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5.xml" ContentType="application/vnd.openxmlformats-officedocument.drawing+xml"/>
  <Override PartName="/xl/pivotTables/pivotTable3.xml" ContentType="application/vnd.openxmlformats-officedocument.spreadsheetml.pivotTable+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7.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1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hidePivotFieldList="1"/>
  <xr:revisionPtr revIDLastSave="0" documentId="13_ncr:1_{8D51AC28-0C25-47CF-80B6-D199FB179BF9}" xr6:coauthVersionLast="47" xr6:coauthVersionMax="47" xr10:uidLastSave="{00000000-0000-0000-0000-000000000000}"/>
  <bookViews>
    <workbookView xWindow="-120" yWindow="-120" windowWidth="20730" windowHeight="11040" tabRatio="916" firstSheet="1" activeTab="8" xr2:uid="{00000000-000D-0000-FFFF-FFFF00000000}"/>
  </bookViews>
  <sheets>
    <sheet name="0 - Criterios" sheetId="3" state="hidden" r:id="rId1"/>
    <sheet name="1 - Política" sheetId="4" r:id="rId2"/>
    <sheet name="2 - Contexto" sheetId="6" state="hidden" r:id="rId3"/>
    <sheet name="3 - Identificación del Riesgo" sheetId="7" state="hidden" r:id="rId4"/>
    <sheet name="4 - Valor del Riesgo Inherente" sheetId="8" state="hidden" r:id="rId5"/>
    <sheet name="5 - Diseño y Valoración Control" sheetId="12" state="hidden" r:id="rId6"/>
    <sheet name="6 - Plan de Acciones Preventiva" sheetId="22" state="hidden" r:id="rId7"/>
    <sheet name="7 - Materialización del Riesgo" sheetId="21" state="hidden" r:id="rId8"/>
    <sheet name="8 - Mapa Riesgos de Gestión" sheetId="31" r:id="rId9"/>
    <sheet name="9 - Mapa de Calor" sheetId="24" r:id="rId10"/>
    <sheet name="Hoja1" sheetId="38" r:id="rId11"/>
    <sheet name="Anexo 1 Modificaciones" sheetId="13" state="hidden" r:id="rId12"/>
    <sheet name="Anexo 2 Reporte Materialización" sheetId="33" state="hidden" r:id="rId13"/>
    <sheet name="Anexo 3 Report Acciones Prevent" sheetId="18" state="hidden" r:id="rId14"/>
    <sheet name="Anexo 4 Reporte de Dis Act Cont" sheetId="28" state="hidden" r:id="rId15"/>
    <sheet name="Datos" sheetId="19" state="hidden" r:id="rId16"/>
    <sheet name="Datos 2" sheetId="32" state="hidden" r:id="rId17"/>
    <sheet name="Datos 3" sheetId="34" state="hidden" r:id="rId18"/>
    <sheet name="Datos 4" sheetId="35" state="hidden" r:id="rId19"/>
    <sheet name="Datos 5" sheetId="37" state="hidden" r:id="rId20"/>
  </sheets>
  <externalReferences>
    <externalReference r:id="rId21"/>
    <externalReference r:id="rId22"/>
  </externalReferences>
  <definedNames>
    <definedName name="_xlnm._FilterDatabase" localSheetId="0" hidden="1">'0 - Criterios'!$K$9:$P$34</definedName>
    <definedName name="_xlnm._FilterDatabase" localSheetId="3" hidden="1">'3 - Identificación del Riesgo'!$B$8:$O$189</definedName>
    <definedName name="_xlnm._FilterDatabase" localSheetId="4" hidden="1">'4 - Valor del Riesgo Inherente'!$A$9:$O$190</definedName>
    <definedName name="_xlnm._FilterDatabase" localSheetId="5" hidden="1">'5 - Diseño y Valoración Control'!$B$9:$W$190</definedName>
    <definedName name="_xlnm._FilterDatabase" localSheetId="6" hidden="1">'6 - Plan de Acciones Preventiva'!$B$7:$AM$188</definedName>
    <definedName name="_xlnm._FilterDatabase" localSheetId="7" hidden="1">'7 - Materialización del Riesgo'!$B$9:$Q$189</definedName>
    <definedName name="_xlnm._FilterDatabase" localSheetId="8" hidden="1">'8 - Mapa Riesgos de Gestión'!$B$9:$BE$177</definedName>
    <definedName name="_xlnm._FilterDatabase" localSheetId="9" hidden="1">'9 - Mapa de Calor'!$B$10:$L$190</definedName>
    <definedName name="_xlnm._FilterDatabase" localSheetId="11" hidden="1">'Anexo 1 Modificaciones'!$B$7:$G$7</definedName>
    <definedName name="_xlnm._FilterDatabase" localSheetId="14" hidden="1">'Anexo 4 Reporte de Dis Act Cont'!$B$9:$S$240</definedName>
  </definedNames>
  <calcPr calcId="191029"/>
  <pivotCaches>
    <pivotCache cacheId="0" r:id="rId23"/>
    <pivotCache cacheId="1" r:id="rId24"/>
    <pivotCache cacheId="2" r:id="rId25"/>
    <pivotCache cacheId="3" r:id="rId26"/>
    <pivotCache cacheId="4" r:id="rId27"/>
    <pivotCache cacheId="5" r:id="rId2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76" i="31" l="1"/>
  <c r="AQ161" i="31" l="1"/>
  <c r="AK158" i="31"/>
  <c r="I153" i="31"/>
  <c r="AQ150" i="31"/>
  <c r="AL127" i="31"/>
  <c r="E61" i="31" l="1"/>
  <c r="E52" i="31"/>
  <c r="H138" i="31" l="1"/>
  <c r="AK132" i="31"/>
  <c r="V19" i="31"/>
  <c r="E14" i="31"/>
  <c r="AX40" i="31"/>
  <c r="BB40" i="31"/>
  <c r="F11" i="31"/>
  <c r="G159" i="31"/>
  <c r="AM156" i="31"/>
  <c r="AM157" i="31"/>
  <c r="AL135" i="31" l="1"/>
  <c r="AM135" i="31"/>
  <c r="AN135" i="31"/>
  <c r="AL136" i="31"/>
  <c r="AM136" i="31"/>
  <c r="AN136" i="31"/>
  <c r="E114" i="31"/>
  <c r="AM95" i="31"/>
  <c r="AM96" i="31"/>
  <c r="AM99" i="31"/>
  <c r="AN99" i="31"/>
  <c r="AQ51" i="31"/>
  <c r="AQ37" i="31"/>
  <c r="AQ52" i="31"/>
  <c r="AQ89" i="31"/>
  <c r="F121" i="31"/>
  <c r="AN89" i="31" l="1"/>
  <c r="G67" i="31"/>
  <c r="AQ11" i="31"/>
  <c r="AQ12" i="31"/>
  <c r="AQ14" i="31"/>
  <c r="AQ16" i="31"/>
  <c r="AQ18" i="31"/>
  <c r="AQ19" i="31"/>
  <c r="AQ21" i="31"/>
  <c r="AQ23" i="31"/>
  <c r="AQ24" i="31"/>
  <c r="AQ25" i="31"/>
  <c r="AQ29" i="31"/>
  <c r="AQ30" i="31"/>
  <c r="AQ31" i="31"/>
  <c r="AQ33" i="31"/>
  <c r="AQ36" i="31"/>
  <c r="AQ38" i="31"/>
  <c r="AQ43" i="31"/>
  <c r="AQ44" i="31"/>
  <c r="AQ45" i="31"/>
  <c r="AQ47" i="31"/>
  <c r="AQ50" i="31"/>
  <c r="AQ54" i="31"/>
  <c r="AQ56" i="31"/>
  <c r="AQ64" i="31"/>
  <c r="AQ65" i="31"/>
  <c r="AQ66" i="31"/>
  <c r="AQ67" i="31"/>
  <c r="AQ70" i="31"/>
  <c r="AQ71" i="31"/>
  <c r="AQ72" i="31"/>
  <c r="AQ97" i="31"/>
  <c r="AQ98" i="31"/>
  <c r="AQ100" i="31"/>
  <c r="AQ102" i="31"/>
  <c r="AQ119" i="31"/>
  <c r="AQ148" i="31"/>
  <c r="AQ149" i="31"/>
  <c r="AQ151" i="31"/>
  <c r="AQ152" i="31"/>
  <c r="AQ153" i="31"/>
  <c r="AQ154" i="31"/>
  <c r="AQ155" i="31"/>
  <c r="AQ156" i="31"/>
  <c r="AQ157" i="31"/>
  <c r="AQ158" i="31"/>
  <c r="AQ159" i="31"/>
  <c r="AQ160" i="31"/>
  <c r="AQ162" i="31"/>
  <c r="AQ163" i="31"/>
  <c r="AQ164" i="31"/>
  <c r="AQ165" i="31"/>
  <c r="AQ167" i="31"/>
  <c r="AQ169" i="31"/>
  <c r="AQ10" i="31"/>
  <c r="AR13" i="31"/>
  <c r="AR15" i="31"/>
  <c r="AR17" i="31"/>
  <c r="AR26" i="31"/>
  <c r="AR28" i="31"/>
  <c r="AR32" i="31"/>
  <c r="AR34" i="31"/>
  <c r="AR35" i="31"/>
  <c r="AR39" i="31"/>
  <c r="AR41" i="31"/>
  <c r="AR42" i="31"/>
  <c r="AR46" i="31"/>
  <c r="AR48" i="31"/>
  <c r="AR49" i="31"/>
  <c r="AR53" i="31"/>
  <c r="AR55" i="31"/>
  <c r="AR57" i="31"/>
  <c r="AR58" i="31"/>
  <c r="AR59" i="31"/>
  <c r="AR62" i="31"/>
  <c r="AR63" i="31"/>
  <c r="AR68" i="31"/>
  <c r="AR69" i="31"/>
  <c r="AR75" i="31"/>
  <c r="AR78" i="31"/>
  <c r="AR79" i="31"/>
  <c r="AR81" i="31"/>
  <c r="AR82" i="31"/>
  <c r="AR84" i="31"/>
  <c r="AR85" i="31"/>
  <c r="AR87" i="31"/>
  <c r="AR88" i="31"/>
  <c r="AR90" i="31"/>
  <c r="AR92" i="31"/>
  <c r="AR94" i="31"/>
  <c r="AR99" i="31"/>
  <c r="AR101" i="31"/>
  <c r="AR103" i="31"/>
  <c r="AR104" i="31"/>
  <c r="AR106" i="31"/>
  <c r="AR107" i="31"/>
  <c r="AR109" i="31"/>
  <c r="AR111" i="31"/>
  <c r="AR113" i="31"/>
  <c r="AR115" i="31"/>
  <c r="AR117" i="31"/>
  <c r="AR118" i="31"/>
  <c r="AR122" i="31"/>
  <c r="AR123" i="31"/>
  <c r="AR125" i="31"/>
  <c r="AR128" i="31"/>
  <c r="AR137" i="31"/>
  <c r="AR139" i="31"/>
  <c r="AR147" i="31"/>
  <c r="AR166" i="31"/>
  <c r="AR168" i="31"/>
  <c r="AR170" i="31"/>
  <c r="AR173" i="31"/>
  <c r="AR174" i="31"/>
  <c r="L72" i="31"/>
  <c r="K72" i="31"/>
  <c r="J72" i="31"/>
  <c r="I72" i="31"/>
  <c r="H72" i="31"/>
  <c r="E72" i="31"/>
  <c r="D72" i="31"/>
  <c r="C72" i="31"/>
  <c r="B72" i="31"/>
  <c r="L66" i="31"/>
  <c r="K66" i="31"/>
  <c r="J66" i="31"/>
  <c r="I66" i="31"/>
  <c r="H66" i="31"/>
  <c r="G66" i="31"/>
  <c r="E66" i="31"/>
  <c r="D66" i="31"/>
  <c r="C66" i="31"/>
  <c r="C65" i="31"/>
  <c r="B66" i="31"/>
  <c r="AL52" i="31"/>
  <c r="AM52" i="31"/>
  <c r="AN52" i="31"/>
  <c r="AL25" i="31"/>
  <c r="AM25" i="31"/>
  <c r="AN25" i="31"/>
  <c r="AM20" i="31"/>
  <c r="AO20" i="31"/>
  <c r="AQ20" i="31" s="1"/>
  <c r="AM169" i="31"/>
  <c r="AM170" i="31"/>
  <c r="AN170" i="31"/>
  <c r="AO170" i="31"/>
  <c r="AQ170" i="31" s="1"/>
  <c r="AM27" i="31"/>
  <c r="AQ27" i="31"/>
  <c r="AM28" i="31"/>
  <c r="AN28" i="31"/>
  <c r="AO28" i="31"/>
  <c r="AM16" i="31"/>
  <c r="B13" i="31"/>
  <c r="C13" i="31"/>
  <c r="D13" i="31"/>
  <c r="E13" i="31"/>
  <c r="F13" i="31"/>
  <c r="G13" i="31"/>
  <c r="H13" i="31"/>
  <c r="I13" i="31"/>
  <c r="J13" i="31"/>
  <c r="K13" i="31"/>
  <c r="L13" i="31"/>
  <c r="N13" i="31"/>
  <c r="O13" i="31" s="1"/>
  <c r="Q13" i="31"/>
  <c r="R13" i="31" s="1"/>
  <c r="U13" i="31"/>
  <c r="V13" i="31"/>
  <c r="W13" i="31"/>
  <c r="X13" i="31"/>
  <c r="Y13" i="31" s="1"/>
  <c r="Z13" i="31"/>
  <c r="AB13" i="31"/>
  <c r="AC13" i="31"/>
  <c r="AD13" i="31"/>
  <c r="AE13" i="31"/>
  <c r="AF13" i="31"/>
  <c r="AG13" i="31"/>
  <c r="AH13" i="31"/>
  <c r="AI13" i="31"/>
  <c r="AK13" i="31"/>
  <c r="AM13" i="31"/>
  <c r="AN13" i="31"/>
  <c r="AO13" i="31"/>
  <c r="AP13" i="31"/>
  <c r="AT13" i="31"/>
  <c r="AU13" i="31"/>
  <c r="AV13" i="31"/>
  <c r="AW13" i="31"/>
  <c r="AX13" i="31"/>
  <c r="AY13" i="31"/>
  <c r="AZ13" i="31"/>
  <c r="BA13" i="31"/>
  <c r="BB13" i="31"/>
  <c r="BC13" i="31"/>
  <c r="BD13" i="31"/>
  <c r="BE13" i="31"/>
  <c r="B15" i="31"/>
  <c r="C15" i="31"/>
  <c r="D15" i="31"/>
  <c r="E15" i="31"/>
  <c r="F15" i="31"/>
  <c r="G15" i="31"/>
  <c r="H15" i="31"/>
  <c r="I15" i="31"/>
  <c r="J15" i="31"/>
  <c r="K15" i="31"/>
  <c r="L15" i="31"/>
  <c r="N15" i="31"/>
  <c r="O15" i="31" s="1"/>
  <c r="Q15" i="31"/>
  <c r="U15" i="31"/>
  <c r="V15" i="31"/>
  <c r="W15" i="31"/>
  <c r="X15" i="31"/>
  <c r="Y15" i="31" s="1"/>
  <c r="Z15" i="31"/>
  <c r="AB15" i="31"/>
  <c r="AC15" i="31"/>
  <c r="AD15" i="31"/>
  <c r="AE15" i="31"/>
  <c r="AF15" i="31"/>
  <c r="AG15" i="31"/>
  <c r="AH15" i="31"/>
  <c r="AI15" i="31"/>
  <c r="AK15" i="31"/>
  <c r="AM15" i="31"/>
  <c r="AN15" i="31"/>
  <c r="AO15" i="31"/>
  <c r="AP15" i="31"/>
  <c r="AT15" i="31"/>
  <c r="AU15" i="31"/>
  <c r="AV15" i="31"/>
  <c r="AW15" i="31"/>
  <c r="AX15" i="31"/>
  <c r="AY15" i="31"/>
  <c r="AZ15" i="31"/>
  <c r="BA15" i="31"/>
  <c r="BB15" i="31"/>
  <c r="BC15" i="31"/>
  <c r="BD15" i="31"/>
  <c r="BE15" i="31"/>
  <c r="B17" i="31"/>
  <c r="C17" i="31"/>
  <c r="D17" i="31"/>
  <c r="E17" i="31"/>
  <c r="F17" i="31"/>
  <c r="G17" i="31"/>
  <c r="H17" i="31"/>
  <c r="I17" i="31"/>
  <c r="J17" i="31"/>
  <c r="K17" i="31"/>
  <c r="L17" i="31"/>
  <c r="N17" i="31"/>
  <c r="O17" i="31" s="1"/>
  <c r="Q17" i="31"/>
  <c r="R17" i="31" s="1"/>
  <c r="U17" i="31"/>
  <c r="V17" i="31"/>
  <c r="W17" i="31"/>
  <c r="X17" i="31"/>
  <c r="Z17" i="31"/>
  <c r="AB17" i="31"/>
  <c r="AC17" i="31"/>
  <c r="AD17" i="31"/>
  <c r="AE17" i="31"/>
  <c r="AF17" i="31"/>
  <c r="AG17" i="31"/>
  <c r="AH17" i="31"/>
  <c r="AI17" i="31"/>
  <c r="AK17" i="31"/>
  <c r="AP17" i="31"/>
  <c r="AQ17" i="31" s="1"/>
  <c r="AT17" i="31"/>
  <c r="AU17" i="31"/>
  <c r="AV17" i="31"/>
  <c r="AW17" i="31"/>
  <c r="AX17" i="31"/>
  <c r="AY17" i="31"/>
  <c r="AZ17" i="31"/>
  <c r="BA17" i="31"/>
  <c r="BB17" i="31"/>
  <c r="BC17" i="31"/>
  <c r="BD17" i="31"/>
  <c r="BE17" i="31"/>
  <c r="AM154" i="31"/>
  <c r="AL155" i="31"/>
  <c r="AM155" i="31"/>
  <c r="AN155" i="31"/>
  <c r="AM153" i="31"/>
  <c r="AM152" i="31"/>
  <c r="S13" i="31" l="1"/>
  <c r="T13" i="31" s="1"/>
  <c r="AA17" i="31"/>
  <c r="S15" i="31"/>
  <c r="T15" i="31" s="1"/>
  <c r="AA13" i="31"/>
  <c r="R15" i="31"/>
  <c r="AA15" i="31"/>
  <c r="Y17" i="31"/>
  <c r="S17" i="31"/>
  <c r="T17" i="31" s="1"/>
  <c r="E152" i="31"/>
  <c r="C11" i="24"/>
  <c r="AJ188" i="22"/>
  <c r="AJ186" i="22"/>
  <c r="AJ178" i="22"/>
  <c r="AJ176" i="22"/>
  <c r="AJ174" i="22"/>
  <c r="AJ172" i="22"/>
  <c r="AJ169" i="22"/>
  <c r="AJ168" i="22"/>
  <c r="AJ167" i="22"/>
  <c r="AJ166" i="22"/>
  <c r="AJ165" i="22"/>
  <c r="AJ159" i="22"/>
  <c r="AJ156" i="22"/>
  <c r="AJ154" i="22"/>
  <c r="AJ148" i="22"/>
  <c r="AJ146" i="22"/>
  <c r="AJ145" i="22"/>
  <c r="AJ140" i="22"/>
  <c r="AJ138" i="22"/>
  <c r="AJ126" i="22"/>
  <c r="AJ123" i="22"/>
  <c r="AJ119" i="22"/>
  <c r="AJ117" i="22"/>
  <c r="AJ115" i="22"/>
  <c r="AJ95" i="22"/>
  <c r="AJ75" i="22"/>
  <c r="AJ68" i="22"/>
  <c r="AJ67" i="22"/>
  <c r="AJ53" i="22"/>
  <c r="AJ52" i="22"/>
  <c r="AJ49" i="22"/>
  <c r="AJ47" i="22"/>
  <c r="AJ33" i="22"/>
  <c r="AJ27" i="22"/>
  <c r="AJ25" i="22"/>
  <c r="AJ24" i="22"/>
  <c r="AJ19" i="22"/>
  <c r="AJ18" i="22"/>
  <c r="AJ15" i="22"/>
  <c r="AJ10" i="22"/>
  <c r="AI188" i="22"/>
  <c r="AI187" i="22"/>
  <c r="AI186" i="22"/>
  <c r="AI183" i="22"/>
  <c r="AI182" i="22"/>
  <c r="AI180" i="22"/>
  <c r="AI178" i="22"/>
  <c r="AI176" i="22"/>
  <c r="AI174" i="22"/>
  <c r="AI172" i="22"/>
  <c r="AI169" i="22"/>
  <c r="AI168" i="22"/>
  <c r="AI167" i="22"/>
  <c r="AI166" i="22"/>
  <c r="AI165" i="22"/>
  <c r="AI164" i="22"/>
  <c r="AI163" i="22"/>
  <c r="AI162" i="22"/>
  <c r="AI160" i="22"/>
  <c r="AI159" i="22"/>
  <c r="AI158" i="22"/>
  <c r="AI156" i="22"/>
  <c r="AI155" i="22"/>
  <c r="AI154" i="22"/>
  <c r="AI153" i="22"/>
  <c r="AI152" i="22"/>
  <c r="AI151" i="22"/>
  <c r="AI150" i="22"/>
  <c r="AI148" i="22"/>
  <c r="AI146" i="22"/>
  <c r="AI145" i="22"/>
  <c r="AI144" i="22"/>
  <c r="AI143" i="22"/>
  <c r="AI142" i="22"/>
  <c r="AI141" i="22"/>
  <c r="AI140" i="22"/>
  <c r="AI139" i="22"/>
  <c r="AI138" i="22"/>
  <c r="AI136" i="22"/>
  <c r="AI135" i="22"/>
  <c r="AI134" i="22"/>
  <c r="AI133" i="22"/>
  <c r="AI131" i="22"/>
  <c r="AI128" i="22"/>
  <c r="AI127" i="22"/>
  <c r="AI126" i="22"/>
  <c r="AI123" i="22"/>
  <c r="AI121" i="22"/>
  <c r="AI119" i="22"/>
  <c r="AI117" i="22"/>
  <c r="AI115" i="22"/>
  <c r="AI113" i="22"/>
  <c r="AI110" i="22"/>
  <c r="AI107" i="22"/>
  <c r="AI105" i="22"/>
  <c r="AI103" i="22"/>
  <c r="AI102" i="22"/>
  <c r="AI101" i="22"/>
  <c r="AI100" i="22"/>
  <c r="AI98" i="22"/>
  <c r="AI96" i="22"/>
  <c r="AI95" i="22"/>
  <c r="AI94" i="22"/>
  <c r="AI92" i="22"/>
  <c r="AI89" i="22"/>
  <c r="AI86" i="22"/>
  <c r="AI83" i="22"/>
  <c r="AI80" i="22"/>
  <c r="AI79" i="22"/>
  <c r="AI77" i="22"/>
  <c r="AI76" i="22"/>
  <c r="AI75" i="22"/>
  <c r="AI74" i="22"/>
  <c r="AI72" i="22"/>
  <c r="AI69" i="22"/>
  <c r="AI68" i="22"/>
  <c r="AI67" i="22"/>
  <c r="AI66" i="22"/>
  <c r="AI63" i="22"/>
  <c r="AI62" i="22"/>
  <c r="AI58" i="22"/>
  <c r="AI56" i="22"/>
  <c r="AI54" i="22"/>
  <c r="AI53" i="22"/>
  <c r="AI52" i="22"/>
  <c r="AI49" i="22"/>
  <c r="AI47" i="22"/>
  <c r="AI46" i="22"/>
  <c r="AI45" i="22"/>
  <c r="AI42" i="22"/>
  <c r="AI40" i="22"/>
  <c r="AI39" i="22"/>
  <c r="AI38" i="22"/>
  <c r="AI35" i="22"/>
  <c r="AI33" i="22"/>
  <c r="AI32" i="22"/>
  <c r="AI31" i="22"/>
  <c r="AI29" i="22"/>
  <c r="AI27" i="22"/>
  <c r="AI26" i="22"/>
  <c r="AI25" i="22"/>
  <c r="AI24" i="22"/>
  <c r="AI23" i="22"/>
  <c r="AI22" i="22"/>
  <c r="AI21" i="22"/>
  <c r="AI20" i="22"/>
  <c r="AI19" i="22"/>
  <c r="AI18" i="22"/>
  <c r="AI17" i="22"/>
  <c r="AI15" i="22"/>
  <c r="AI13" i="22"/>
  <c r="AI11" i="22"/>
  <c r="AI10" i="22"/>
  <c r="AI8" i="22"/>
  <c r="J135" i="22" l="1"/>
  <c r="L137" i="8"/>
  <c r="M137" i="8" s="1"/>
  <c r="I137" i="8"/>
  <c r="J137" i="8" s="1"/>
  <c r="G137" i="8"/>
  <c r="G137" i="12" s="1"/>
  <c r="E135" i="22" s="1"/>
  <c r="F137" i="8"/>
  <c r="F137" i="12" s="1"/>
  <c r="E137" i="8"/>
  <c r="E137" i="12" s="1"/>
  <c r="D135" i="22" s="1"/>
  <c r="D137" i="8"/>
  <c r="D137" i="12" s="1"/>
  <c r="C135" i="22" s="1"/>
  <c r="C137" i="8"/>
  <c r="C137" i="12" s="1"/>
  <c r="B137" i="8"/>
  <c r="B137" i="12" s="1"/>
  <c r="B135" i="22" s="1"/>
  <c r="N137" i="8" l="1"/>
  <c r="O137" i="8" s="1"/>
  <c r="J147" i="22"/>
  <c r="J146" i="22"/>
  <c r="AD176" i="31"/>
  <c r="AD175" i="31"/>
  <c r="AD174" i="31"/>
  <c r="AD173" i="31"/>
  <c r="AD172" i="31"/>
  <c r="AD171" i="31"/>
  <c r="AD170" i="31"/>
  <c r="AD169" i="31"/>
  <c r="AD168" i="31"/>
  <c r="AD167" i="31"/>
  <c r="AD166" i="31"/>
  <c r="AD165" i="31"/>
  <c r="AD164" i="31"/>
  <c r="AD163" i="31"/>
  <c r="AD162" i="31"/>
  <c r="AD161" i="31"/>
  <c r="AD160" i="31"/>
  <c r="AD159" i="31"/>
  <c r="AD158" i="31"/>
  <c r="AD157" i="31"/>
  <c r="AD156" i="31"/>
  <c r="AD155" i="31"/>
  <c r="AD154" i="31"/>
  <c r="AD153" i="31"/>
  <c r="AD152" i="31"/>
  <c r="AD151" i="31"/>
  <c r="AD150" i="31"/>
  <c r="AD149" i="31"/>
  <c r="AD148" i="31"/>
  <c r="AD147" i="31"/>
  <c r="AD146" i="31"/>
  <c r="AD145" i="31"/>
  <c r="AD144" i="31"/>
  <c r="AD143" i="31"/>
  <c r="AD142" i="31"/>
  <c r="AD141" i="31"/>
  <c r="AD140" i="31"/>
  <c r="AD139" i="31"/>
  <c r="AD138" i="31"/>
  <c r="AD137" i="31"/>
  <c r="AD136" i="31"/>
  <c r="AD135" i="31"/>
  <c r="AD134" i="31"/>
  <c r="AD133" i="31"/>
  <c r="AD132" i="31"/>
  <c r="AD130" i="31"/>
  <c r="AD129" i="31"/>
  <c r="AD128" i="31"/>
  <c r="AD127" i="31"/>
  <c r="AD126" i="31"/>
  <c r="AD125" i="31"/>
  <c r="AD124" i="31"/>
  <c r="AD123" i="31"/>
  <c r="AD122" i="31"/>
  <c r="AD121" i="31"/>
  <c r="AD120" i="31"/>
  <c r="AD119" i="31"/>
  <c r="AD118" i="31"/>
  <c r="AD117" i="31"/>
  <c r="AD116" i="31"/>
  <c r="AD115" i="31"/>
  <c r="AD114" i="31"/>
  <c r="AD113" i="31"/>
  <c r="AD112" i="31"/>
  <c r="AD111" i="31"/>
  <c r="AD110" i="31"/>
  <c r="AD109" i="31"/>
  <c r="AD108" i="31"/>
  <c r="AD107" i="31"/>
  <c r="AD106" i="31"/>
  <c r="AD105" i="31"/>
  <c r="AD104" i="31"/>
  <c r="AD103" i="31"/>
  <c r="AD102" i="31"/>
  <c r="AD101" i="31"/>
  <c r="AD100" i="31"/>
  <c r="AD99" i="31"/>
  <c r="AD98" i="31"/>
  <c r="AD97" i="31"/>
  <c r="AD96" i="31"/>
  <c r="AD95" i="31"/>
  <c r="AD94" i="31"/>
  <c r="AD93" i="31"/>
  <c r="AD92" i="31"/>
  <c r="AD91" i="31"/>
  <c r="AD90" i="31"/>
  <c r="AD89" i="31"/>
  <c r="AD88" i="31"/>
  <c r="AD87" i="31"/>
  <c r="AD86" i="31"/>
  <c r="AD85" i="31"/>
  <c r="AD84" i="31"/>
  <c r="AD83" i="31"/>
  <c r="AD82" i="31"/>
  <c r="AD81" i="31"/>
  <c r="AD80" i="31"/>
  <c r="AD79" i="31"/>
  <c r="AD78" i="31"/>
  <c r="AD77" i="31"/>
  <c r="AD76" i="31"/>
  <c r="AD75" i="31"/>
  <c r="AD74" i="31"/>
  <c r="AD73" i="31"/>
  <c r="AD71" i="31"/>
  <c r="AD70" i="31"/>
  <c r="AD69" i="31"/>
  <c r="AD68" i="31"/>
  <c r="AD67" i="31"/>
  <c r="AD65" i="31"/>
  <c r="AD64" i="31"/>
  <c r="AD63" i="31"/>
  <c r="AD62" i="31"/>
  <c r="AD61" i="31"/>
  <c r="AD60" i="31"/>
  <c r="AD59" i="31"/>
  <c r="AD58" i="31"/>
  <c r="AD57" i="31"/>
  <c r="AD56" i="31"/>
  <c r="AD55" i="31"/>
  <c r="AD54" i="31"/>
  <c r="AD53" i="31"/>
  <c r="AD52" i="31"/>
  <c r="AD51" i="31"/>
  <c r="AD50" i="31"/>
  <c r="AD49" i="31"/>
  <c r="AD48" i="31"/>
  <c r="AD47" i="31"/>
  <c r="AD46" i="31"/>
  <c r="AD45" i="31"/>
  <c r="AD44" i="31"/>
  <c r="AD43" i="31"/>
  <c r="AD42" i="31"/>
  <c r="AD41" i="31"/>
  <c r="AD40" i="31"/>
  <c r="AD39" i="31"/>
  <c r="AD38" i="31"/>
  <c r="AD37" i="31"/>
  <c r="AD36" i="31"/>
  <c r="AD35" i="31"/>
  <c r="AD34" i="31"/>
  <c r="AD33" i="31"/>
  <c r="AD32" i="31"/>
  <c r="AD31" i="31"/>
  <c r="AD30" i="31"/>
  <c r="AD29" i="31"/>
  <c r="AD28" i="31"/>
  <c r="AD27" i="31"/>
  <c r="AD26" i="31"/>
  <c r="AD25" i="31"/>
  <c r="AD24" i="31"/>
  <c r="AD23" i="31"/>
  <c r="AD21" i="31"/>
  <c r="AD20" i="31"/>
  <c r="AD19" i="31"/>
  <c r="AD18" i="31"/>
  <c r="AD16" i="31"/>
  <c r="AD14" i="31"/>
  <c r="AD12" i="31"/>
  <c r="AD11" i="31"/>
  <c r="AB176" i="31"/>
  <c r="AB175" i="31"/>
  <c r="AB174" i="31"/>
  <c r="AB173" i="31"/>
  <c r="AB172" i="31"/>
  <c r="AB171" i="31"/>
  <c r="AB170" i="31"/>
  <c r="AB169" i="31"/>
  <c r="AB168" i="31"/>
  <c r="AB167" i="31"/>
  <c r="AB166" i="31"/>
  <c r="AB165" i="31"/>
  <c r="AB164" i="31"/>
  <c r="AB163" i="31"/>
  <c r="AB162" i="31"/>
  <c r="AB161" i="31"/>
  <c r="AB160" i="31"/>
  <c r="AB159" i="31"/>
  <c r="AB158" i="31"/>
  <c r="AB157" i="31"/>
  <c r="AB156" i="31"/>
  <c r="AB155" i="31"/>
  <c r="AB154" i="31"/>
  <c r="AB153" i="31"/>
  <c r="AB151" i="31"/>
  <c r="AB150" i="31"/>
  <c r="AB149" i="31"/>
  <c r="AB148" i="31"/>
  <c r="AB147" i="31"/>
  <c r="AB146" i="31"/>
  <c r="AB145" i="31"/>
  <c r="AB144" i="31"/>
  <c r="AB143" i="31"/>
  <c r="AB142" i="31"/>
  <c r="AB141" i="31"/>
  <c r="AB140" i="31"/>
  <c r="AB139" i="31"/>
  <c r="AB138" i="31"/>
  <c r="AB137" i="31"/>
  <c r="AB136" i="31"/>
  <c r="AB135" i="31"/>
  <c r="AB134" i="31"/>
  <c r="AB133" i="31"/>
  <c r="AB132" i="31"/>
  <c r="AB130" i="31"/>
  <c r="AB129" i="31"/>
  <c r="AB128" i="31"/>
  <c r="AB127" i="31"/>
  <c r="AB126" i="31"/>
  <c r="AB125" i="31"/>
  <c r="AB124" i="31"/>
  <c r="AB123" i="31"/>
  <c r="AB122" i="31"/>
  <c r="AB121" i="31"/>
  <c r="AB120" i="31"/>
  <c r="AB119" i="31"/>
  <c r="AB118" i="31"/>
  <c r="AB117" i="31"/>
  <c r="AB116" i="31"/>
  <c r="AB115" i="31"/>
  <c r="AB114" i="31"/>
  <c r="AB113" i="31"/>
  <c r="AB112" i="31"/>
  <c r="AB111" i="31"/>
  <c r="AB110" i="31"/>
  <c r="AB109" i="31"/>
  <c r="AB108" i="31"/>
  <c r="AB107" i="31"/>
  <c r="AB106" i="31"/>
  <c r="AB105" i="31"/>
  <c r="AB104" i="31"/>
  <c r="AB103" i="31"/>
  <c r="AB102" i="31"/>
  <c r="AB101" i="31"/>
  <c r="AB100" i="31"/>
  <c r="AB99" i="31"/>
  <c r="AB98" i="31"/>
  <c r="AB97" i="31"/>
  <c r="AB96" i="31"/>
  <c r="AB95" i="31"/>
  <c r="AB94" i="31"/>
  <c r="AB93" i="31"/>
  <c r="AB92" i="31"/>
  <c r="AB91" i="31"/>
  <c r="AB90" i="31"/>
  <c r="AB89" i="31"/>
  <c r="AB88" i="31"/>
  <c r="AB87" i="31"/>
  <c r="AB86" i="31"/>
  <c r="AB85" i="31"/>
  <c r="AB84" i="31"/>
  <c r="AB83" i="31"/>
  <c r="AB82" i="31"/>
  <c r="AB81" i="31"/>
  <c r="AB80" i="31"/>
  <c r="AB79" i="31"/>
  <c r="AB78" i="31"/>
  <c r="AB77" i="31"/>
  <c r="AB76" i="31"/>
  <c r="AB75" i="31"/>
  <c r="AB74" i="31"/>
  <c r="AB73" i="31"/>
  <c r="AB71" i="31"/>
  <c r="AB70" i="31"/>
  <c r="AB69" i="31"/>
  <c r="AB68" i="31"/>
  <c r="AB67" i="31"/>
  <c r="AB65" i="31"/>
  <c r="AB64" i="31"/>
  <c r="AB63" i="31"/>
  <c r="AB62" i="31"/>
  <c r="AB61" i="31"/>
  <c r="AB60" i="31"/>
  <c r="AB59" i="31"/>
  <c r="AB58" i="31"/>
  <c r="AB57" i="31"/>
  <c r="AB56" i="31"/>
  <c r="AB55" i="31"/>
  <c r="AB54" i="31"/>
  <c r="AB53" i="31"/>
  <c r="AB52" i="31"/>
  <c r="AB51" i="31"/>
  <c r="AB50" i="31"/>
  <c r="AB49" i="31"/>
  <c r="AB48" i="31"/>
  <c r="AB47" i="31"/>
  <c r="AB46" i="31"/>
  <c r="AB45" i="31"/>
  <c r="AB44" i="31"/>
  <c r="AB43" i="31"/>
  <c r="AB42" i="31"/>
  <c r="AB41" i="31"/>
  <c r="AB40" i="31"/>
  <c r="AB39" i="31"/>
  <c r="AB38" i="31"/>
  <c r="AB37" i="31"/>
  <c r="AB36" i="31"/>
  <c r="AB35" i="31"/>
  <c r="AB34" i="31"/>
  <c r="AB33" i="31"/>
  <c r="AB32" i="31"/>
  <c r="AB31" i="31"/>
  <c r="AB30" i="31"/>
  <c r="AB29" i="31"/>
  <c r="AB28" i="31"/>
  <c r="AB27" i="31"/>
  <c r="AB26" i="31"/>
  <c r="AB25" i="31"/>
  <c r="AB24" i="31"/>
  <c r="AB23" i="31"/>
  <c r="AB21" i="31"/>
  <c r="AB20" i="31"/>
  <c r="AB19" i="31"/>
  <c r="AB18" i="31"/>
  <c r="AB16" i="31"/>
  <c r="AB14" i="31"/>
  <c r="AB12" i="31"/>
  <c r="AB11" i="31"/>
  <c r="Z176" i="31"/>
  <c r="Z175" i="31"/>
  <c r="Z174" i="31"/>
  <c r="Z173" i="31"/>
  <c r="Z172" i="31"/>
  <c r="Z171" i="31"/>
  <c r="Z170" i="31"/>
  <c r="Z169" i="31"/>
  <c r="Z168" i="31"/>
  <c r="Z167" i="31"/>
  <c r="Z166" i="31"/>
  <c r="Z165" i="31"/>
  <c r="Z164" i="31"/>
  <c r="Z163" i="31"/>
  <c r="Z162" i="31"/>
  <c r="Z161" i="31"/>
  <c r="Z160" i="31"/>
  <c r="Z159" i="31"/>
  <c r="Z158" i="31"/>
  <c r="Z157" i="31"/>
  <c r="Z156" i="31"/>
  <c r="Z155" i="31"/>
  <c r="Z154" i="31"/>
  <c r="Z153" i="31"/>
  <c r="Z152" i="31"/>
  <c r="Z151" i="31"/>
  <c r="Z150" i="31"/>
  <c r="Z149" i="31"/>
  <c r="Z148" i="31"/>
  <c r="Z147" i="31"/>
  <c r="Z146" i="31"/>
  <c r="Z145" i="31"/>
  <c r="Z144" i="31"/>
  <c r="Z143" i="31"/>
  <c r="Z142" i="31"/>
  <c r="Z141" i="31"/>
  <c r="Z140" i="31"/>
  <c r="Z139" i="31"/>
  <c r="Z138" i="31"/>
  <c r="Z137" i="31"/>
  <c r="Z136" i="31"/>
  <c r="Z135" i="31"/>
  <c r="Z134" i="31"/>
  <c r="Z133" i="31"/>
  <c r="Z132" i="31"/>
  <c r="Z130" i="31"/>
  <c r="Z129" i="31"/>
  <c r="Z128" i="31"/>
  <c r="Z127" i="31"/>
  <c r="Z126" i="31"/>
  <c r="Z125" i="31"/>
  <c r="Z124" i="31"/>
  <c r="Z123" i="31"/>
  <c r="Z122" i="31"/>
  <c r="Z121" i="31"/>
  <c r="Z120" i="31"/>
  <c r="Z119" i="31"/>
  <c r="Z118" i="31"/>
  <c r="Z117" i="31"/>
  <c r="Z116" i="31"/>
  <c r="Z115" i="31"/>
  <c r="Z114" i="31"/>
  <c r="Z113" i="31"/>
  <c r="Z112" i="31"/>
  <c r="Z111" i="31"/>
  <c r="Z110" i="31"/>
  <c r="Z109" i="31"/>
  <c r="Z108" i="31"/>
  <c r="Z107" i="31"/>
  <c r="Z106" i="31"/>
  <c r="Z105" i="31"/>
  <c r="Z104" i="31"/>
  <c r="Z103" i="31"/>
  <c r="Z102" i="31"/>
  <c r="Z101" i="31"/>
  <c r="Z100" i="31"/>
  <c r="Z99" i="31"/>
  <c r="Z98" i="31"/>
  <c r="Z97" i="31"/>
  <c r="Z96" i="31"/>
  <c r="Z95" i="31"/>
  <c r="Z94" i="31"/>
  <c r="Z93" i="31"/>
  <c r="Z92" i="31"/>
  <c r="Z91" i="31"/>
  <c r="Z90" i="31"/>
  <c r="Z89" i="31"/>
  <c r="Z88" i="31"/>
  <c r="Z87" i="31"/>
  <c r="Z86" i="31"/>
  <c r="Z85" i="31"/>
  <c r="Z84" i="31"/>
  <c r="Z83" i="31"/>
  <c r="Z82" i="31"/>
  <c r="Z81" i="31"/>
  <c r="Z80" i="31"/>
  <c r="Z79" i="31"/>
  <c r="Z78" i="31"/>
  <c r="Z77" i="31"/>
  <c r="Z76" i="31"/>
  <c r="Z75" i="31"/>
  <c r="Z74" i="31"/>
  <c r="Z73" i="31"/>
  <c r="Z71" i="31"/>
  <c r="Z70" i="31"/>
  <c r="Z69" i="31"/>
  <c r="Z68" i="31"/>
  <c r="Z67" i="31"/>
  <c r="Z65" i="31"/>
  <c r="Z64" i="31"/>
  <c r="Z63" i="31"/>
  <c r="Z62" i="31"/>
  <c r="Z61" i="31"/>
  <c r="Z60" i="31"/>
  <c r="Z59" i="31"/>
  <c r="Z58" i="31"/>
  <c r="Z57" i="31"/>
  <c r="Z56" i="31"/>
  <c r="Z55" i="31"/>
  <c r="Z54" i="31"/>
  <c r="Z53" i="31"/>
  <c r="Z52" i="31"/>
  <c r="Z51" i="31"/>
  <c r="Z50" i="31"/>
  <c r="Z49" i="31"/>
  <c r="Z48" i="31"/>
  <c r="Z47" i="31"/>
  <c r="Z46" i="31"/>
  <c r="Z45" i="31"/>
  <c r="Z44" i="31"/>
  <c r="Z43" i="31"/>
  <c r="Z42" i="31"/>
  <c r="Z41" i="31"/>
  <c r="Z40" i="31"/>
  <c r="Z39" i="31"/>
  <c r="Z38" i="31"/>
  <c r="Z37" i="31"/>
  <c r="Z36" i="31"/>
  <c r="Z35" i="31"/>
  <c r="Z34" i="31"/>
  <c r="Z33" i="31"/>
  <c r="Z32" i="31"/>
  <c r="Z31" i="31"/>
  <c r="Z30" i="31"/>
  <c r="Z29" i="31"/>
  <c r="Z28" i="31"/>
  <c r="Z27" i="31"/>
  <c r="Z26" i="31"/>
  <c r="Z25" i="31"/>
  <c r="Z24" i="31"/>
  <c r="Z23" i="31"/>
  <c r="Z21" i="31"/>
  <c r="Z20" i="31"/>
  <c r="Z19" i="31"/>
  <c r="Z18" i="31"/>
  <c r="Z16" i="31"/>
  <c r="Z14" i="31"/>
  <c r="Z12" i="31"/>
  <c r="Z11" i="31"/>
  <c r="X176" i="31"/>
  <c r="W176" i="31"/>
  <c r="V176" i="31"/>
  <c r="X175" i="31"/>
  <c r="W175" i="31"/>
  <c r="V175" i="31"/>
  <c r="X174" i="31"/>
  <c r="W174" i="31"/>
  <c r="V174" i="31"/>
  <c r="X173" i="31"/>
  <c r="W173" i="31"/>
  <c r="V173" i="31"/>
  <c r="X172" i="31"/>
  <c r="W172" i="31"/>
  <c r="V172" i="31"/>
  <c r="X171" i="31"/>
  <c r="W171" i="31"/>
  <c r="V171" i="31"/>
  <c r="X170" i="31"/>
  <c r="W170" i="31"/>
  <c r="V170" i="31"/>
  <c r="X169" i="31"/>
  <c r="W169" i="31"/>
  <c r="V169" i="31"/>
  <c r="X168" i="31"/>
  <c r="W168" i="31"/>
  <c r="V168" i="31"/>
  <c r="X167" i="31"/>
  <c r="W167" i="31"/>
  <c r="V167" i="31"/>
  <c r="X166" i="31"/>
  <c r="W166" i="31"/>
  <c r="V166" i="31"/>
  <c r="X165" i="31"/>
  <c r="W165" i="31"/>
  <c r="V165" i="31"/>
  <c r="X164" i="31"/>
  <c r="W164" i="31"/>
  <c r="V164" i="31"/>
  <c r="X163" i="31"/>
  <c r="W163" i="31"/>
  <c r="V163" i="31"/>
  <c r="X162" i="31"/>
  <c r="W162" i="31"/>
  <c r="V162" i="31"/>
  <c r="X161" i="31"/>
  <c r="W161" i="31"/>
  <c r="V161" i="31"/>
  <c r="X160" i="31"/>
  <c r="W160" i="31"/>
  <c r="V160" i="31"/>
  <c r="X159" i="31"/>
  <c r="W159" i="31"/>
  <c r="V159" i="31"/>
  <c r="X158" i="31"/>
  <c r="W158" i="31"/>
  <c r="V158" i="31"/>
  <c r="V157" i="31"/>
  <c r="V156" i="31"/>
  <c r="X155" i="31"/>
  <c r="V155" i="31"/>
  <c r="X154" i="31"/>
  <c r="V154" i="31"/>
  <c r="X153" i="31"/>
  <c r="V153" i="31"/>
  <c r="X152" i="31"/>
  <c r="V152" i="31"/>
  <c r="X151" i="31"/>
  <c r="W151" i="31"/>
  <c r="V151" i="31"/>
  <c r="X150" i="31"/>
  <c r="W150" i="31"/>
  <c r="V150" i="31"/>
  <c r="X149" i="31"/>
  <c r="W149" i="31"/>
  <c r="V149" i="31"/>
  <c r="X148" i="31"/>
  <c r="W148" i="31"/>
  <c r="V148" i="31"/>
  <c r="X147" i="31"/>
  <c r="W147" i="31"/>
  <c r="V147" i="31"/>
  <c r="X146" i="31"/>
  <c r="W146" i="31"/>
  <c r="V146" i="31"/>
  <c r="X145" i="31"/>
  <c r="W145" i="31"/>
  <c r="V145" i="31"/>
  <c r="X144" i="31"/>
  <c r="W144" i="31"/>
  <c r="V144" i="31"/>
  <c r="X143" i="31"/>
  <c r="W143" i="31"/>
  <c r="V143" i="31"/>
  <c r="X142" i="31"/>
  <c r="W142" i="31"/>
  <c r="V142" i="31"/>
  <c r="X141" i="31"/>
  <c r="W141" i="31"/>
  <c r="V141" i="31"/>
  <c r="X140" i="31"/>
  <c r="W140" i="31"/>
  <c r="V140" i="31"/>
  <c r="X139" i="31"/>
  <c r="W139" i="31"/>
  <c r="V139" i="31"/>
  <c r="X138" i="31"/>
  <c r="W138" i="31"/>
  <c r="V138" i="31"/>
  <c r="X137" i="31"/>
  <c r="W137" i="31"/>
  <c r="V137" i="31"/>
  <c r="X136" i="31"/>
  <c r="W136" i="31"/>
  <c r="V136" i="31"/>
  <c r="X135" i="31"/>
  <c r="W135" i="31"/>
  <c r="V135" i="31"/>
  <c r="X134" i="31"/>
  <c r="W134" i="31"/>
  <c r="V134" i="31"/>
  <c r="X133" i="31"/>
  <c r="W133" i="31"/>
  <c r="V133" i="31"/>
  <c r="X132" i="31"/>
  <c r="W132" i="31"/>
  <c r="V132" i="31"/>
  <c r="X130" i="31"/>
  <c r="W130" i="31"/>
  <c r="V130" i="31"/>
  <c r="X129" i="31"/>
  <c r="W129" i="31"/>
  <c r="V129" i="31"/>
  <c r="X128" i="31"/>
  <c r="W128" i="31"/>
  <c r="V128" i="31"/>
  <c r="X127" i="31"/>
  <c r="W127" i="31"/>
  <c r="V127" i="31"/>
  <c r="X126" i="31"/>
  <c r="W126" i="31"/>
  <c r="V126" i="31"/>
  <c r="X125" i="31"/>
  <c r="W125" i="31"/>
  <c r="V125" i="31"/>
  <c r="X124" i="31"/>
  <c r="W124" i="31"/>
  <c r="V124" i="31"/>
  <c r="X123" i="31"/>
  <c r="W123" i="31"/>
  <c r="V123" i="31"/>
  <c r="X122" i="31"/>
  <c r="W122" i="31"/>
  <c r="V122" i="31"/>
  <c r="X121" i="31"/>
  <c r="W121" i="31"/>
  <c r="V121" i="31"/>
  <c r="X120" i="31"/>
  <c r="W120" i="31"/>
  <c r="V120" i="31"/>
  <c r="X119" i="31"/>
  <c r="W119" i="31"/>
  <c r="V119" i="31"/>
  <c r="X118" i="31"/>
  <c r="W118" i="31"/>
  <c r="V118" i="31"/>
  <c r="X117" i="31"/>
  <c r="W117" i="31"/>
  <c r="V117" i="31"/>
  <c r="X116" i="31"/>
  <c r="W116" i="31"/>
  <c r="V116" i="31"/>
  <c r="X115" i="31"/>
  <c r="W115" i="31"/>
  <c r="V115" i="31"/>
  <c r="X114" i="31"/>
  <c r="W114" i="31"/>
  <c r="V114" i="31"/>
  <c r="X113" i="31"/>
  <c r="W113" i="31"/>
  <c r="V113" i="31"/>
  <c r="X112" i="31"/>
  <c r="W112" i="31"/>
  <c r="V112" i="31"/>
  <c r="X111" i="31"/>
  <c r="W111" i="31"/>
  <c r="V111" i="31"/>
  <c r="X110" i="31"/>
  <c r="W110" i="31"/>
  <c r="V110" i="31"/>
  <c r="X109" i="31"/>
  <c r="W109" i="31"/>
  <c r="V109" i="31"/>
  <c r="X108" i="31"/>
  <c r="W108" i="31"/>
  <c r="V108" i="31"/>
  <c r="X107" i="31"/>
  <c r="W107" i="31"/>
  <c r="V107" i="31"/>
  <c r="X106" i="31"/>
  <c r="W106" i="31"/>
  <c r="V106" i="31"/>
  <c r="X105" i="31"/>
  <c r="W105" i="31"/>
  <c r="V105" i="31"/>
  <c r="X104" i="31"/>
  <c r="W104" i="31"/>
  <c r="V104" i="31"/>
  <c r="X103" i="31"/>
  <c r="W103" i="31"/>
  <c r="V103" i="31"/>
  <c r="X102" i="31"/>
  <c r="W102" i="31"/>
  <c r="V102" i="31"/>
  <c r="X101" i="31"/>
  <c r="W101" i="31"/>
  <c r="V101" i="31"/>
  <c r="X100" i="31"/>
  <c r="W100" i="31"/>
  <c r="V100" i="31"/>
  <c r="X99" i="31"/>
  <c r="W99" i="31"/>
  <c r="V99" i="31"/>
  <c r="X98" i="31"/>
  <c r="W98" i="31"/>
  <c r="V98" i="31"/>
  <c r="X97" i="31"/>
  <c r="W97" i="31"/>
  <c r="V97" i="31"/>
  <c r="X96" i="31"/>
  <c r="W96" i="31"/>
  <c r="V96" i="31"/>
  <c r="X95" i="31"/>
  <c r="W95" i="31"/>
  <c r="V95" i="31"/>
  <c r="X94" i="31"/>
  <c r="W94" i="31"/>
  <c r="V94" i="31"/>
  <c r="X93" i="31"/>
  <c r="W93" i="31"/>
  <c r="V93" i="31"/>
  <c r="X92" i="31"/>
  <c r="W92" i="31"/>
  <c r="V92" i="31"/>
  <c r="X91" i="31"/>
  <c r="W91" i="31"/>
  <c r="V91" i="31"/>
  <c r="X90" i="31"/>
  <c r="W90" i="31"/>
  <c r="V90" i="31"/>
  <c r="X89" i="31"/>
  <c r="W89" i="31"/>
  <c r="V89" i="31"/>
  <c r="X88" i="31"/>
  <c r="W88" i="31"/>
  <c r="V88" i="31"/>
  <c r="X87" i="31"/>
  <c r="W87" i="31"/>
  <c r="V87" i="31"/>
  <c r="X86" i="31"/>
  <c r="W86" i="31"/>
  <c r="V86" i="31"/>
  <c r="X85" i="31"/>
  <c r="W85" i="31"/>
  <c r="V85" i="31"/>
  <c r="X84" i="31"/>
  <c r="W84" i="31"/>
  <c r="V84" i="31"/>
  <c r="X83" i="31"/>
  <c r="W83" i="31"/>
  <c r="V83" i="31"/>
  <c r="X82" i="31"/>
  <c r="W82" i="31"/>
  <c r="V82" i="31"/>
  <c r="X81" i="31"/>
  <c r="W81" i="31"/>
  <c r="V81" i="31"/>
  <c r="X80" i="31"/>
  <c r="W80" i="31"/>
  <c r="V80" i="31"/>
  <c r="X79" i="31"/>
  <c r="W79" i="31"/>
  <c r="V79" i="31"/>
  <c r="X78" i="31"/>
  <c r="W78" i="31"/>
  <c r="V78" i="31"/>
  <c r="X77" i="31"/>
  <c r="W77" i="31"/>
  <c r="V77" i="31"/>
  <c r="X76" i="31"/>
  <c r="W76" i="31"/>
  <c r="V76" i="31"/>
  <c r="X75" i="31"/>
  <c r="W75" i="31"/>
  <c r="V75" i="31"/>
  <c r="X74" i="31"/>
  <c r="W74" i="31"/>
  <c r="V74" i="31"/>
  <c r="X73" i="31"/>
  <c r="W73" i="31"/>
  <c r="V73" i="31"/>
  <c r="X71" i="31"/>
  <c r="V71" i="31"/>
  <c r="X70" i="31"/>
  <c r="V70" i="31"/>
  <c r="X69" i="31"/>
  <c r="W69" i="31"/>
  <c r="V69" i="31"/>
  <c r="X68" i="31"/>
  <c r="W68" i="31"/>
  <c r="V68" i="31"/>
  <c r="X67" i="31"/>
  <c r="W67" i="31"/>
  <c r="V67" i="31"/>
  <c r="X65" i="31"/>
  <c r="W65" i="31"/>
  <c r="V65" i="31"/>
  <c r="X64" i="31"/>
  <c r="W64" i="31"/>
  <c r="V64" i="31"/>
  <c r="X63" i="31"/>
  <c r="W63" i="31"/>
  <c r="V63" i="31"/>
  <c r="X62" i="31"/>
  <c r="W62" i="31"/>
  <c r="V62" i="31"/>
  <c r="X61" i="31"/>
  <c r="W61" i="31"/>
  <c r="V61" i="31"/>
  <c r="X60" i="31"/>
  <c r="W60" i="31"/>
  <c r="V60" i="31"/>
  <c r="X59" i="31"/>
  <c r="W59" i="31"/>
  <c r="V59" i="31"/>
  <c r="X58" i="31"/>
  <c r="W58" i="31"/>
  <c r="V58" i="31"/>
  <c r="X57" i="31"/>
  <c r="W57" i="31"/>
  <c r="V57" i="31"/>
  <c r="X56" i="31"/>
  <c r="W56" i="31"/>
  <c r="V56" i="31"/>
  <c r="X55" i="31"/>
  <c r="W55" i="31"/>
  <c r="V55" i="31"/>
  <c r="X54" i="31"/>
  <c r="W54" i="31"/>
  <c r="V54" i="31"/>
  <c r="X53" i="31"/>
  <c r="W53" i="31"/>
  <c r="V53" i="31"/>
  <c r="X52" i="31"/>
  <c r="W52" i="31"/>
  <c r="V52" i="31"/>
  <c r="X51" i="31"/>
  <c r="W51" i="31"/>
  <c r="V51" i="31"/>
  <c r="X50" i="31"/>
  <c r="W50" i="31"/>
  <c r="V50" i="31"/>
  <c r="X49" i="31"/>
  <c r="W49" i="31"/>
  <c r="V49" i="31"/>
  <c r="X48" i="31"/>
  <c r="W48" i="31"/>
  <c r="V48" i="31"/>
  <c r="X47" i="31"/>
  <c r="W47" i="31"/>
  <c r="V47" i="31"/>
  <c r="X46" i="31"/>
  <c r="W46" i="31"/>
  <c r="V46" i="31"/>
  <c r="X45" i="31"/>
  <c r="W45" i="31"/>
  <c r="V45" i="31"/>
  <c r="X44" i="31"/>
  <c r="W44" i="31"/>
  <c r="V44" i="31"/>
  <c r="X43" i="31"/>
  <c r="W43" i="31"/>
  <c r="V43" i="31"/>
  <c r="X42" i="31"/>
  <c r="W42" i="31"/>
  <c r="V42" i="31"/>
  <c r="X41" i="31"/>
  <c r="W41" i="31"/>
  <c r="V41" i="31"/>
  <c r="X40" i="31"/>
  <c r="W40" i="31"/>
  <c r="V40" i="31"/>
  <c r="X39" i="31"/>
  <c r="W39" i="31"/>
  <c r="V39" i="31"/>
  <c r="X38" i="31"/>
  <c r="W38" i="31"/>
  <c r="V38" i="31"/>
  <c r="X37" i="31"/>
  <c r="W37" i="31"/>
  <c r="V37" i="31"/>
  <c r="X36" i="31"/>
  <c r="W36" i="31"/>
  <c r="V36" i="31"/>
  <c r="X35" i="31"/>
  <c r="W35" i="31"/>
  <c r="V35" i="31"/>
  <c r="X34" i="31"/>
  <c r="W34" i="31"/>
  <c r="V34" i="31"/>
  <c r="X33" i="31"/>
  <c r="W33" i="31"/>
  <c r="V33" i="31"/>
  <c r="X32" i="31"/>
  <c r="W32" i="31"/>
  <c r="V32" i="31"/>
  <c r="X31" i="31"/>
  <c r="W31" i="31"/>
  <c r="V31" i="31"/>
  <c r="X30" i="31"/>
  <c r="X29" i="31"/>
  <c r="X28" i="31"/>
  <c r="W28" i="31"/>
  <c r="V28" i="31"/>
  <c r="X27" i="31"/>
  <c r="W27" i="31"/>
  <c r="V27" i="31"/>
  <c r="X26" i="31"/>
  <c r="W26" i="31"/>
  <c r="V26" i="31"/>
  <c r="X25" i="31"/>
  <c r="W25" i="31"/>
  <c r="V25" i="31"/>
  <c r="X24" i="31"/>
  <c r="W24" i="31"/>
  <c r="V24" i="31"/>
  <c r="X23" i="31"/>
  <c r="W23" i="31"/>
  <c r="V23" i="31"/>
  <c r="X21" i="31"/>
  <c r="W21" i="31"/>
  <c r="V21" i="31"/>
  <c r="X20" i="31"/>
  <c r="W20" i="31"/>
  <c r="V20" i="31"/>
  <c r="X19" i="31"/>
  <c r="W19" i="31"/>
  <c r="X18" i="31"/>
  <c r="W18" i="31"/>
  <c r="V18" i="31"/>
  <c r="X16" i="31"/>
  <c r="W16" i="31"/>
  <c r="V16" i="31"/>
  <c r="X14" i="31"/>
  <c r="W14" i="31"/>
  <c r="V14" i="31"/>
  <c r="X12" i="31"/>
  <c r="W12" i="31"/>
  <c r="V12" i="31"/>
  <c r="X11" i="31"/>
  <c r="W11" i="31"/>
  <c r="V11" i="31"/>
  <c r="E5" i="34" l="1"/>
  <c r="E6" i="34"/>
  <c r="E7" i="34"/>
  <c r="E8" i="34"/>
  <c r="E9" i="34"/>
  <c r="E10" i="34"/>
  <c r="E11" i="34"/>
  <c r="E12" i="34"/>
  <c r="E13" i="34"/>
  <c r="E14" i="34"/>
  <c r="E15" i="34"/>
  <c r="E16" i="34"/>
  <c r="E17" i="34"/>
  <c r="E18" i="34"/>
  <c r="E4" i="34"/>
  <c r="E19" i="34" s="1"/>
  <c r="F82" i="35" l="1"/>
  <c r="D5" i="34"/>
  <c r="D6" i="34"/>
  <c r="D7" i="34"/>
  <c r="D8" i="34"/>
  <c r="D9" i="34"/>
  <c r="D10" i="34"/>
  <c r="D11" i="34"/>
  <c r="D12" i="34"/>
  <c r="D13" i="34"/>
  <c r="D14" i="34"/>
  <c r="D15" i="34"/>
  <c r="D16" i="34"/>
  <c r="D17" i="34"/>
  <c r="D18" i="34"/>
  <c r="D4" i="34"/>
  <c r="B19" i="34"/>
  <c r="C19" i="34" l="1"/>
  <c r="D19" i="34" s="1"/>
  <c r="I29" i="33"/>
  <c r="J29" i="33" s="1"/>
  <c r="I28" i="33"/>
  <c r="J28" i="33" s="1"/>
  <c r="I27" i="33"/>
  <c r="J27" i="33" s="1"/>
  <c r="I26" i="33"/>
  <c r="J26" i="33" s="1"/>
  <c r="I25" i="33"/>
  <c r="J25" i="33" s="1"/>
  <c r="I24" i="33"/>
  <c r="J24" i="33" s="1"/>
  <c r="I23" i="33"/>
  <c r="J23" i="33" s="1"/>
  <c r="I22" i="33"/>
  <c r="J22" i="33" s="1"/>
  <c r="I21" i="33"/>
  <c r="J21" i="33" s="1"/>
  <c r="I20" i="33"/>
  <c r="J20" i="33" s="1"/>
  <c r="I19" i="33"/>
  <c r="J19" i="33" s="1"/>
  <c r="I18" i="33"/>
  <c r="J18" i="33" s="1"/>
  <c r="I17" i="33"/>
  <c r="J17" i="33" s="1"/>
  <c r="I16" i="33"/>
  <c r="J16" i="33" s="1"/>
  <c r="I15" i="33"/>
  <c r="J15" i="33" s="1"/>
  <c r="I14" i="33"/>
  <c r="J14" i="33" s="1"/>
  <c r="I13" i="33"/>
  <c r="J13" i="33" s="1"/>
  <c r="I12" i="33"/>
  <c r="J12" i="33" s="1"/>
  <c r="I11" i="33"/>
  <c r="J11" i="33" s="1"/>
  <c r="I10" i="33"/>
  <c r="J10" i="33" s="1"/>
  <c r="I9" i="33"/>
  <c r="J9" i="33" s="1"/>
  <c r="I8" i="33"/>
  <c r="J8" i="33" s="1"/>
  <c r="AM26" i="31" l="1"/>
  <c r="AN26" i="31"/>
  <c r="AM32" i="31"/>
  <c r="AN32" i="31"/>
  <c r="AM34" i="31"/>
  <c r="AN34" i="31"/>
  <c r="AM35" i="31"/>
  <c r="AN35" i="31"/>
  <c r="AM39" i="31"/>
  <c r="AN39" i="31"/>
  <c r="AL40" i="31"/>
  <c r="AM40" i="31"/>
  <c r="AN40" i="31"/>
  <c r="AM41" i="31"/>
  <c r="AN41" i="31"/>
  <c r="AM42" i="31"/>
  <c r="AN42" i="31"/>
  <c r="AM46" i="31"/>
  <c r="AN46" i="31"/>
  <c r="AM48" i="31"/>
  <c r="AN48" i="31"/>
  <c r="AM49" i="31"/>
  <c r="AN49" i="31"/>
  <c r="AM53" i="31"/>
  <c r="AN53" i="31"/>
  <c r="AL54" i="31"/>
  <c r="AM54" i="31"/>
  <c r="AN54" i="31"/>
  <c r="AM55" i="31"/>
  <c r="AN55" i="31"/>
  <c r="AL56" i="31"/>
  <c r="AM56" i="31"/>
  <c r="AN56" i="31"/>
  <c r="AM57" i="31"/>
  <c r="AN57" i="31"/>
  <c r="AM58" i="31"/>
  <c r="AN58" i="31"/>
  <c r="AM59" i="31"/>
  <c r="AN59" i="31"/>
  <c r="AL60" i="31"/>
  <c r="AM60" i="31"/>
  <c r="AN60" i="31"/>
  <c r="AL61" i="31"/>
  <c r="AM61" i="31"/>
  <c r="AN61" i="31"/>
  <c r="AM62" i="31"/>
  <c r="AN62" i="31"/>
  <c r="AM63" i="31"/>
  <c r="AN63" i="31"/>
  <c r="AL64" i="31"/>
  <c r="AM64" i="31"/>
  <c r="AN64" i="31"/>
  <c r="AL65" i="31"/>
  <c r="AM65" i="31"/>
  <c r="AN65" i="31"/>
  <c r="AM68" i="31"/>
  <c r="AN68" i="31"/>
  <c r="AM69" i="31"/>
  <c r="AN69" i="31"/>
  <c r="AL73" i="31"/>
  <c r="AM73" i="31"/>
  <c r="AN73" i="31"/>
  <c r="AL74" i="31"/>
  <c r="AM74" i="31"/>
  <c r="AN74" i="31"/>
  <c r="AM75" i="31"/>
  <c r="AN75" i="31"/>
  <c r="AL76" i="31"/>
  <c r="AM76" i="31"/>
  <c r="AN76" i="31"/>
  <c r="AL77" i="31"/>
  <c r="AM77" i="31"/>
  <c r="AN77" i="31"/>
  <c r="AM78" i="31"/>
  <c r="AN78" i="31"/>
  <c r="AM79" i="31"/>
  <c r="AN79" i="31"/>
  <c r="AL80" i="31"/>
  <c r="AM80" i="31"/>
  <c r="AN80" i="31"/>
  <c r="AM81" i="31"/>
  <c r="AN81" i="31"/>
  <c r="AM82" i="31"/>
  <c r="AN82" i="31"/>
  <c r="AL83" i="31"/>
  <c r="AM83" i="31"/>
  <c r="AN83" i="31"/>
  <c r="AM84" i="31"/>
  <c r="AN84" i="31"/>
  <c r="AM85" i="31"/>
  <c r="AN85" i="31"/>
  <c r="AL86" i="31"/>
  <c r="AM86" i="31"/>
  <c r="AN86" i="31"/>
  <c r="AM87" i="31"/>
  <c r="AN87" i="31"/>
  <c r="AM88" i="31"/>
  <c r="AN88" i="31"/>
  <c r="AL89" i="31"/>
  <c r="AM89" i="31"/>
  <c r="AM90" i="31"/>
  <c r="AN90" i="31"/>
  <c r="AL91" i="31"/>
  <c r="AM91" i="31"/>
  <c r="AN91" i="31"/>
  <c r="AM92" i="31"/>
  <c r="AN92" i="31"/>
  <c r="AL93" i="31"/>
  <c r="AM93" i="31"/>
  <c r="AN93" i="31"/>
  <c r="AM94" i="31"/>
  <c r="AN94" i="31"/>
  <c r="AM101" i="31"/>
  <c r="AN101" i="31"/>
  <c r="AM103" i="31"/>
  <c r="AN103" i="31"/>
  <c r="AM104" i="31"/>
  <c r="AN104" i="31"/>
  <c r="AL105" i="31"/>
  <c r="AM105" i="31"/>
  <c r="AN105" i="31"/>
  <c r="AM106" i="31"/>
  <c r="AN106" i="31"/>
  <c r="AM107" i="31"/>
  <c r="AN107" i="31"/>
  <c r="AL108" i="31"/>
  <c r="AM108" i="31"/>
  <c r="AN108" i="31"/>
  <c r="AM109" i="31"/>
  <c r="AN109" i="31"/>
  <c r="AL110" i="31"/>
  <c r="AM110" i="31"/>
  <c r="AM111" i="31"/>
  <c r="AN111" i="31"/>
  <c r="AL112" i="31"/>
  <c r="AM112" i="31"/>
  <c r="AM113" i="31"/>
  <c r="AN113" i="31"/>
  <c r="AL114" i="31"/>
  <c r="AM114" i="31"/>
  <c r="AN114" i="31"/>
  <c r="AM115" i="31"/>
  <c r="AN115" i="31"/>
  <c r="AM116" i="31"/>
  <c r="AN116" i="31"/>
  <c r="AM117" i="31"/>
  <c r="AN117" i="31"/>
  <c r="AM118" i="31"/>
  <c r="AN118" i="31"/>
  <c r="AL119" i="31"/>
  <c r="AM119" i="31"/>
  <c r="AL120" i="31"/>
  <c r="AM120" i="31"/>
  <c r="AN120" i="31"/>
  <c r="AL121" i="31"/>
  <c r="AM121" i="31"/>
  <c r="AN121" i="31"/>
  <c r="AM122" i="31"/>
  <c r="AN122" i="31"/>
  <c r="AM123" i="31"/>
  <c r="AN123" i="31"/>
  <c r="AL124" i="31"/>
  <c r="AM124" i="31"/>
  <c r="AN124" i="31"/>
  <c r="AM125" i="31"/>
  <c r="AN125" i="31"/>
  <c r="AM126" i="31"/>
  <c r="AM127" i="31"/>
  <c r="AN127" i="31"/>
  <c r="AM128" i="31"/>
  <c r="AN128" i="31"/>
  <c r="AL129" i="31"/>
  <c r="AM129" i="31"/>
  <c r="AN129" i="31"/>
  <c r="AL130" i="31"/>
  <c r="AM130" i="31"/>
  <c r="AN130" i="31"/>
  <c r="AL131" i="31"/>
  <c r="AM131" i="31"/>
  <c r="AN131" i="31"/>
  <c r="AM137" i="31"/>
  <c r="AN137" i="31"/>
  <c r="AM139" i="31"/>
  <c r="AN139" i="31"/>
  <c r="AM140" i="31"/>
  <c r="AN140" i="31"/>
  <c r="AM147" i="31"/>
  <c r="AN147" i="31"/>
  <c r="AL148" i="31"/>
  <c r="AM148" i="31"/>
  <c r="AN148" i="31"/>
  <c r="AL149" i="31"/>
  <c r="AM149" i="31"/>
  <c r="AN149" i="31"/>
  <c r="AL150" i="31"/>
  <c r="AM150" i="31"/>
  <c r="AN150" i="31"/>
  <c r="AM151" i="31"/>
  <c r="AN151" i="31"/>
  <c r="AL158" i="31"/>
  <c r="AM158" i="31"/>
  <c r="AN158" i="31"/>
  <c r="AM159" i="31"/>
  <c r="AN159" i="31"/>
  <c r="AM160" i="31"/>
  <c r="AN160" i="31"/>
  <c r="AL161" i="31"/>
  <c r="AM161" i="31"/>
  <c r="AN161" i="31"/>
  <c r="AM162" i="31"/>
  <c r="AN162" i="31"/>
  <c r="AL163" i="31"/>
  <c r="AM163" i="31"/>
  <c r="AN163" i="31"/>
  <c r="AM164" i="31"/>
  <c r="AN164" i="31"/>
  <c r="AM166" i="31"/>
  <c r="AN166" i="31"/>
  <c r="AM168" i="31"/>
  <c r="AN168" i="31"/>
  <c r="AL171" i="31"/>
  <c r="AM171" i="31"/>
  <c r="AN171" i="31"/>
  <c r="AL172" i="31"/>
  <c r="AM172" i="31"/>
  <c r="AN172" i="31"/>
  <c r="AM173" i="31"/>
  <c r="AN173" i="31"/>
  <c r="AM174" i="31"/>
  <c r="AN174" i="31"/>
  <c r="AL175" i="31"/>
  <c r="AM175" i="31"/>
  <c r="AN175" i="31"/>
  <c r="AM176" i="31"/>
  <c r="AN176" i="31"/>
  <c r="AL177" i="31"/>
  <c r="AM177" i="31"/>
  <c r="AN177" i="31"/>
  <c r="AC11" i="31"/>
  <c r="AC12" i="31"/>
  <c r="AC14" i="31"/>
  <c r="AC16" i="31"/>
  <c r="AC18" i="31"/>
  <c r="AC19" i="31"/>
  <c r="AC20" i="31"/>
  <c r="AC21" i="31"/>
  <c r="AC10" i="31"/>
  <c r="AD10" i="31"/>
  <c r="AB10" i="31"/>
  <c r="Z10" i="31"/>
  <c r="X10" i="31"/>
  <c r="W10" i="31"/>
  <c r="V10" i="31"/>
  <c r="B10" i="31" l="1"/>
  <c r="C10" i="31"/>
  <c r="D10" i="31"/>
  <c r="E10" i="31"/>
  <c r="F10" i="31"/>
  <c r="G10" i="31"/>
  <c r="H10" i="31"/>
  <c r="J10" i="31"/>
  <c r="K10" i="31"/>
  <c r="L10" i="31"/>
  <c r="N10" i="31"/>
  <c r="O10" i="31" s="1"/>
  <c r="Q10" i="31"/>
  <c r="R10" i="31" s="1"/>
  <c r="U10" i="31"/>
  <c r="Y10" i="31"/>
  <c r="AA10" i="31"/>
  <c r="AK10" i="31"/>
  <c r="AV10" i="31"/>
  <c r="AW10" i="31"/>
  <c r="AZ10" i="31"/>
  <c r="BA10" i="31"/>
  <c r="BB10" i="31"/>
  <c r="BC10" i="31"/>
  <c r="J11" i="21"/>
  <c r="K11" i="21" s="1"/>
  <c r="Q11" i="21"/>
  <c r="J12" i="21"/>
  <c r="K12" i="21" s="1"/>
  <c r="P12" i="21" s="1"/>
  <c r="BD11" i="31" s="1"/>
  <c r="Q12" i="21"/>
  <c r="BE11" i="31" s="1"/>
  <c r="J13" i="21"/>
  <c r="K13" i="21" s="1"/>
  <c r="P13" i="21" s="1"/>
  <c r="BD12" i="31" s="1"/>
  <c r="Q13" i="21"/>
  <c r="BE12" i="31" s="1"/>
  <c r="J14" i="21"/>
  <c r="K14" i="21" s="1"/>
  <c r="P14" i="21" s="1"/>
  <c r="Q14" i="21"/>
  <c r="J15" i="21"/>
  <c r="K15" i="21" s="1"/>
  <c r="Q15" i="21"/>
  <c r="BE14" i="31" s="1"/>
  <c r="J16" i="21"/>
  <c r="K16" i="21" s="1"/>
  <c r="P16" i="21" s="1"/>
  <c r="Q16" i="21"/>
  <c r="J17" i="21"/>
  <c r="K17" i="21" s="1"/>
  <c r="P17" i="21" s="1"/>
  <c r="BD16" i="31" s="1"/>
  <c r="Q17" i="21"/>
  <c r="BE16" i="31" s="1"/>
  <c r="J18" i="21"/>
  <c r="K18" i="21" s="1"/>
  <c r="P18" i="21" s="1"/>
  <c r="Q18" i="21"/>
  <c r="J19" i="21"/>
  <c r="K19" i="21" s="1"/>
  <c r="Q19" i="21"/>
  <c r="BE18" i="31" s="1"/>
  <c r="J20" i="21"/>
  <c r="K20" i="21" s="1"/>
  <c r="P20" i="21" s="1"/>
  <c r="BD19" i="31" s="1"/>
  <c r="Q20" i="21"/>
  <c r="BE19" i="31" s="1"/>
  <c r="J21" i="21"/>
  <c r="K21" i="21" s="1"/>
  <c r="P21" i="21" s="1"/>
  <c r="BD20" i="31" s="1"/>
  <c r="Q21" i="21"/>
  <c r="BE20" i="31" s="1"/>
  <c r="J22" i="21"/>
  <c r="K22" i="21" s="1"/>
  <c r="P22" i="21" s="1"/>
  <c r="BD21" i="31" s="1"/>
  <c r="Q22" i="21"/>
  <c r="BE21" i="31" s="1"/>
  <c r="J23" i="21"/>
  <c r="K23" i="21" s="1"/>
  <c r="Q23" i="21"/>
  <c r="BE22" i="31" s="1"/>
  <c r="J24" i="21"/>
  <c r="K24" i="21" s="1"/>
  <c r="P24" i="21" s="1"/>
  <c r="BD23" i="31" s="1"/>
  <c r="Q24" i="21"/>
  <c r="BE23" i="31" s="1"/>
  <c r="J25" i="21"/>
  <c r="K25" i="21" s="1"/>
  <c r="P25" i="21" s="1"/>
  <c r="BD24" i="31" s="1"/>
  <c r="Q25" i="21"/>
  <c r="BE24" i="31" s="1"/>
  <c r="J26" i="21"/>
  <c r="K26" i="21" s="1"/>
  <c r="P26" i="21" s="1"/>
  <c r="Q26" i="21"/>
  <c r="J27" i="21"/>
  <c r="K27" i="21" s="1"/>
  <c r="Q27" i="21"/>
  <c r="J28" i="21"/>
  <c r="K28" i="21" s="1"/>
  <c r="P28" i="21" s="1"/>
  <c r="Q28" i="21"/>
  <c r="J29" i="21"/>
  <c r="K29" i="21" s="1"/>
  <c r="P29" i="21" s="1"/>
  <c r="BD25" i="31" s="1"/>
  <c r="Q29" i="21"/>
  <c r="BE25" i="31" s="1"/>
  <c r="J30" i="21"/>
  <c r="K30" i="21" s="1"/>
  <c r="P30" i="21" s="1"/>
  <c r="BD26" i="31" s="1"/>
  <c r="Q30" i="21"/>
  <c r="BE26" i="31" s="1"/>
  <c r="J31" i="21"/>
  <c r="K31" i="21" s="1"/>
  <c r="Q31" i="21"/>
  <c r="BE27" i="31" s="1"/>
  <c r="J32" i="21"/>
  <c r="K32" i="21" s="1"/>
  <c r="P32" i="21" s="1"/>
  <c r="BD28" i="31" s="1"/>
  <c r="Q32" i="21"/>
  <c r="BE28" i="31" s="1"/>
  <c r="J33" i="21"/>
  <c r="K33" i="21" s="1"/>
  <c r="P33" i="21" s="1"/>
  <c r="BD29" i="31" s="1"/>
  <c r="Q33" i="21"/>
  <c r="BE29" i="31" s="1"/>
  <c r="J34" i="21"/>
  <c r="K34" i="21" s="1"/>
  <c r="P34" i="21" s="1"/>
  <c r="Q34" i="21"/>
  <c r="BE30" i="31" s="1"/>
  <c r="J35" i="21"/>
  <c r="K35" i="21" s="1"/>
  <c r="Q35" i="21"/>
  <c r="BE31" i="31" s="1"/>
  <c r="J36" i="21"/>
  <c r="K36" i="21" s="1"/>
  <c r="P36" i="21" s="1"/>
  <c r="BD32" i="31" s="1"/>
  <c r="Q36" i="21"/>
  <c r="J37" i="21"/>
  <c r="K37" i="21" s="1"/>
  <c r="P37" i="21" s="1"/>
  <c r="BD33" i="31" s="1"/>
  <c r="Q37" i="21"/>
  <c r="BE33" i="31" s="1"/>
  <c r="J38" i="21"/>
  <c r="K38" i="21" s="1"/>
  <c r="P38" i="21" s="1"/>
  <c r="Q38" i="21"/>
  <c r="BE34" i="31" s="1"/>
  <c r="J39" i="21"/>
  <c r="K39" i="21" s="1"/>
  <c r="Q39" i="21"/>
  <c r="BE35" i="31" s="1"/>
  <c r="J40" i="21"/>
  <c r="K40" i="21" s="1"/>
  <c r="P40" i="21" s="1"/>
  <c r="BD36" i="31" s="1"/>
  <c r="Q40" i="21"/>
  <c r="BE36" i="31" s="1"/>
  <c r="J41" i="21"/>
  <c r="K41" i="21" s="1"/>
  <c r="P41" i="21" s="1"/>
  <c r="BD37" i="31" s="1"/>
  <c r="Q41" i="21"/>
  <c r="BE37" i="31" s="1"/>
  <c r="J42" i="21"/>
  <c r="K42" i="21" s="1"/>
  <c r="P42" i="21" s="1"/>
  <c r="BD38" i="31" s="1"/>
  <c r="Q42" i="21"/>
  <c r="BE38" i="31" s="1"/>
  <c r="J43" i="21"/>
  <c r="K43" i="21" s="1"/>
  <c r="Q43" i="21"/>
  <c r="BE39" i="31" s="1"/>
  <c r="J44" i="21"/>
  <c r="K44" i="21" s="1"/>
  <c r="P44" i="21" s="1"/>
  <c r="BD40" i="31" s="1"/>
  <c r="Q44" i="21"/>
  <c r="J45" i="21"/>
  <c r="K45" i="21" s="1"/>
  <c r="P45" i="21" s="1"/>
  <c r="BD41" i="31" s="1"/>
  <c r="Q45" i="21"/>
  <c r="BE41" i="31" s="1"/>
  <c r="J46" i="21"/>
  <c r="K46" i="21" s="1"/>
  <c r="P46" i="21" s="1"/>
  <c r="Q46" i="21"/>
  <c r="BE42" i="31" s="1"/>
  <c r="J47" i="21"/>
  <c r="K47" i="21" s="1"/>
  <c r="Q47" i="21"/>
  <c r="BE43" i="31" s="1"/>
  <c r="J48" i="21"/>
  <c r="K48" i="21" s="1"/>
  <c r="P48" i="21" s="1"/>
  <c r="BD44" i="31" s="1"/>
  <c r="Q48" i="21"/>
  <c r="BE44" i="31" s="1"/>
  <c r="J49" i="21"/>
  <c r="K49" i="21" s="1"/>
  <c r="P49" i="21" s="1"/>
  <c r="BD45" i="31" s="1"/>
  <c r="Q49" i="21"/>
  <c r="BE45" i="31" s="1"/>
  <c r="J50" i="21"/>
  <c r="K50" i="21" s="1"/>
  <c r="P50" i="21" s="1"/>
  <c r="Q50" i="21"/>
  <c r="BE46" i="31" s="1"/>
  <c r="J51" i="21"/>
  <c r="K51" i="21" s="1"/>
  <c r="Q51" i="21"/>
  <c r="BE47" i="31" s="1"/>
  <c r="J52" i="21"/>
  <c r="K52" i="21" s="1"/>
  <c r="P52" i="21" s="1"/>
  <c r="BD48" i="31" s="1"/>
  <c r="Q52" i="21"/>
  <c r="BE48" i="31" s="1"/>
  <c r="J53" i="21"/>
  <c r="K53" i="21" s="1"/>
  <c r="P53" i="21" s="1"/>
  <c r="BD49" i="31" s="1"/>
  <c r="Q53" i="21"/>
  <c r="BE49" i="31" s="1"/>
  <c r="J54" i="21"/>
  <c r="K54" i="21" s="1"/>
  <c r="P54" i="21" s="1"/>
  <c r="Q54" i="21"/>
  <c r="BE50" i="31" s="1"/>
  <c r="J55" i="21"/>
  <c r="K55" i="21" s="1"/>
  <c r="Q55" i="21"/>
  <c r="BE51" i="31" s="1"/>
  <c r="J56" i="21"/>
  <c r="K56" i="21" s="1"/>
  <c r="P56" i="21" s="1"/>
  <c r="BD52" i="31" s="1"/>
  <c r="Q56" i="21"/>
  <c r="BE52" i="31" s="1"/>
  <c r="J57" i="21"/>
  <c r="K57" i="21" s="1"/>
  <c r="P57" i="21" s="1"/>
  <c r="BD53" i="31" s="1"/>
  <c r="Q57" i="21"/>
  <c r="BE53" i="31" s="1"/>
  <c r="J58" i="21"/>
  <c r="K58" i="21" s="1"/>
  <c r="P58" i="21" s="1"/>
  <c r="BD54" i="31" s="1"/>
  <c r="Q58" i="21"/>
  <c r="BE54" i="31" s="1"/>
  <c r="J59" i="21"/>
  <c r="K59" i="21" s="1"/>
  <c r="Q59" i="21"/>
  <c r="BE55" i="31" s="1"/>
  <c r="J60" i="21"/>
  <c r="K60" i="21" s="1"/>
  <c r="P60" i="21" s="1"/>
  <c r="BD56" i="31" s="1"/>
  <c r="Q60" i="21"/>
  <c r="BE56" i="31" s="1"/>
  <c r="J61" i="21"/>
  <c r="K61" i="21" s="1"/>
  <c r="P61" i="21" s="1"/>
  <c r="BD57" i="31" s="1"/>
  <c r="Q61" i="21"/>
  <c r="BE57" i="31" s="1"/>
  <c r="J62" i="21"/>
  <c r="K62" i="21" s="1"/>
  <c r="P62" i="21" s="1"/>
  <c r="Q62" i="21"/>
  <c r="BE58" i="31" s="1"/>
  <c r="J63" i="21"/>
  <c r="K63" i="21" s="1"/>
  <c r="Q63" i="21"/>
  <c r="BE59" i="31" s="1"/>
  <c r="J64" i="21"/>
  <c r="K64" i="21" s="1"/>
  <c r="P64" i="21" s="1"/>
  <c r="BD60" i="31" s="1"/>
  <c r="Q64" i="21"/>
  <c r="BE60" i="31" s="1"/>
  <c r="J65" i="21"/>
  <c r="K65" i="21" s="1"/>
  <c r="P65" i="21" s="1"/>
  <c r="BD61" i="31" s="1"/>
  <c r="Q65" i="21"/>
  <c r="BE61" i="31" s="1"/>
  <c r="J66" i="21"/>
  <c r="K66" i="21" s="1"/>
  <c r="P66" i="21" s="1"/>
  <c r="Q66" i="21"/>
  <c r="BE62" i="31" s="1"/>
  <c r="J67" i="21"/>
  <c r="K67" i="21" s="1"/>
  <c r="Q67" i="21"/>
  <c r="BE63" i="31" s="1"/>
  <c r="J68" i="21"/>
  <c r="K68" i="21" s="1"/>
  <c r="P68" i="21" s="1"/>
  <c r="BD64" i="31" s="1"/>
  <c r="Q68" i="21"/>
  <c r="BE64" i="31" s="1"/>
  <c r="J69" i="21"/>
  <c r="K69" i="21" s="1"/>
  <c r="P69" i="21" s="1"/>
  <c r="BD65" i="31" s="1"/>
  <c r="Q69" i="21"/>
  <c r="BE65" i="31" s="1"/>
  <c r="J70" i="21"/>
  <c r="K70" i="21" s="1"/>
  <c r="P70" i="21" s="1"/>
  <c r="Q70" i="21"/>
  <c r="J71" i="21"/>
  <c r="K71" i="21" s="1"/>
  <c r="Q71" i="21"/>
  <c r="BE67" i="31" s="1"/>
  <c r="J72" i="21"/>
  <c r="K72" i="21" s="1"/>
  <c r="P72" i="21" s="1"/>
  <c r="BD68" i="31" s="1"/>
  <c r="Q72" i="21"/>
  <c r="BE68" i="31" s="1"/>
  <c r="J73" i="21"/>
  <c r="K73" i="21" s="1"/>
  <c r="P73" i="21" s="1"/>
  <c r="BD69" i="31" s="1"/>
  <c r="Q73" i="21"/>
  <c r="BE69" i="31" s="1"/>
  <c r="J74" i="21"/>
  <c r="K74" i="21" s="1"/>
  <c r="P74" i="21" s="1"/>
  <c r="BD70" i="31" s="1"/>
  <c r="Q74" i="21"/>
  <c r="BE70" i="31" s="1"/>
  <c r="J75" i="21"/>
  <c r="K75" i="21" s="1"/>
  <c r="Q75" i="21"/>
  <c r="J76" i="21"/>
  <c r="K76" i="21" s="1"/>
  <c r="P76" i="21" s="1"/>
  <c r="BD71" i="31" s="1"/>
  <c r="Q76" i="21"/>
  <c r="BE71" i="31" s="1"/>
  <c r="J77" i="21"/>
  <c r="K77" i="21" s="1"/>
  <c r="P77" i="21" s="1"/>
  <c r="Q77" i="21"/>
  <c r="J78" i="21"/>
  <c r="K78" i="21" s="1"/>
  <c r="P78" i="21" s="1"/>
  <c r="Q78" i="21"/>
  <c r="BE73" i="31" s="1"/>
  <c r="J79" i="21"/>
  <c r="K79" i="21" s="1"/>
  <c r="Q79" i="21"/>
  <c r="BE74" i="31" s="1"/>
  <c r="J80" i="21"/>
  <c r="K80" i="21" s="1"/>
  <c r="P80" i="21" s="1"/>
  <c r="BD75" i="31" s="1"/>
  <c r="Q80" i="21"/>
  <c r="BE75" i="31" s="1"/>
  <c r="J81" i="21"/>
  <c r="K81" i="21" s="1"/>
  <c r="P81" i="21" s="1"/>
  <c r="BD76" i="31" s="1"/>
  <c r="Q81" i="21"/>
  <c r="BE76" i="31" s="1"/>
  <c r="J82" i="21"/>
  <c r="K82" i="21" s="1"/>
  <c r="P82" i="21" s="1"/>
  <c r="Q82" i="21"/>
  <c r="BE77" i="31" s="1"/>
  <c r="J83" i="21"/>
  <c r="K83" i="21" s="1"/>
  <c r="Q83" i="21"/>
  <c r="J84" i="21"/>
  <c r="K84" i="21" s="1"/>
  <c r="Q84" i="21"/>
  <c r="BE79" i="31" s="1"/>
  <c r="J85" i="21"/>
  <c r="K85" i="21" s="1"/>
  <c r="P85" i="21" s="1"/>
  <c r="BD80" i="31" s="1"/>
  <c r="Q85" i="21"/>
  <c r="BE80" i="31" s="1"/>
  <c r="J86" i="21"/>
  <c r="K86" i="21" s="1"/>
  <c r="Q86" i="21"/>
  <c r="BE81" i="31" s="1"/>
  <c r="J87" i="21"/>
  <c r="K87" i="21" s="1"/>
  <c r="AY82" i="31" s="1"/>
  <c r="Q87" i="21"/>
  <c r="BE82" i="31" s="1"/>
  <c r="J88" i="21"/>
  <c r="K88" i="21" s="1"/>
  <c r="Q88" i="21"/>
  <c r="BE83" i="31" s="1"/>
  <c r="J89" i="21"/>
  <c r="K89" i="21" s="1"/>
  <c r="Q89" i="21"/>
  <c r="BE84" i="31" s="1"/>
  <c r="J90" i="21"/>
  <c r="AX85" i="31" s="1"/>
  <c r="K90" i="21"/>
  <c r="P90" i="21" s="1"/>
  <c r="BD85" i="31" s="1"/>
  <c r="Q90" i="21"/>
  <c r="BE85" i="31" s="1"/>
  <c r="J91" i="21"/>
  <c r="K91" i="21" s="1"/>
  <c r="AY86" i="31" s="1"/>
  <c r="Q91" i="21"/>
  <c r="BE86" i="31" s="1"/>
  <c r="J92" i="21"/>
  <c r="K92" i="21" s="1"/>
  <c r="Q92" i="21"/>
  <c r="BE87" i="31" s="1"/>
  <c r="J93" i="21"/>
  <c r="K93" i="21" s="1"/>
  <c r="Q93" i="21"/>
  <c r="BE88" i="31" s="1"/>
  <c r="J94" i="21"/>
  <c r="K94" i="21" s="1"/>
  <c r="Q94" i="21"/>
  <c r="BE89" i="31" s="1"/>
  <c r="J95" i="21"/>
  <c r="K95" i="21" s="1"/>
  <c r="AY90" i="31" s="1"/>
  <c r="Q95" i="21"/>
  <c r="BE90" i="31" s="1"/>
  <c r="J96" i="21"/>
  <c r="K96" i="21" s="1"/>
  <c r="P96" i="21" s="1"/>
  <c r="Q96" i="21"/>
  <c r="J97" i="21"/>
  <c r="K97" i="21" s="1"/>
  <c r="Q97" i="21"/>
  <c r="J98" i="21"/>
  <c r="K98" i="21" s="1"/>
  <c r="Q98" i="21"/>
  <c r="BE91" i="31" s="1"/>
  <c r="J99" i="21"/>
  <c r="K99" i="21" s="1"/>
  <c r="AY92" i="31" s="1"/>
  <c r="Q99" i="21"/>
  <c r="BE92" i="31" s="1"/>
  <c r="J100" i="21"/>
  <c r="K100" i="21" s="1"/>
  <c r="Q100" i="21"/>
  <c r="BE93" i="31" s="1"/>
  <c r="J101" i="21"/>
  <c r="K101" i="21" s="1"/>
  <c r="P101" i="21" s="1"/>
  <c r="BD94" i="31" s="1"/>
  <c r="Q101" i="21"/>
  <c r="BE94" i="31" s="1"/>
  <c r="J102" i="21"/>
  <c r="AX95" i="31" s="1"/>
  <c r="Q102" i="21"/>
  <c r="BE95" i="31" s="1"/>
  <c r="J103" i="21"/>
  <c r="K103" i="21" s="1"/>
  <c r="AY96" i="31" s="1"/>
  <c r="Q103" i="21"/>
  <c r="BE96" i="31" s="1"/>
  <c r="J104" i="21"/>
  <c r="K104" i="21" s="1"/>
  <c r="Q104" i="21"/>
  <c r="J105" i="21"/>
  <c r="K105" i="21"/>
  <c r="P105" i="21" s="1"/>
  <c r="BD98" i="31" s="1"/>
  <c r="Q105" i="21"/>
  <c r="BE98" i="31" s="1"/>
  <c r="J106" i="21"/>
  <c r="K106" i="21" s="1"/>
  <c r="Q106" i="21"/>
  <c r="BE99" i="31" s="1"/>
  <c r="J107" i="21"/>
  <c r="K107" i="21" s="1"/>
  <c r="Q107" i="21"/>
  <c r="BE100" i="31" s="1"/>
  <c r="J108" i="21"/>
  <c r="K108" i="21" s="1"/>
  <c r="P108" i="21" s="1"/>
  <c r="BD101" i="31" s="1"/>
  <c r="Q108" i="21"/>
  <c r="BE101" i="31" s="1"/>
  <c r="J109" i="21"/>
  <c r="K109" i="21" s="1"/>
  <c r="P109" i="21" s="1"/>
  <c r="BD102" i="31" s="1"/>
  <c r="Q109" i="21"/>
  <c r="BE102" i="31" s="1"/>
  <c r="J110" i="21"/>
  <c r="K110" i="21" s="1"/>
  <c r="P110" i="21" s="1"/>
  <c r="BD103" i="31" s="1"/>
  <c r="Q110" i="21"/>
  <c r="BE103" i="31" s="1"/>
  <c r="J111" i="21"/>
  <c r="K111" i="21" s="1"/>
  <c r="Q111" i="21"/>
  <c r="BE104" i="31" s="1"/>
  <c r="J112" i="21"/>
  <c r="K112" i="21" s="1"/>
  <c r="Q112" i="21"/>
  <c r="BE105" i="31" s="1"/>
  <c r="J113" i="21"/>
  <c r="K113" i="21" s="1"/>
  <c r="Q113" i="21"/>
  <c r="BE106" i="31" s="1"/>
  <c r="J114" i="21"/>
  <c r="K114" i="21" s="1"/>
  <c r="P114" i="21" s="1"/>
  <c r="BD107" i="31" s="1"/>
  <c r="Q114" i="21"/>
  <c r="BE107" i="31" s="1"/>
  <c r="J115" i="21"/>
  <c r="K115" i="21" s="1"/>
  <c r="Q115" i="21"/>
  <c r="BE108" i="31" s="1"/>
  <c r="J116" i="21"/>
  <c r="K116" i="21" s="1"/>
  <c r="Q116" i="21"/>
  <c r="BE109" i="31" s="1"/>
  <c r="J117" i="21"/>
  <c r="K117" i="21" s="1"/>
  <c r="Q117" i="21"/>
  <c r="BE110" i="31" s="1"/>
  <c r="J118" i="21"/>
  <c r="K118" i="21" s="1"/>
  <c r="Q118" i="21"/>
  <c r="BE111" i="31" s="1"/>
  <c r="J119" i="21"/>
  <c r="K119" i="21" s="1"/>
  <c r="Q119" i="21"/>
  <c r="BE112" i="31" s="1"/>
  <c r="J120" i="21"/>
  <c r="K120" i="21" s="1"/>
  <c r="P120" i="21" s="1"/>
  <c r="BD113" i="31" s="1"/>
  <c r="Q120" i="21"/>
  <c r="BE113" i="31" s="1"/>
  <c r="J121" i="21"/>
  <c r="K121" i="21" s="1"/>
  <c r="Q121" i="21"/>
  <c r="J122" i="21"/>
  <c r="K122" i="21" s="1"/>
  <c r="P122" i="21" s="1"/>
  <c r="Q122" i="21"/>
  <c r="J123" i="21"/>
  <c r="K123" i="21" s="1"/>
  <c r="Q123" i="21"/>
  <c r="BE114" i="31" s="1"/>
  <c r="J124" i="21"/>
  <c r="K124" i="21" s="1"/>
  <c r="Q124" i="21"/>
  <c r="BE115" i="31" s="1"/>
  <c r="J125" i="21"/>
  <c r="K125" i="21" s="1"/>
  <c r="Q125" i="21"/>
  <c r="BE116" i="31" s="1"/>
  <c r="J126" i="21"/>
  <c r="K126" i="21" s="1"/>
  <c r="P126" i="21" s="1"/>
  <c r="BD117" i="31" s="1"/>
  <c r="Q126" i="21"/>
  <c r="BE117" i="31" s="1"/>
  <c r="J127" i="21"/>
  <c r="K127" i="21" s="1"/>
  <c r="P127" i="21" s="1"/>
  <c r="Q127" i="21"/>
  <c r="BE118" i="31" s="1"/>
  <c r="J128" i="21"/>
  <c r="K128" i="21" s="1"/>
  <c r="Q128" i="21"/>
  <c r="BE119" i="31" s="1"/>
  <c r="J129" i="21"/>
  <c r="K129" i="21" s="1"/>
  <c r="Q129" i="21"/>
  <c r="BE120" i="31" s="1"/>
  <c r="J130" i="21"/>
  <c r="K130" i="21" s="1"/>
  <c r="P130" i="21" s="1"/>
  <c r="BD121" i="31" s="1"/>
  <c r="Q130" i="21"/>
  <c r="BE121" i="31" s="1"/>
  <c r="J131" i="21"/>
  <c r="K131" i="21" s="1"/>
  <c r="Q131" i="21"/>
  <c r="BE122" i="31" s="1"/>
  <c r="J132" i="21"/>
  <c r="K132" i="21" s="1"/>
  <c r="P132" i="21" s="1"/>
  <c r="BD123" i="31" s="1"/>
  <c r="Q132" i="21"/>
  <c r="BE123" i="31" s="1"/>
  <c r="J133" i="21"/>
  <c r="K133" i="21" s="1"/>
  <c r="Q133" i="21"/>
  <c r="BE124" i="31" s="1"/>
  <c r="J134" i="21"/>
  <c r="K134" i="21" s="1"/>
  <c r="Q134" i="21"/>
  <c r="BE125" i="31" s="1"/>
  <c r="J135" i="21"/>
  <c r="K135" i="21" s="1"/>
  <c r="P135" i="21" s="1"/>
  <c r="Q135" i="21"/>
  <c r="J136" i="21"/>
  <c r="K136" i="21" s="1"/>
  <c r="P136" i="21" s="1"/>
  <c r="Q136" i="21"/>
  <c r="J137" i="21"/>
  <c r="K137" i="21" s="1"/>
  <c r="Q137" i="21"/>
  <c r="BE127" i="31" s="1"/>
  <c r="J138" i="21"/>
  <c r="K138" i="21" s="1"/>
  <c r="P138" i="21" s="1"/>
  <c r="BD128" i="31" s="1"/>
  <c r="Q138" i="21"/>
  <c r="BE128" i="31" s="1"/>
  <c r="J139" i="21"/>
  <c r="K139" i="21" s="1"/>
  <c r="P139" i="21" s="1"/>
  <c r="BD129" i="31" s="1"/>
  <c r="Q139" i="21"/>
  <c r="BE129" i="31" s="1"/>
  <c r="J140" i="21"/>
  <c r="K140" i="21" s="1"/>
  <c r="Q140" i="21"/>
  <c r="BE130" i="31" s="1"/>
  <c r="J141" i="21"/>
  <c r="K141" i="21" s="1"/>
  <c r="Q141" i="21"/>
  <c r="BE131" i="31" s="1"/>
  <c r="J142" i="21"/>
  <c r="K142" i="21" s="1"/>
  <c r="P142" i="21" s="1"/>
  <c r="BD132" i="31" s="1"/>
  <c r="Q142" i="21"/>
  <c r="BE132" i="31" s="1"/>
  <c r="J143" i="21"/>
  <c r="K143" i="21" s="1"/>
  <c r="Q143" i="21"/>
  <c r="BE133" i="31" s="1"/>
  <c r="J144" i="21"/>
  <c r="K144" i="21" s="1"/>
  <c r="Q144" i="21"/>
  <c r="BE134" i="31" s="1"/>
  <c r="J145" i="21"/>
  <c r="K145" i="21" s="1"/>
  <c r="Q145" i="21"/>
  <c r="J146" i="21"/>
  <c r="K146" i="21" s="1"/>
  <c r="P146" i="21" s="1"/>
  <c r="BD135" i="31" s="1"/>
  <c r="Q146" i="21"/>
  <c r="BE135" i="31" s="1"/>
  <c r="J147" i="21"/>
  <c r="K147" i="21" s="1"/>
  <c r="Q147" i="21"/>
  <c r="BE136" i="31" s="1"/>
  <c r="J148" i="21"/>
  <c r="K148" i="21" s="1"/>
  <c r="P148" i="21" s="1"/>
  <c r="BD137" i="31" s="1"/>
  <c r="Q148" i="21"/>
  <c r="BE137" i="31" s="1"/>
  <c r="J149" i="21"/>
  <c r="K149" i="21" s="1"/>
  <c r="Q149" i="21"/>
  <c r="BE138" i="31" s="1"/>
  <c r="J150" i="21"/>
  <c r="K150" i="21" s="1"/>
  <c r="Q150" i="21"/>
  <c r="BE139" i="31" s="1"/>
  <c r="J151" i="21"/>
  <c r="K151" i="21" s="1"/>
  <c r="P151" i="21" s="1"/>
  <c r="BD140" i="31" s="1"/>
  <c r="Q151" i="21"/>
  <c r="BE140" i="31" s="1"/>
  <c r="J152" i="21"/>
  <c r="K152" i="21" s="1"/>
  <c r="Q152" i="21"/>
  <c r="BE141" i="31" s="1"/>
  <c r="J153" i="21"/>
  <c r="K153" i="21" s="1"/>
  <c r="Q153" i="21"/>
  <c r="BE142" i="31" s="1"/>
  <c r="J154" i="21"/>
  <c r="K154" i="21" s="1"/>
  <c r="P154" i="21" s="1"/>
  <c r="BD143" i="31" s="1"/>
  <c r="Q154" i="21"/>
  <c r="BE143" i="31" s="1"/>
  <c r="J155" i="21"/>
  <c r="K155" i="21" s="1"/>
  <c r="Q155" i="21"/>
  <c r="BE144" i="31" s="1"/>
  <c r="J156" i="21"/>
  <c r="K156" i="21" s="1"/>
  <c r="Q156" i="21"/>
  <c r="BE145" i="31" s="1"/>
  <c r="J157" i="21"/>
  <c r="K157" i="21" s="1"/>
  <c r="Q157" i="21"/>
  <c r="BE146" i="31" s="1"/>
  <c r="J158" i="21"/>
  <c r="K158" i="21" s="1"/>
  <c r="P158" i="21" s="1"/>
  <c r="BD147" i="31" s="1"/>
  <c r="Q158" i="21"/>
  <c r="BE147" i="31" s="1"/>
  <c r="J159" i="21"/>
  <c r="K159" i="21" s="1"/>
  <c r="Q159" i="21"/>
  <c r="BE148" i="31" s="1"/>
  <c r="J160" i="21"/>
  <c r="K160" i="21" s="1"/>
  <c r="Q160" i="21"/>
  <c r="BE149" i="31" s="1"/>
  <c r="J161" i="21"/>
  <c r="K161" i="21" s="1"/>
  <c r="Q161" i="21"/>
  <c r="BE150" i="31" s="1"/>
  <c r="J162" i="21"/>
  <c r="K162" i="21" s="1"/>
  <c r="P162" i="21" s="1"/>
  <c r="BD151" i="31" s="1"/>
  <c r="Q162" i="21"/>
  <c r="BE151" i="31" s="1"/>
  <c r="J163" i="21"/>
  <c r="K163" i="21" s="1"/>
  <c r="Q163" i="21"/>
  <c r="BE152" i="31" s="1"/>
  <c r="J164" i="21"/>
  <c r="K164" i="21" s="1"/>
  <c r="P164" i="21" s="1"/>
  <c r="Q164" i="21"/>
  <c r="J165" i="21"/>
  <c r="K165" i="21" s="1"/>
  <c r="P165" i="21" s="1"/>
  <c r="BD153" i="31" s="1"/>
  <c r="Q165" i="21"/>
  <c r="BE153" i="31" s="1"/>
  <c r="J166" i="21"/>
  <c r="K166" i="21" s="1"/>
  <c r="Q166" i="21"/>
  <c r="BE154" i="31" s="1"/>
  <c r="J167" i="21"/>
  <c r="K167" i="21" s="1"/>
  <c r="Q167" i="21"/>
  <c r="BE155" i="31" s="1"/>
  <c r="J168" i="21"/>
  <c r="K168" i="21" s="1"/>
  <c r="Q168" i="21"/>
  <c r="BE156" i="31" s="1"/>
  <c r="J169" i="21"/>
  <c r="K169" i="21" s="1"/>
  <c r="P169" i="21" s="1"/>
  <c r="BD157" i="31" s="1"/>
  <c r="Q169" i="21"/>
  <c r="BE157" i="31" s="1"/>
  <c r="J170" i="21"/>
  <c r="K170" i="21" s="1"/>
  <c r="Q170" i="21"/>
  <c r="BE158" i="31" s="1"/>
  <c r="J171" i="21"/>
  <c r="K171" i="21" s="1"/>
  <c r="P171" i="21" s="1"/>
  <c r="BD159" i="31" s="1"/>
  <c r="Q171" i="21"/>
  <c r="BE159" i="31" s="1"/>
  <c r="J172" i="21"/>
  <c r="K172" i="21" s="1"/>
  <c r="Q172" i="21"/>
  <c r="BE160" i="31" s="1"/>
  <c r="J173" i="21"/>
  <c r="K173" i="21" s="1"/>
  <c r="P173" i="21" s="1"/>
  <c r="BD161" i="31" s="1"/>
  <c r="Q173" i="21"/>
  <c r="BE161" i="31" s="1"/>
  <c r="J174" i="21"/>
  <c r="K174" i="21" s="1"/>
  <c r="P174" i="21" s="1"/>
  <c r="BD162" i="31" s="1"/>
  <c r="Q174" i="21"/>
  <c r="BE162" i="31" s="1"/>
  <c r="J175" i="21"/>
  <c r="Q175" i="21"/>
  <c r="BE163" i="31" s="1"/>
  <c r="J176" i="21"/>
  <c r="K176" i="21" s="1"/>
  <c r="Q176" i="21"/>
  <c r="BE164" i="31" s="1"/>
  <c r="J177" i="21"/>
  <c r="K177" i="21" s="1"/>
  <c r="P177" i="21" s="1"/>
  <c r="BD165" i="31" s="1"/>
  <c r="Q177" i="21"/>
  <c r="BE165" i="31" s="1"/>
  <c r="J178" i="21"/>
  <c r="AX166" i="31" s="1"/>
  <c r="Q178" i="21"/>
  <c r="BE166" i="31" s="1"/>
  <c r="J179" i="21"/>
  <c r="K179" i="21" s="1"/>
  <c r="Q179" i="21"/>
  <c r="BE167" i="31" s="1"/>
  <c r="J180" i="21"/>
  <c r="K180" i="21" s="1"/>
  <c r="Q180" i="21"/>
  <c r="BE168" i="31" s="1"/>
  <c r="J181" i="21"/>
  <c r="K181" i="21" s="1"/>
  <c r="P181" i="21" s="1"/>
  <c r="BD169" i="31" s="1"/>
  <c r="Q181" i="21"/>
  <c r="BE169" i="31" s="1"/>
  <c r="J182" i="21"/>
  <c r="K182" i="21" s="1"/>
  <c r="Q182" i="21"/>
  <c r="BE170" i="31" s="1"/>
  <c r="J183" i="21"/>
  <c r="K183" i="21" s="1"/>
  <c r="Q183" i="21"/>
  <c r="BE171" i="31" s="1"/>
  <c r="J184" i="21"/>
  <c r="K184" i="21" s="1"/>
  <c r="Q184" i="21"/>
  <c r="BE172" i="31" s="1"/>
  <c r="J185" i="21"/>
  <c r="K185" i="21" s="1"/>
  <c r="Q185" i="21"/>
  <c r="BE173" i="31" s="1"/>
  <c r="J186" i="21"/>
  <c r="K186" i="21" s="1"/>
  <c r="Q186" i="21"/>
  <c r="BE174" i="31" s="1"/>
  <c r="J187" i="21"/>
  <c r="K187" i="21" s="1"/>
  <c r="P187" i="21" s="1"/>
  <c r="BD175" i="31" s="1"/>
  <c r="Q187" i="21"/>
  <c r="BE175" i="31" s="1"/>
  <c r="J188" i="21"/>
  <c r="K188" i="21" s="1"/>
  <c r="Q188" i="21"/>
  <c r="BE176" i="31" s="1"/>
  <c r="J189" i="21"/>
  <c r="K189" i="21" s="1"/>
  <c r="Q189" i="21"/>
  <c r="BE177" i="31" s="1"/>
  <c r="AV11" i="31"/>
  <c r="AW11" i="31"/>
  <c r="AY11" i="31"/>
  <c r="AZ11" i="31"/>
  <c r="BA11" i="31"/>
  <c r="BB11" i="31"/>
  <c r="BC11" i="31"/>
  <c r="AU12" i="31"/>
  <c r="AV12" i="31"/>
  <c r="AW12" i="31"/>
  <c r="AZ12" i="31"/>
  <c r="BA12" i="31"/>
  <c r="BB12" i="31"/>
  <c r="BC12" i="31"/>
  <c r="AV14" i="31"/>
  <c r="AW14" i="31"/>
  <c r="AZ14" i="31"/>
  <c r="BA14" i="31"/>
  <c r="BB14" i="31"/>
  <c r="BC14" i="31"/>
  <c r="AV16" i="31"/>
  <c r="AW16" i="31"/>
  <c r="AZ16" i="31"/>
  <c r="BA16" i="31"/>
  <c r="BB16" i="31"/>
  <c r="BC16" i="31"/>
  <c r="AV18" i="31"/>
  <c r="AW18" i="31"/>
  <c r="AZ18" i="31"/>
  <c r="BA18" i="31"/>
  <c r="BB18" i="31"/>
  <c r="BC18" i="31"/>
  <c r="AU19" i="31"/>
  <c r="AV19" i="31"/>
  <c r="AW19" i="31"/>
  <c r="AX19" i="31"/>
  <c r="AY19" i="31"/>
  <c r="AZ19" i="31"/>
  <c r="BA19" i="31"/>
  <c r="BB19" i="31"/>
  <c r="BC19" i="31"/>
  <c r="AV20" i="31"/>
  <c r="AW20" i="31"/>
  <c r="AZ20" i="31"/>
  <c r="BA20" i="31"/>
  <c r="BB20" i="31"/>
  <c r="BC20" i="31"/>
  <c r="AU21" i="31"/>
  <c r="AV21" i="31"/>
  <c r="AW21" i="31"/>
  <c r="AX21" i="31"/>
  <c r="AY21" i="31"/>
  <c r="AZ21" i="31"/>
  <c r="BA21" i="31"/>
  <c r="BB21" i="31"/>
  <c r="BC21" i="31"/>
  <c r="AU22" i="31"/>
  <c r="AV22" i="31"/>
  <c r="AW22" i="31"/>
  <c r="AZ22" i="31"/>
  <c r="BA22" i="31"/>
  <c r="BB22" i="31"/>
  <c r="BC22" i="31"/>
  <c r="AV23" i="31"/>
  <c r="AW23" i="31"/>
  <c r="AY23" i="31"/>
  <c r="AZ23" i="31"/>
  <c r="BA23" i="31"/>
  <c r="BB23" i="31"/>
  <c r="BC23" i="31"/>
  <c r="AU24" i="31"/>
  <c r="AV24" i="31"/>
  <c r="AW24" i="31"/>
  <c r="AZ24" i="31"/>
  <c r="BA24" i="31"/>
  <c r="BB24" i="31"/>
  <c r="BC24" i="31"/>
  <c r="AV25" i="31"/>
  <c r="AW25" i="31"/>
  <c r="AZ25" i="31"/>
  <c r="BA25" i="31"/>
  <c r="BB25" i="31"/>
  <c r="BC25" i="31"/>
  <c r="AU26" i="31"/>
  <c r="AV26" i="31"/>
  <c r="AW26" i="31"/>
  <c r="AX26" i="31"/>
  <c r="AY26" i="31"/>
  <c r="AZ26" i="31"/>
  <c r="BA26" i="31"/>
  <c r="BB26" i="31"/>
  <c r="BC26" i="31"/>
  <c r="AV27" i="31"/>
  <c r="AW27" i="31"/>
  <c r="AZ27" i="31"/>
  <c r="BA27" i="31"/>
  <c r="BB27" i="31"/>
  <c r="BC27" i="31"/>
  <c r="AU28" i="31"/>
  <c r="AV28" i="31"/>
  <c r="AW28" i="31"/>
  <c r="AX28" i="31"/>
  <c r="AZ28" i="31"/>
  <c r="BA28" i="31"/>
  <c r="BB28" i="31"/>
  <c r="BC28" i="31"/>
  <c r="AV29" i="31"/>
  <c r="AW29" i="31"/>
  <c r="AZ29" i="31"/>
  <c r="BA29" i="31"/>
  <c r="BB29" i="31"/>
  <c r="BC29" i="31"/>
  <c r="AU30" i="31"/>
  <c r="AV30" i="31"/>
  <c r="AW30" i="31"/>
  <c r="AX30" i="31"/>
  <c r="AZ30" i="31"/>
  <c r="BA30" i="31"/>
  <c r="BB30" i="31"/>
  <c r="BC30" i="31"/>
  <c r="BD30" i="31"/>
  <c r="AV31" i="31"/>
  <c r="AW31" i="31"/>
  <c r="AZ31" i="31"/>
  <c r="BA31" i="31"/>
  <c r="BB31" i="31"/>
  <c r="BC31" i="31"/>
  <c r="AU32" i="31"/>
  <c r="AV32" i="31"/>
  <c r="AW32" i="31"/>
  <c r="AY32" i="31"/>
  <c r="AZ32" i="31"/>
  <c r="BA32" i="31"/>
  <c r="BB32" i="31"/>
  <c r="BC32" i="31"/>
  <c r="BE32" i="31"/>
  <c r="AV33" i="31"/>
  <c r="AW33" i="31"/>
  <c r="AZ33" i="31"/>
  <c r="BA33" i="31"/>
  <c r="BB33" i="31"/>
  <c r="BC33" i="31"/>
  <c r="AU34" i="31"/>
  <c r="AV34" i="31"/>
  <c r="AW34" i="31"/>
  <c r="AX34" i="31"/>
  <c r="AY34" i="31"/>
  <c r="AZ34" i="31"/>
  <c r="BA34" i="31"/>
  <c r="BB34" i="31"/>
  <c r="BC34" i="31"/>
  <c r="BD34" i="31"/>
  <c r="AU35" i="31"/>
  <c r="AV35" i="31"/>
  <c r="AW35" i="31"/>
  <c r="AZ35" i="31"/>
  <c r="BA35" i="31"/>
  <c r="BB35" i="31"/>
  <c r="BC35" i="31"/>
  <c r="AV36" i="31"/>
  <c r="AW36" i="31"/>
  <c r="AX36" i="31"/>
  <c r="AY36" i="31"/>
  <c r="AZ36" i="31"/>
  <c r="BA36" i="31"/>
  <c r="BB36" i="31"/>
  <c r="BC36" i="31"/>
  <c r="AU37" i="31"/>
  <c r="AV37" i="31"/>
  <c r="AW37" i="31"/>
  <c r="AZ37" i="31"/>
  <c r="BA37" i="31"/>
  <c r="BB37" i="31"/>
  <c r="BC37" i="31"/>
  <c r="AV38" i="31"/>
  <c r="AW38" i="31"/>
  <c r="AX38" i="31"/>
  <c r="AY38" i="31"/>
  <c r="AZ38" i="31"/>
  <c r="BA38" i="31"/>
  <c r="BB38" i="31"/>
  <c r="BC38" i="31"/>
  <c r="AU39" i="31"/>
  <c r="AV39" i="31"/>
  <c r="AW39" i="31"/>
  <c r="AZ39" i="31"/>
  <c r="BA39" i="31"/>
  <c r="BB39" i="31"/>
  <c r="BC39" i="31"/>
  <c r="BC40" i="31"/>
  <c r="AU41" i="31"/>
  <c r="AV41" i="31"/>
  <c r="AW41" i="31"/>
  <c r="AZ41" i="31"/>
  <c r="BA41" i="31"/>
  <c r="BB41" i="31"/>
  <c r="BC41" i="31"/>
  <c r="AU42" i="31"/>
  <c r="AV42" i="31"/>
  <c r="AW42" i="31"/>
  <c r="AX42" i="31"/>
  <c r="AZ42" i="31"/>
  <c r="BA42" i="31"/>
  <c r="BB42" i="31"/>
  <c r="BC42" i="31"/>
  <c r="BD42" i="31"/>
  <c r="AV43" i="31"/>
  <c r="AW43" i="31"/>
  <c r="AZ43" i="31"/>
  <c r="BA43" i="31"/>
  <c r="BB43" i="31"/>
  <c r="BC43" i="31"/>
  <c r="AU44" i="31"/>
  <c r="AV44" i="31"/>
  <c r="AW44" i="31"/>
  <c r="AY44" i="31"/>
  <c r="AZ44" i="31"/>
  <c r="BA44" i="31"/>
  <c r="BB44" i="31"/>
  <c r="BC44" i="31"/>
  <c r="AV45" i="31"/>
  <c r="AW45" i="31"/>
  <c r="AZ45" i="31"/>
  <c r="BA45" i="31"/>
  <c r="BB45" i="31"/>
  <c r="BC45" i="31"/>
  <c r="AU46" i="31"/>
  <c r="AV46" i="31"/>
  <c r="AW46" i="31"/>
  <c r="AY46" i="31"/>
  <c r="AZ46" i="31"/>
  <c r="BA46" i="31"/>
  <c r="BB46" i="31"/>
  <c r="BC46" i="31"/>
  <c r="BD46" i="31"/>
  <c r="AV47" i="31"/>
  <c r="AW47" i="31"/>
  <c r="AZ47" i="31"/>
  <c r="BA47" i="31"/>
  <c r="BB47" i="31"/>
  <c r="BC47" i="31"/>
  <c r="AU48" i="31"/>
  <c r="AV48" i="31"/>
  <c r="AW48" i="31"/>
  <c r="AX48" i="31"/>
  <c r="AY48" i="31"/>
  <c r="AZ48" i="31"/>
  <c r="BA48" i="31"/>
  <c r="BB48" i="31"/>
  <c r="BC48" i="31"/>
  <c r="AU49" i="31"/>
  <c r="AV49" i="31"/>
  <c r="AW49" i="31"/>
  <c r="AZ49" i="31"/>
  <c r="BA49" i="31"/>
  <c r="BB49" i="31"/>
  <c r="BC49" i="31"/>
  <c r="AV50" i="31"/>
  <c r="AW50" i="31"/>
  <c r="AX50" i="31"/>
  <c r="AY50" i="31"/>
  <c r="AZ50" i="31"/>
  <c r="BA50" i="31"/>
  <c r="BB50" i="31"/>
  <c r="BC50" i="31"/>
  <c r="BD50" i="31"/>
  <c r="AU51" i="31"/>
  <c r="AV51" i="31"/>
  <c r="AW51" i="31"/>
  <c r="AZ51" i="31"/>
  <c r="BA51" i="31"/>
  <c r="BB51" i="31"/>
  <c r="BC51" i="31"/>
  <c r="AV52" i="31"/>
  <c r="AW52" i="31"/>
  <c r="AX52" i="31"/>
  <c r="AY52" i="31"/>
  <c r="AZ52" i="31"/>
  <c r="BA52" i="31"/>
  <c r="BB52" i="31"/>
  <c r="BC52" i="31"/>
  <c r="AU53" i="31"/>
  <c r="AV53" i="31"/>
  <c r="AW53" i="31"/>
  <c r="AZ53" i="31"/>
  <c r="BA53" i="31"/>
  <c r="BB53" i="31"/>
  <c r="BC53" i="31"/>
  <c r="AV54" i="31"/>
  <c r="AW54" i="31"/>
  <c r="AX54" i="31"/>
  <c r="AY54" i="31"/>
  <c r="AZ54" i="31"/>
  <c r="BA54" i="31"/>
  <c r="BB54" i="31"/>
  <c r="BC54" i="31"/>
  <c r="AU55" i="31"/>
  <c r="AV55" i="31"/>
  <c r="AW55" i="31"/>
  <c r="AZ55" i="31"/>
  <c r="BA55" i="31"/>
  <c r="BB55" i="31"/>
  <c r="BC55" i="31"/>
  <c r="AV56" i="31"/>
  <c r="AW56" i="31"/>
  <c r="AX56" i="31"/>
  <c r="AZ56" i="31"/>
  <c r="BA56" i="31"/>
  <c r="BB56" i="31"/>
  <c r="BC56" i="31"/>
  <c r="AU57" i="31"/>
  <c r="AV57" i="31"/>
  <c r="AW57" i="31"/>
  <c r="AZ57" i="31"/>
  <c r="BA57" i="31"/>
  <c r="BB57" i="31"/>
  <c r="BC57" i="31"/>
  <c r="AU58" i="31"/>
  <c r="AV58" i="31"/>
  <c r="AW58" i="31"/>
  <c r="AX58" i="31"/>
  <c r="AZ58" i="31"/>
  <c r="BA58" i="31"/>
  <c r="BB58" i="31"/>
  <c r="BC58" i="31"/>
  <c r="BD58" i="31"/>
  <c r="AU59" i="31"/>
  <c r="AV59" i="31"/>
  <c r="AW59" i="31"/>
  <c r="AZ59" i="31"/>
  <c r="BA59" i="31"/>
  <c r="BB59" i="31"/>
  <c r="BC59" i="31"/>
  <c r="AV60" i="31"/>
  <c r="AW60" i="31"/>
  <c r="AY60" i="31"/>
  <c r="AZ60" i="31"/>
  <c r="BA60" i="31"/>
  <c r="BB60" i="31"/>
  <c r="BC60" i="31"/>
  <c r="AU61" i="31"/>
  <c r="AV61" i="31"/>
  <c r="AW61" i="31"/>
  <c r="AZ61" i="31"/>
  <c r="BA61" i="31"/>
  <c r="BB61" i="31"/>
  <c r="BC61" i="31"/>
  <c r="AU62" i="31"/>
  <c r="AV62" i="31"/>
  <c r="AW62" i="31"/>
  <c r="AY62" i="31"/>
  <c r="AZ62" i="31"/>
  <c r="BA62" i="31"/>
  <c r="BB62" i="31"/>
  <c r="BC62" i="31"/>
  <c r="BD62" i="31"/>
  <c r="AU63" i="31"/>
  <c r="AV63" i="31"/>
  <c r="AW63" i="31"/>
  <c r="AZ63" i="31"/>
  <c r="BA63" i="31"/>
  <c r="BB63" i="31"/>
  <c r="BC63" i="31"/>
  <c r="AV64" i="31"/>
  <c r="AW64" i="31"/>
  <c r="AX64" i="31"/>
  <c r="AY64" i="31"/>
  <c r="AZ64" i="31"/>
  <c r="BA64" i="31"/>
  <c r="BB64" i="31"/>
  <c r="BC64" i="31"/>
  <c r="AV65" i="31"/>
  <c r="AW65" i="31"/>
  <c r="AZ65" i="31"/>
  <c r="BA65" i="31"/>
  <c r="BB65" i="31"/>
  <c r="BC65" i="31"/>
  <c r="AV67" i="31"/>
  <c r="AW67" i="31"/>
  <c r="AZ67" i="31"/>
  <c r="BA67" i="31"/>
  <c r="BB67" i="31"/>
  <c r="BC67" i="31"/>
  <c r="AU68" i="31"/>
  <c r="AV68" i="31"/>
  <c r="AW68" i="31"/>
  <c r="AX68" i="31"/>
  <c r="AY68" i="31"/>
  <c r="AZ68" i="31"/>
  <c r="BA68" i="31"/>
  <c r="BB68" i="31"/>
  <c r="BC68" i="31"/>
  <c r="AU69" i="31"/>
  <c r="AV69" i="31"/>
  <c r="AW69" i="31"/>
  <c r="AZ69" i="31"/>
  <c r="BA69" i="31"/>
  <c r="BB69" i="31"/>
  <c r="BC69" i="31"/>
  <c r="AV70" i="31"/>
  <c r="AW70" i="31"/>
  <c r="AX70" i="31"/>
  <c r="AY70" i="31"/>
  <c r="AZ70" i="31"/>
  <c r="BA70" i="31"/>
  <c r="BB70" i="31"/>
  <c r="BC70" i="31"/>
  <c r="AV71" i="31"/>
  <c r="AW71" i="31"/>
  <c r="AX71" i="31"/>
  <c r="AZ71" i="31"/>
  <c r="BA71" i="31"/>
  <c r="BB71" i="31"/>
  <c r="BC71" i="31"/>
  <c r="AV73" i="31"/>
  <c r="AW73" i="31"/>
  <c r="AX73" i="31"/>
  <c r="AZ73" i="31"/>
  <c r="BA73" i="31"/>
  <c r="BB73" i="31"/>
  <c r="BC73" i="31"/>
  <c r="BD73" i="31"/>
  <c r="AU74" i="31"/>
  <c r="AV74" i="31"/>
  <c r="AW74" i="31"/>
  <c r="AZ74" i="31"/>
  <c r="BA74" i="31"/>
  <c r="BB74" i="31"/>
  <c r="BC74" i="31"/>
  <c r="AU75" i="31"/>
  <c r="AV75" i="31"/>
  <c r="AW75" i="31"/>
  <c r="AY75" i="31"/>
  <c r="AZ75" i="31"/>
  <c r="BA75" i="31"/>
  <c r="BB75" i="31"/>
  <c r="BC75" i="31"/>
  <c r="AV76" i="31"/>
  <c r="AW76" i="31"/>
  <c r="AZ76" i="31"/>
  <c r="BA76" i="31"/>
  <c r="BB76" i="31"/>
  <c r="BC76" i="31"/>
  <c r="AU77" i="31"/>
  <c r="AV77" i="31"/>
  <c r="AW77" i="31"/>
  <c r="AX77" i="31"/>
  <c r="AY77" i="31"/>
  <c r="AZ77" i="31"/>
  <c r="BA77" i="31"/>
  <c r="BB77" i="31"/>
  <c r="BC77" i="31"/>
  <c r="BD77" i="31"/>
  <c r="AU78" i="31"/>
  <c r="AV78" i="31"/>
  <c r="AW78" i="31"/>
  <c r="AZ78" i="31"/>
  <c r="BA78" i="31"/>
  <c r="BB78" i="31"/>
  <c r="BC78" i="31"/>
  <c r="BE78" i="31"/>
  <c r="AU79" i="31"/>
  <c r="AV79" i="31"/>
  <c r="AW79" i="31"/>
  <c r="AZ79" i="31"/>
  <c r="BA79" i="31"/>
  <c r="BB79" i="31"/>
  <c r="BC79" i="31"/>
  <c r="AV80" i="31"/>
  <c r="AW80" i="31"/>
  <c r="AZ80" i="31"/>
  <c r="BA80" i="31"/>
  <c r="BB80" i="31"/>
  <c r="BC80" i="31"/>
  <c r="AU81" i="31"/>
  <c r="AV81" i="31"/>
  <c r="AW81" i="31"/>
  <c r="AX81" i="31"/>
  <c r="AZ81" i="31"/>
  <c r="BA81" i="31"/>
  <c r="BB81" i="31"/>
  <c r="BC81" i="31"/>
  <c r="AU82" i="31"/>
  <c r="AV82" i="31"/>
  <c r="AW82" i="31"/>
  <c r="AZ82" i="31"/>
  <c r="BA82" i="31"/>
  <c r="BB82" i="31"/>
  <c r="BC82" i="31"/>
  <c r="AV83" i="31"/>
  <c r="AW83" i="31"/>
  <c r="AZ83" i="31"/>
  <c r="BA83" i="31"/>
  <c r="BB83" i="31"/>
  <c r="BC83" i="31"/>
  <c r="AU84" i="31"/>
  <c r="AV84" i="31"/>
  <c r="AW84" i="31"/>
  <c r="AZ84" i="31"/>
  <c r="BA84" i="31"/>
  <c r="BB84" i="31"/>
  <c r="BC84" i="31"/>
  <c r="AU85" i="31"/>
  <c r="AV85" i="31"/>
  <c r="AW85" i="31"/>
  <c r="AZ85" i="31"/>
  <c r="BA85" i="31"/>
  <c r="BB85" i="31"/>
  <c r="BC85" i="31"/>
  <c r="AV86" i="31"/>
  <c r="AW86" i="31"/>
  <c r="AZ86" i="31"/>
  <c r="BA86" i="31"/>
  <c r="BB86" i="31"/>
  <c r="BC86" i="31"/>
  <c r="AU87" i="31"/>
  <c r="AV87" i="31"/>
  <c r="AW87" i="31"/>
  <c r="AZ87" i="31"/>
  <c r="BA87" i="31"/>
  <c r="BB87" i="31"/>
  <c r="BC87" i="31"/>
  <c r="AU88" i="31"/>
  <c r="AV88" i="31"/>
  <c r="AW88" i="31"/>
  <c r="AX88" i="31"/>
  <c r="AZ88" i="31"/>
  <c r="BA88" i="31"/>
  <c r="BB88" i="31"/>
  <c r="BC88" i="31"/>
  <c r="AV89" i="31"/>
  <c r="AW89" i="31"/>
  <c r="AZ89" i="31"/>
  <c r="BA89" i="31"/>
  <c r="BB89" i="31"/>
  <c r="BC89" i="31"/>
  <c r="AU90" i="31"/>
  <c r="AV90" i="31"/>
  <c r="AW90" i="31"/>
  <c r="AX90" i="31"/>
  <c r="AZ90" i="31"/>
  <c r="BA90" i="31"/>
  <c r="BB90" i="31"/>
  <c r="BC90" i="31"/>
  <c r="AV91" i="31"/>
  <c r="AW91" i="31"/>
  <c r="AZ91" i="31"/>
  <c r="BA91" i="31"/>
  <c r="BB91" i="31"/>
  <c r="BC91" i="31"/>
  <c r="AU92" i="31"/>
  <c r="AV92" i="31"/>
  <c r="AW92" i="31"/>
  <c r="AZ92" i="31"/>
  <c r="BA92" i="31"/>
  <c r="BB92" i="31"/>
  <c r="BC92" i="31"/>
  <c r="AV93" i="31"/>
  <c r="AW93" i="31"/>
  <c r="AZ93" i="31"/>
  <c r="BA93" i="31"/>
  <c r="BB93" i="31"/>
  <c r="BC93" i="31"/>
  <c r="AU94" i="31"/>
  <c r="AV94" i="31"/>
  <c r="AW94" i="31"/>
  <c r="AX94" i="31"/>
  <c r="AZ94" i="31"/>
  <c r="BA94" i="31"/>
  <c r="BB94" i="31"/>
  <c r="BC94" i="31"/>
  <c r="AV95" i="31"/>
  <c r="AW95" i="31"/>
  <c r="AZ95" i="31"/>
  <c r="BA95" i="31"/>
  <c r="BB95" i="31"/>
  <c r="BC95" i="31"/>
  <c r="AU96" i="31"/>
  <c r="AV96" i="31"/>
  <c r="AW96" i="31"/>
  <c r="AX96" i="31"/>
  <c r="AZ96" i="31"/>
  <c r="BA96" i="31"/>
  <c r="BB96" i="31"/>
  <c r="BC96" i="31"/>
  <c r="AV97" i="31"/>
  <c r="AW97" i="31"/>
  <c r="AZ97" i="31"/>
  <c r="BA97" i="31"/>
  <c r="BB97" i="31"/>
  <c r="BC97" i="31"/>
  <c r="BE97" i="31"/>
  <c r="AU98" i="31"/>
  <c r="AV98" i="31"/>
  <c r="AW98" i="31"/>
  <c r="AX98" i="31"/>
  <c r="AZ98" i="31"/>
  <c r="BA98" i="31"/>
  <c r="BB98" i="31"/>
  <c r="BC98" i="31"/>
  <c r="AU99" i="31"/>
  <c r="AV99" i="31"/>
  <c r="AW99" i="31"/>
  <c r="AX99" i="31"/>
  <c r="AZ99" i="31"/>
  <c r="BA99" i="31"/>
  <c r="BB99" i="31"/>
  <c r="BC99" i="31"/>
  <c r="AV100" i="31"/>
  <c r="AW100" i="31"/>
  <c r="AZ100" i="31"/>
  <c r="BA100" i="31"/>
  <c r="BB100" i="31"/>
  <c r="BC100" i="31"/>
  <c r="AU101" i="31"/>
  <c r="AV101" i="31"/>
  <c r="AW101" i="31"/>
  <c r="AX101" i="31"/>
  <c r="AZ101" i="31"/>
  <c r="BA101" i="31"/>
  <c r="BB101" i="31"/>
  <c r="BC101" i="31"/>
  <c r="AV102" i="31"/>
  <c r="AW102" i="31"/>
  <c r="AZ102" i="31"/>
  <c r="BA102" i="31"/>
  <c r="BB102" i="31"/>
  <c r="BC102" i="31"/>
  <c r="AU103" i="31"/>
  <c r="AV103" i="31"/>
  <c r="AW103" i="31"/>
  <c r="AZ103" i="31"/>
  <c r="BA103" i="31"/>
  <c r="BB103" i="31"/>
  <c r="BC103" i="31"/>
  <c r="AU104" i="31"/>
  <c r="AV104" i="31"/>
  <c r="AW104" i="31"/>
  <c r="AZ104" i="31"/>
  <c r="BA104" i="31"/>
  <c r="BB104" i="31"/>
  <c r="BC104" i="31"/>
  <c r="AV105" i="31"/>
  <c r="AW105" i="31"/>
  <c r="AZ105" i="31"/>
  <c r="BA105" i="31"/>
  <c r="BB105" i="31"/>
  <c r="BC105" i="31"/>
  <c r="AU106" i="31"/>
  <c r="AV106" i="31"/>
  <c r="AW106" i="31"/>
  <c r="AZ106" i="31"/>
  <c r="BA106" i="31"/>
  <c r="BB106" i="31"/>
  <c r="BC106" i="31"/>
  <c r="AU107" i="31"/>
  <c r="AV107" i="31"/>
  <c r="AW107" i="31"/>
  <c r="AX107" i="31"/>
  <c r="AZ107" i="31"/>
  <c r="BA107" i="31"/>
  <c r="BB107" i="31"/>
  <c r="BC107" i="31"/>
  <c r="AV108" i="31"/>
  <c r="AW108" i="31"/>
  <c r="AZ108" i="31"/>
  <c r="BA108" i="31"/>
  <c r="BB108" i="31"/>
  <c r="BC108" i="31"/>
  <c r="AU109" i="31"/>
  <c r="AV109" i="31"/>
  <c r="AW109" i="31"/>
  <c r="AZ109" i="31"/>
  <c r="BA109" i="31"/>
  <c r="BB109" i="31"/>
  <c r="BC109" i="31"/>
  <c r="AV110" i="31"/>
  <c r="AW110" i="31"/>
  <c r="AZ110" i="31"/>
  <c r="BA110" i="31"/>
  <c r="BB110" i="31"/>
  <c r="BC110" i="31"/>
  <c r="AU111" i="31"/>
  <c r="AV111" i="31"/>
  <c r="AW111" i="31"/>
  <c r="AX111" i="31"/>
  <c r="AZ111" i="31"/>
  <c r="BA111" i="31"/>
  <c r="BB111" i="31"/>
  <c r="BC111" i="31"/>
  <c r="AV112" i="31"/>
  <c r="AW112" i="31"/>
  <c r="AX112" i="31"/>
  <c r="AZ112" i="31"/>
  <c r="BA112" i="31"/>
  <c r="BB112" i="31"/>
  <c r="BC112" i="31"/>
  <c r="AU113" i="31"/>
  <c r="AV113" i="31"/>
  <c r="AW113" i="31"/>
  <c r="AX113" i="31"/>
  <c r="AZ113" i="31"/>
  <c r="BA113" i="31"/>
  <c r="BB113" i="31"/>
  <c r="BC113" i="31"/>
  <c r="AV114" i="31"/>
  <c r="AW114" i="31"/>
  <c r="AZ114" i="31"/>
  <c r="BA114" i="31"/>
  <c r="BB114" i="31"/>
  <c r="BC114" i="31"/>
  <c r="AU115" i="31"/>
  <c r="AV115" i="31"/>
  <c r="AW115" i="31"/>
  <c r="AZ115" i="31"/>
  <c r="BA115" i="31"/>
  <c r="BB115" i="31"/>
  <c r="BC115" i="31"/>
  <c r="AV116" i="31"/>
  <c r="AW116" i="31"/>
  <c r="AZ116" i="31"/>
  <c r="BA116" i="31"/>
  <c r="BB116" i="31"/>
  <c r="BC116" i="31"/>
  <c r="AU117" i="31"/>
  <c r="AV117" i="31"/>
  <c r="AW117" i="31"/>
  <c r="AX117" i="31"/>
  <c r="AZ117" i="31"/>
  <c r="BA117" i="31"/>
  <c r="BB117" i="31"/>
  <c r="BC117" i="31"/>
  <c r="AU118" i="31"/>
  <c r="AV118" i="31"/>
  <c r="AW118" i="31"/>
  <c r="AZ118" i="31"/>
  <c r="BA118" i="31"/>
  <c r="BB118" i="31"/>
  <c r="BC118" i="31"/>
  <c r="BD118" i="31"/>
  <c r="AV119" i="31"/>
  <c r="AW119" i="31"/>
  <c r="AZ119" i="31"/>
  <c r="BA119" i="31"/>
  <c r="BB119" i="31"/>
  <c r="BC119" i="31"/>
  <c r="AU120" i="31"/>
  <c r="AV120" i="31"/>
  <c r="AW120" i="31"/>
  <c r="AZ120" i="31"/>
  <c r="BA120" i="31"/>
  <c r="BB120" i="31"/>
  <c r="BC120" i="31"/>
  <c r="AV121" i="31"/>
  <c r="AW121" i="31"/>
  <c r="AX121" i="31"/>
  <c r="AZ121" i="31"/>
  <c r="BA121" i="31"/>
  <c r="BB121" i="31"/>
  <c r="BC121" i="31"/>
  <c r="AU122" i="31"/>
  <c r="AV122" i="31"/>
  <c r="AW122" i="31"/>
  <c r="AZ122" i="31"/>
  <c r="BA122" i="31"/>
  <c r="BB122" i="31"/>
  <c r="BC122" i="31"/>
  <c r="AU123" i="31"/>
  <c r="AV123" i="31"/>
  <c r="AW123" i="31"/>
  <c r="AX123" i="31"/>
  <c r="AZ123" i="31"/>
  <c r="BA123" i="31"/>
  <c r="BB123" i="31"/>
  <c r="BC123" i="31"/>
  <c r="AV124" i="31"/>
  <c r="AW124" i="31"/>
  <c r="AZ124" i="31"/>
  <c r="BA124" i="31"/>
  <c r="BB124" i="31"/>
  <c r="BC124" i="31"/>
  <c r="AU125" i="31"/>
  <c r="AV125" i="31"/>
  <c r="AW125" i="31"/>
  <c r="AZ125" i="31"/>
  <c r="BA125" i="31"/>
  <c r="BB125" i="31"/>
  <c r="BC125" i="31"/>
  <c r="AV127" i="31"/>
  <c r="AW127" i="31"/>
  <c r="AZ127" i="31"/>
  <c r="BA127" i="31"/>
  <c r="BB127" i="31"/>
  <c r="BC127" i="31"/>
  <c r="AU128" i="31"/>
  <c r="AV128" i="31"/>
  <c r="AW128" i="31"/>
  <c r="AZ128" i="31"/>
  <c r="BA128" i="31"/>
  <c r="BB128" i="31"/>
  <c r="BC128" i="31"/>
  <c r="AV129" i="31"/>
  <c r="AW129" i="31"/>
  <c r="AZ129" i="31"/>
  <c r="BA129" i="31"/>
  <c r="BB129" i="31"/>
  <c r="BC129" i="31"/>
  <c r="AU130" i="31"/>
  <c r="AV130" i="31"/>
  <c r="AW130" i="31"/>
  <c r="AX130" i="31"/>
  <c r="AZ130" i="31"/>
  <c r="BA130" i="31"/>
  <c r="BB130" i="31"/>
  <c r="BC130" i="31"/>
  <c r="AU131" i="31"/>
  <c r="AV131" i="31"/>
  <c r="AW131" i="31"/>
  <c r="AZ131" i="31"/>
  <c r="BA131" i="31"/>
  <c r="BB131" i="31"/>
  <c r="BC131" i="31"/>
  <c r="AV132" i="31"/>
  <c r="AW132" i="31"/>
  <c r="AZ132" i="31"/>
  <c r="BA132" i="31"/>
  <c r="BB132" i="31"/>
  <c r="BC132" i="31"/>
  <c r="AU133" i="31"/>
  <c r="AV133" i="31"/>
  <c r="AW133" i="31"/>
  <c r="AZ133" i="31"/>
  <c r="BA133" i="31"/>
  <c r="BB133" i="31"/>
  <c r="BC133" i="31"/>
  <c r="AU134" i="31"/>
  <c r="AV134" i="31"/>
  <c r="AW134" i="31"/>
  <c r="AZ134" i="31"/>
  <c r="BA134" i="31"/>
  <c r="BB134" i="31"/>
  <c r="BC134" i="31"/>
  <c r="AV135" i="31"/>
  <c r="AW135" i="31"/>
  <c r="AZ135" i="31"/>
  <c r="BA135" i="31"/>
  <c r="BB135" i="31"/>
  <c r="BC135" i="31"/>
  <c r="AU136" i="31"/>
  <c r="AV136" i="31"/>
  <c r="AW136" i="31"/>
  <c r="AZ136" i="31"/>
  <c r="BA136" i="31"/>
  <c r="BB136" i="31"/>
  <c r="BC136" i="31"/>
  <c r="AU137" i="31"/>
  <c r="AV137" i="31"/>
  <c r="AW137" i="31"/>
  <c r="AZ137" i="31"/>
  <c r="BA137" i="31"/>
  <c r="BB137" i="31"/>
  <c r="BC137" i="31"/>
  <c r="AV138" i="31"/>
  <c r="AW138" i="31"/>
  <c r="AZ138" i="31"/>
  <c r="BA138" i="31"/>
  <c r="BB138" i="31"/>
  <c r="BC138" i="31"/>
  <c r="AU139" i="31"/>
  <c r="AV139" i="31"/>
  <c r="AW139" i="31"/>
  <c r="AZ139" i="31"/>
  <c r="BA139" i="31"/>
  <c r="BB139" i="31"/>
  <c r="BC139" i="31"/>
  <c r="AV140" i="31"/>
  <c r="AW140" i="31"/>
  <c r="AZ140" i="31"/>
  <c r="BA140" i="31"/>
  <c r="BB140" i="31"/>
  <c r="BC140" i="31"/>
  <c r="AU141" i="31"/>
  <c r="AV141" i="31"/>
  <c r="AW141" i="31"/>
  <c r="AZ141" i="31"/>
  <c r="BA141" i="31"/>
  <c r="BB141" i="31"/>
  <c r="BC141" i="31"/>
  <c r="AV142" i="31"/>
  <c r="AW142" i="31"/>
  <c r="AZ142" i="31"/>
  <c r="BA142" i="31"/>
  <c r="BB142" i="31"/>
  <c r="BC142" i="31"/>
  <c r="AU143" i="31"/>
  <c r="AV143" i="31"/>
  <c r="AW143" i="31"/>
  <c r="AZ143" i="31"/>
  <c r="BA143" i="31"/>
  <c r="BB143" i="31"/>
  <c r="BC143" i="31"/>
  <c r="AV144" i="31"/>
  <c r="AW144" i="31"/>
  <c r="AZ144" i="31"/>
  <c r="BA144" i="31"/>
  <c r="BB144" i="31"/>
  <c r="BC144" i="31"/>
  <c r="AU145" i="31"/>
  <c r="AV145" i="31"/>
  <c r="AW145" i="31"/>
  <c r="AX145" i="31"/>
  <c r="AZ145" i="31"/>
  <c r="BA145" i="31"/>
  <c r="BB145" i="31"/>
  <c r="BC145" i="31"/>
  <c r="AV146" i="31"/>
  <c r="AW146" i="31"/>
  <c r="AZ146" i="31"/>
  <c r="BA146" i="31"/>
  <c r="BB146" i="31"/>
  <c r="BC146" i="31"/>
  <c r="AU147" i="31"/>
  <c r="AV147" i="31"/>
  <c r="AW147" i="31"/>
  <c r="AZ147" i="31"/>
  <c r="BA147" i="31"/>
  <c r="BB147" i="31"/>
  <c r="BC147" i="31"/>
  <c r="AZ148" i="31"/>
  <c r="BA148" i="31"/>
  <c r="BB148" i="31"/>
  <c r="BC148" i="31"/>
  <c r="AZ149" i="31"/>
  <c r="BA149" i="31"/>
  <c r="BB149" i="31"/>
  <c r="BC149" i="31"/>
  <c r="AZ150" i="31"/>
  <c r="BA150" i="31"/>
  <c r="BB150" i="31"/>
  <c r="BC150" i="31"/>
  <c r="AZ151" i="31"/>
  <c r="BA151" i="31"/>
  <c r="BB151" i="31"/>
  <c r="BC151" i="31"/>
  <c r="AZ152" i="31"/>
  <c r="BA152" i="31"/>
  <c r="BB152" i="31"/>
  <c r="BC152" i="31"/>
  <c r="AZ153" i="31"/>
  <c r="BA153" i="31"/>
  <c r="BB153" i="31"/>
  <c r="BC153" i="31"/>
  <c r="AZ154" i="31"/>
  <c r="BA154" i="31"/>
  <c r="BB154" i="31"/>
  <c r="BC154" i="31"/>
  <c r="AZ155" i="31"/>
  <c r="BA155" i="31"/>
  <c r="BB155" i="31"/>
  <c r="BC155" i="31"/>
  <c r="AZ156" i="31"/>
  <c r="BA156" i="31"/>
  <c r="BB156" i="31"/>
  <c r="BC156" i="31"/>
  <c r="AZ157" i="31"/>
  <c r="BA157" i="31"/>
  <c r="BB157" i="31"/>
  <c r="BC157" i="31"/>
  <c r="AZ158" i="31"/>
  <c r="BA158" i="31"/>
  <c r="BB158" i="31"/>
  <c r="BC158" i="31"/>
  <c r="AZ159" i="31"/>
  <c r="BA159" i="31"/>
  <c r="BB159" i="31"/>
  <c r="BC159" i="31"/>
  <c r="AZ160" i="31"/>
  <c r="BA160" i="31"/>
  <c r="BB160" i="31"/>
  <c r="BC160" i="31"/>
  <c r="AZ161" i="31"/>
  <c r="BA161" i="31"/>
  <c r="BB161" i="31"/>
  <c r="BC161" i="31"/>
  <c r="AZ162" i="31"/>
  <c r="BA162" i="31"/>
  <c r="BB162" i="31"/>
  <c r="BC162" i="31"/>
  <c r="AZ163" i="31"/>
  <c r="BA163" i="31"/>
  <c r="BB163" i="31"/>
  <c r="BC163" i="31"/>
  <c r="AZ164" i="31"/>
  <c r="BA164" i="31"/>
  <c r="BB164" i="31"/>
  <c r="BC164" i="31"/>
  <c r="AV165" i="31"/>
  <c r="AW165" i="31"/>
  <c r="AZ165" i="31"/>
  <c r="BA165" i="31"/>
  <c r="BB165" i="31"/>
  <c r="BC165" i="31"/>
  <c r="AU166" i="31"/>
  <c r="AV166" i="31"/>
  <c r="AW166" i="31"/>
  <c r="AZ166" i="31"/>
  <c r="BA166" i="31"/>
  <c r="BB166" i="31"/>
  <c r="BC166" i="31"/>
  <c r="AV167" i="31"/>
  <c r="AW167" i="31"/>
  <c r="AZ167" i="31"/>
  <c r="BA167" i="31"/>
  <c r="BB167" i="31"/>
  <c r="BC167" i="31"/>
  <c r="AU168" i="31"/>
  <c r="AV168" i="31"/>
  <c r="AW168" i="31"/>
  <c r="AZ168" i="31"/>
  <c r="BA168" i="31"/>
  <c r="BB168" i="31"/>
  <c r="BC168" i="31"/>
  <c r="AV169" i="31"/>
  <c r="AW169" i="31"/>
  <c r="AZ169" i="31"/>
  <c r="BA169" i="31"/>
  <c r="BB169" i="31"/>
  <c r="BC169" i="31"/>
  <c r="AU170" i="31"/>
  <c r="AV170" i="31"/>
  <c r="AW170" i="31"/>
  <c r="AZ170" i="31"/>
  <c r="BA170" i="31"/>
  <c r="BB170" i="31"/>
  <c r="BC170" i="31"/>
  <c r="AV171" i="31"/>
  <c r="AW171" i="31"/>
  <c r="AZ171" i="31"/>
  <c r="BA171" i="31"/>
  <c r="BB171" i="31"/>
  <c r="BC171" i="31"/>
  <c r="AU172" i="31"/>
  <c r="AV172" i="31"/>
  <c r="AW172" i="31"/>
  <c r="AZ172" i="31"/>
  <c r="BA172" i="31"/>
  <c r="BB172" i="31"/>
  <c r="BC172" i="31"/>
  <c r="AU173" i="31"/>
  <c r="AV173" i="31"/>
  <c r="AW173" i="31"/>
  <c r="AZ173" i="31"/>
  <c r="BA173" i="31"/>
  <c r="BB173" i="31"/>
  <c r="BC173" i="31"/>
  <c r="AU174" i="31"/>
  <c r="AV174" i="31"/>
  <c r="AW174" i="31"/>
  <c r="AZ174" i="31"/>
  <c r="BA174" i="31"/>
  <c r="BB174" i="31"/>
  <c r="BC174" i="31"/>
  <c r="AV175" i="31"/>
  <c r="AW175" i="31"/>
  <c r="AZ175" i="31"/>
  <c r="BA175" i="31"/>
  <c r="BB175" i="31"/>
  <c r="BC175" i="31"/>
  <c r="AU176" i="31"/>
  <c r="AV176" i="31"/>
  <c r="AW176" i="31"/>
  <c r="AZ176" i="31"/>
  <c r="BA176" i="31"/>
  <c r="BB176" i="31"/>
  <c r="BC176" i="31"/>
  <c r="AU177" i="31"/>
  <c r="AV177" i="31"/>
  <c r="AW177" i="31"/>
  <c r="AZ177" i="31"/>
  <c r="BA177" i="31"/>
  <c r="BB177" i="31"/>
  <c r="BC177" i="31"/>
  <c r="AT12" i="31"/>
  <c r="AT16" i="31"/>
  <c r="AT19" i="31"/>
  <c r="AT20" i="31"/>
  <c r="AT21" i="31"/>
  <c r="AT22" i="31"/>
  <c r="AT23" i="31"/>
  <c r="AT24" i="31"/>
  <c r="AT25" i="31"/>
  <c r="AT26" i="31"/>
  <c r="AT27" i="31"/>
  <c r="AT28" i="31"/>
  <c r="AT31" i="31"/>
  <c r="AT32" i="31"/>
  <c r="AT34" i="31"/>
  <c r="AT35" i="31"/>
  <c r="AT39" i="31"/>
  <c r="AT40" i="31"/>
  <c r="AT41" i="31"/>
  <c r="AT42" i="31"/>
  <c r="AT43" i="31"/>
  <c r="AT44" i="31"/>
  <c r="AT46" i="31"/>
  <c r="AT47" i="31"/>
  <c r="AT48" i="31"/>
  <c r="AT49" i="31"/>
  <c r="AT50" i="31"/>
  <c r="AT51" i="31"/>
  <c r="AT52" i="31"/>
  <c r="AT53" i="31"/>
  <c r="AT54" i="31"/>
  <c r="AT55" i="31"/>
  <c r="AT56" i="31"/>
  <c r="AT57" i="31"/>
  <c r="AT58" i="31"/>
  <c r="AT59" i="31"/>
  <c r="AT60" i="31"/>
  <c r="AT61" i="31"/>
  <c r="AT62" i="31"/>
  <c r="AT63" i="31"/>
  <c r="AT64" i="31"/>
  <c r="AT65" i="31"/>
  <c r="AT67" i="31"/>
  <c r="AT68" i="31"/>
  <c r="AT69" i="31"/>
  <c r="AT70" i="31"/>
  <c r="AT71" i="31"/>
  <c r="AT73" i="31"/>
  <c r="AT75" i="31"/>
  <c r="AT77" i="31"/>
  <c r="AT78" i="31"/>
  <c r="AT79" i="31"/>
  <c r="AT80" i="31"/>
  <c r="AT81" i="31"/>
  <c r="AT82" i="31"/>
  <c r="AT83" i="31"/>
  <c r="AT84" i="31"/>
  <c r="AT85" i="31"/>
  <c r="AT86" i="31"/>
  <c r="AT87" i="31"/>
  <c r="AT88" i="31"/>
  <c r="AT89" i="31"/>
  <c r="AT90" i="31"/>
  <c r="AT91" i="31"/>
  <c r="AT92" i="31"/>
  <c r="AT93" i="31"/>
  <c r="AT94" i="31"/>
  <c r="AT97" i="31"/>
  <c r="AT98" i="31"/>
  <c r="AT99" i="31"/>
  <c r="AT100" i="31"/>
  <c r="AT101" i="31"/>
  <c r="AT102" i="31"/>
  <c r="AT103" i="31"/>
  <c r="AT104" i="31"/>
  <c r="AT105" i="31"/>
  <c r="AT106" i="31"/>
  <c r="AT107" i="31"/>
  <c r="AT108" i="31"/>
  <c r="AT109" i="31"/>
  <c r="AT110" i="31"/>
  <c r="AT111" i="31"/>
  <c r="AT112" i="31"/>
  <c r="AT113" i="31"/>
  <c r="AT114" i="31"/>
  <c r="AT115" i="31"/>
  <c r="AT116" i="31"/>
  <c r="AT117" i="31"/>
  <c r="AT118" i="31"/>
  <c r="AT119" i="31"/>
  <c r="AT120" i="31"/>
  <c r="AT121" i="31"/>
  <c r="AT122" i="31"/>
  <c r="AT123" i="31"/>
  <c r="AT124" i="31"/>
  <c r="AT125" i="31"/>
  <c r="AT126" i="31"/>
  <c r="AT127" i="31"/>
  <c r="AT128" i="31"/>
  <c r="AT129" i="31"/>
  <c r="AT130" i="31"/>
  <c r="AT131" i="31"/>
  <c r="AT133" i="31"/>
  <c r="AT134" i="31"/>
  <c r="AT135" i="31"/>
  <c r="AT136" i="31"/>
  <c r="AT137" i="31"/>
  <c r="AT139" i="31"/>
  <c r="AT141" i="31"/>
  <c r="AT142" i="31"/>
  <c r="AT143" i="31"/>
  <c r="AT145" i="31"/>
  <c r="AT146" i="31"/>
  <c r="AT147" i="31"/>
  <c r="AT166" i="31"/>
  <c r="AT167" i="31"/>
  <c r="AT168" i="31"/>
  <c r="AT170" i="31"/>
  <c r="AT172" i="31"/>
  <c r="AT173" i="31"/>
  <c r="AT174" i="31"/>
  <c r="AT175" i="31"/>
  <c r="AT176" i="31"/>
  <c r="AT177" i="31"/>
  <c r="AO59" i="31"/>
  <c r="AK11" i="31"/>
  <c r="AK12" i="31"/>
  <c r="AK14" i="31"/>
  <c r="AK16" i="31"/>
  <c r="AK18" i="31"/>
  <c r="AK19" i="31"/>
  <c r="AK20" i="31"/>
  <c r="AK21" i="31"/>
  <c r="AK22" i="31"/>
  <c r="AK23" i="31"/>
  <c r="AK24" i="31"/>
  <c r="AK121" i="31"/>
  <c r="AK122" i="31"/>
  <c r="AK123" i="31"/>
  <c r="AK124" i="31"/>
  <c r="AK125" i="31"/>
  <c r="AK126" i="31"/>
  <c r="AK127" i="31"/>
  <c r="AK128" i="31"/>
  <c r="AK129" i="31"/>
  <c r="AK130" i="31"/>
  <c r="AK131" i="31"/>
  <c r="AK133" i="31"/>
  <c r="AK134" i="31"/>
  <c r="AK135" i="31"/>
  <c r="AK136" i="31"/>
  <c r="AK137" i="31"/>
  <c r="AK138" i="31"/>
  <c r="AK139" i="31"/>
  <c r="AK140" i="31"/>
  <c r="AK141" i="31"/>
  <c r="AK142" i="31"/>
  <c r="AK143" i="31"/>
  <c r="AK144" i="31"/>
  <c r="AK145" i="31"/>
  <c r="AK146" i="31"/>
  <c r="AK147" i="31"/>
  <c r="AK148" i="31"/>
  <c r="AK149" i="31"/>
  <c r="AK150" i="31"/>
  <c r="AK151" i="31"/>
  <c r="AK152" i="31"/>
  <c r="AK153" i="31"/>
  <c r="AK154" i="31"/>
  <c r="AK155" i="31"/>
  <c r="AK156" i="31"/>
  <c r="AK157" i="31"/>
  <c r="AK159" i="31"/>
  <c r="AK160" i="31"/>
  <c r="AK161" i="31"/>
  <c r="AK162" i="31"/>
  <c r="AK163" i="31"/>
  <c r="AK164" i="31"/>
  <c r="AK165" i="31"/>
  <c r="AK166" i="31"/>
  <c r="AK167" i="31"/>
  <c r="AK168" i="31"/>
  <c r="AK169" i="31"/>
  <c r="AK170" i="31"/>
  <c r="AK171" i="31"/>
  <c r="AK172" i="31"/>
  <c r="AK173" i="31"/>
  <c r="AK174" i="31"/>
  <c r="AK175" i="31"/>
  <c r="AK176" i="31"/>
  <c r="AK177" i="31"/>
  <c r="B11" i="31"/>
  <c r="C11" i="31"/>
  <c r="D11" i="31"/>
  <c r="E11" i="31"/>
  <c r="G11" i="31"/>
  <c r="H11" i="31"/>
  <c r="I11" i="31"/>
  <c r="J11" i="31"/>
  <c r="K11" i="31"/>
  <c r="L11" i="31"/>
  <c r="B12" i="31"/>
  <c r="C12" i="31"/>
  <c r="D12" i="31"/>
  <c r="E12" i="31"/>
  <c r="F12" i="31"/>
  <c r="G12" i="31"/>
  <c r="H12" i="31"/>
  <c r="I12" i="31"/>
  <c r="J12" i="31"/>
  <c r="K12" i="31"/>
  <c r="B14" i="31"/>
  <c r="C14" i="31"/>
  <c r="D14" i="31"/>
  <c r="F14" i="31"/>
  <c r="G14" i="31"/>
  <c r="H14" i="31"/>
  <c r="I14" i="31"/>
  <c r="J14" i="31"/>
  <c r="K14" i="31"/>
  <c r="L14" i="31"/>
  <c r="B16" i="31"/>
  <c r="C16" i="31"/>
  <c r="D16" i="31"/>
  <c r="E16" i="31"/>
  <c r="F16" i="31"/>
  <c r="G16" i="31"/>
  <c r="H16" i="31"/>
  <c r="I16" i="31"/>
  <c r="J16" i="31"/>
  <c r="K16" i="31"/>
  <c r="L16" i="31"/>
  <c r="B18" i="31"/>
  <c r="C18" i="31"/>
  <c r="D18" i="31"/>
  <c r="E18" i="31"/>
  <c r="F18" i="31"/>
  <c r="G18" i="31"/>
  <c r="H18" i="31"/>
  <c r="I18" i="31"/>
  <c r="J18" i="31"/>
  <c r="K18" i="31"/>
  <c r="L18" i="31"/>
  <c r="B19" i="31"/>
  <c r="C19" i="31"/>
  <c r="D19" i="31"/>
  <c r="E19" i="31"/>
  <c r="F19" i="31"/>
  <c r="G19" i="31"/>
  <c r="H19" i="31"/>
  <c r="I19" i="31"/>
  <c r="J19" i="31"/>
  <c r="K19" i="31"/>
  <c r="L19" i="31"/>
  <c r="B20" i="31"/>
  <c r="C20" i="31"/>
  <c r="D20" i="31"/>
  <c r="E20" i="31"/>
  <c r="F20" i="31"/>
  <c r="G20" i="31"/>
  <c r="H20" i="31"/>
  <c r="I20" i="31"/>
  <c r="J20" i="31"/>
  <c r="K20" i="31"/>
  <c r="L20" i="31"/>
  <c r="B21" i="31"/>
  <c r="C21" i="31"/>
  <c r="D21" i="31"/>
  <c r="E21" i="31"/>
  <c r="F21" i="31"/>
  <c r="G21" i="31"/>
  <c r="H21" i="31"/>
  <c r="I21" i="31"/>
  <c r="J21" i="31"/>
  <c r="K21" i="31"/>
  <c r="L21" i="31"/>
  <c r="B22" i="31"/>
  <c r="C22" i="31"/>
  <c r="D22" i="31"/>
  <c r="E22" i="31"/>
  <c r="F22" i="31"/>
  <c r="G22" i="31"/>
  <c r="H22" i="31"/>
  <c r="I22" i="31"/>
  <c r="J22" i="31"/>
  <c r="K22" i="31"/>
  <c r="L22" i="31"/>
  <c r="B23" i="31"/>
  <c r="C23" i="31"/>
  <c r="D23" i="31"/>
  <c r="E23" i="31"/>
  <c r="F23" i="31"/>
  <c r="G23" i="31"/>
  <c r="H23" i="31"/>
  <c r="I23" i="31"/>
  <c r="J23" i="31"/>
  <c r="K23" i="31"/>
  <c r="L23" i="31"/>
  <c r="B24" i="31"/>
  <c r="C24" i="31"/>
  <c r="D24" i="31"/>
  <c r="E24" i="31"/>
  <c r="F24" i="31"/>
  <c r="G24" i="31"/>
  <c r="H24" i="31"/>
  <c r="I24" i="31"/>
  <c r="J24" i="31"/>
  <c r="K24" i="31"/>
  <c r="L24" i="31"/>
  <c r="B25" i="31"/>
  <c r="C25" i="31"/>
  <c r="D25" i="31"/>
  <c r="E25" i="31"/>
  <c r="G25" i="31"/>
  <c r="H25" i="31"/>
  <c r="I25" i="31"/>
  <c r="J25" i="31"/>
  <c r="K25" i="31"/>
  <c r="L25" i="31"/>
  <c r="B26" i="31"/>
  <c r="C26" i="31"/>
  <c r="D26" i="31"/>
  <c r="E26" i="31"/>
  <c r="G26" i="31"/>
  <c r="H26" i="31"/>
  <c r="I26" i="31"/>
  <c r="J26" i="31"/>
  <c r="K26" i="31"/>
  <c r="L26" i="31"/>
  <c r="B27" i="31"/>
  <c r="C27" i="31"/>
  <c r="D27" i="31"/>
  <c r="E27" i="31"/>
  <c r="G27" i="31"/>
  <c r="H27" i="31"/>
  <c r="I27" i="31"/>
  <c r="J27" i="31"/>
  <c r="K27" i="31"/>
  <c r="L27" i="31"/>
  <c r="B28" i="31"/>
  <c r="C28" i="31"/>
  <c r="D28" i="31"/>
  <c r="E28" i="31"/>
  <c r="G28" i="31"/>
  <c r="H28" i="31"/>
  <c r="I28" i="31"/>
  <c r="J28" i="31"/>
  <c r="K28" i="31"/>
  <c r="B29" i="31"/>
  <c r="C29" i="31"/>
  <c r="D29" i="31"/>
  <c r="G29" i="31"/>
  <c r="H29" i="31"/>
  <c r="I29" i="31"/>
  <c r="J29" i="31"/>
  <c r="K29" i="31"/>
  <c r="L29" i="31"/>
  <c r="B30" i="31"/>
  <c r="C30" i="31"/>
  <c r="D30" i="31"/>
  <c r="G30" i="31"/>
  <c r="H30" i="31"/>
  <c r="I30" i="31"/>
  <c r="J30" i="31"/>
  <c r="K30" i="31"/>
  <c r="B31" i="31"/>
  <c r="C31" i="31"/>
  <c r="D31" i="31"/>
  <c r="E31" i="31"/>
  <c r="G31" i="31"/>
  <c r="H31" i="31"/>
  <c r="I31" i="31"/>
  <c r="J31" i="31"/>
  <c r="K31" i="31"/>
  <c r="L31" i="31"/>
  <c r="B32" i="31"/>
  <c r="C32" i="31"/>
  <c r="D32" i="31"/>
  <c r="E32" i="31"/>
  <c r="G32" i="31"/>
  <c r="H32" i="31"/>
  <c r="I32" i="31"/>
  <c r="J32" i="31"/>
  <c r="K32" i="31"/>
  <c r="L32" i="31"/>
  <c r="B33" i="31"/>
  <c r="C33" i="31"/>
  <c r="D33" i="31"/>
  <c r="E33" i="31"/>
  <c r="G33" i="31"/>
  <c r="H33" i="31"/>
  <c r="I33" i="31"/>
  <c r="J33" i="31"/>
  <c r="K33" i="31"/>
  <c r="L33" i="31"/>
  <c r="B34" i="31"/>
  <c r="C34" i="31"/>
  <c r="D34" i="31"/>
  <c r="E34" i="31"/>
  <c r="G34" i="31"/>
  <c r="H34" i="31"/>
  <c r="I34" i="31"/>
  <c r="J34" i="31"/>
  <c r="K34" i="31"/>
  <c r="L34" i="31"/>
  <c r="B35" i="31"/>
  <c r="C35" i="31"/>
  <c r="D35" i="31"/>
  <c r="E35" i="31"/>
  <c r="G35" i="31"/>
  <c r="H35" i="31"/>
  <c r="I35" i="31"/>
  <c r="J35" i="31"/>
  <c r="K35" i="31"/>
  <c r="L35" i="31"/>
  <c r="B36" i="31"/>
  <c r="C36" i="31"/>
  <c r="D36" i="31"/>
  <c r="E36" i="31"/>
  <c r="G36" i="31"/>
  <c r="H36" i="31"/>
  <c r="I36" i="31"/>
  <c r="J36" i="31"/>
  <c r="K36" i="31"/>
  <c r="L36" i="31"/>
  <c r="B37" i="31"/>
  <c r="C37" i="31"/>
  <c r="D37" i="31"/>
  <c r="E37" i="31"/>
  <c r="G37" i="31"/>
  <c r="H37" i="31"/>
  <c r="I37" i="31"/>
  <c r="J37" i="31"/>
  <c r="K37" i="31"/>
  <c r="L37" i="31"/>
  <c r="B38" i="31"/>
  <c r="C38" i="31"/>
  <c r="D38" i="31"/>
  <c r="E38" i="31"/>
  <c r="G38" i="31"/>
  <c r="H38" i="31"/>
  <c r="I38" i="31"/>
  <c r="J38" i="31"/>
  <c r="K38" i="31"/>
  <c r="L38" i="31"/>
  <c r="B39" i="31"/>
  <c r="C39" i="31"/>
  <c r="D39" i="31"/>
  <c r="E39" i="31"/>
  <c r="G39" i="31"/>
  <c r="H39" i="31"/>
  <c r="I39" i="31"/>
  <c r="J39" i="31"/>
  <c r="K39" i="31"/>
  <c r="L39" i="31"/>
  <c r="B40" i="31"/>
  <c r="C40" i="31"/>
  <c r="D40" i="31"/>
  <c r="E40" i="31"/>
  <c r="G40" i="31"/>
  <c r="H40" i="31"/>
  <c r="I40" i="31"/>
  <c r="J40" i="31"/>
  <c r="K40" i="31"/>
  <c r="L40" i="31"/>
  <c r="B41" i="31"/>
  <c r="C41" i="31"/>
  <c r="D41" i="31"/>
  <c r="E41" i="31"/>
  <c r="G41" i="31"/>
  <c r="H41" i="31"/>
  <c r="I41" i="31"/>
  <c r="J41" i="31"/>
  <c r="K41" i="31"/>
  <c r="L41" i="31"/>
  <c r="B42" i="31"/>
  <c r="C42" i="31"/>
  <c r="D42" i="31"/>
  <c r="E42" i="31"/>
  <c r="G42" i="31"/>
  <c r="H42" i="31"/>
  <c r="I42" i="31"/>
  <c r="J42" i="31"/>
  <c r="K42" i="31"/>
  <c r="L42" i="31"/>
  <c r="B43" i="31"/>
  <c r="C43" i="31"/>
  <c r="D43" i="31"/>
  <c r="E43" i="31"/>
  <c r="G43" i="31"/>
  <c r="H43" i="31"/>
  <c r="I43" i="31"/>
  <c r="J43" i="31"/>
  <c r="K43" i="31"/>
  <c r="L43" i="31"/>
  <c r="B44" i="31"/>
  <c r="C44" i="31"/>
  <c r="D44" i="31"/>
  <c r="E44" i="31"/>
  <c r="G44" i="31"/>
  <c r="H44" i="31"/>
  <c r="I44" i="31"/>
  <c r="J44" i="31"/>
  <c r="K44" i="31"/>
  <c r="L44" i="31"/>
  <c r="B45" i="31"/>
  <c r="C45" i="31"/>
  <c r="D45" i="31"/>
  <c r="E45" i="31"/>
  <c r="G45" i="31"/>
  <c r="H45" i="31"/>
  <c r="I45" i="31"/>
  <c r="J45" i="31"/>
  <c r="K45" i="31"/>
  <c r="L45" i="31"/>
  <c r="B46" i="31"/>
  <c r="C46" i="31"/>
  <c r="D46" i="31"/>
  <c r="E46" i="31"/>
  <c r="G46" i="31"/>
  <c r="H46" i="31"/>
  <c r="I46" i="31"/>
  <c r="J46" i="31"/>
  <c r="K46" i="31"/>
  <c r="L46" i="31"/>
  <c r="B47" i="31"/>
  <c r="C47" i="31"/>
  <c r="D47" i="31"/>
  <c r="E47" i="31"/>
  <c r="G47" i="31"/>
  <c r="H47" i="31"/>
  <c r="I47" i="31"/>
  <c r="J47" i="31"/>
  <c r="K47" i="31"/>
  <c r="L47" i="31"/>
  <c r="B48" i="31"/>
  <c r="C48" i="31"/>
  <c r="D48" i="31"/>
  <c r="E48" i="31"/>
  <c r="G48" i="31"/>
  <c r="H48" i="31"/>
  <c r="I48" i="31"/>
  <c r="J48" i="31"/>
  <c r="K48" i="31"/>
  <c r="L48" i="31"/>
  <c r="B49" i="31"/>
  <c r="C49" i="31"/>
  <c r="D49" i="31"/>
  <c r="E49" i="31"/>
  <c r="G49" i="31"/>
  <c r="H49" i="31"/>
  <c r="I49" i="31"/>
  <c r="J49" i="31"/>
  <c r="K49" i="31"/>
  <c r="L49" i="31"/>
  <c r="B50" i="31"/>
  <c r="C50" i="31"/>
  <c r="D50" i="31"/>
  <c r="E50" i="31"/>
  <c r="G50" i="31"/>
  <c r="H50" i="31"/>
  <c r="I50" i="31"/>
  <c r="J50" i="31"/>
  <c r="K50" i="31"/>
  <c r="L50" i="31"/>
  <c r="B51" i="31"/>
  <c r="C51" i="31"/>
  <c r="D51" i="31"/>
  <c r="E51" i="31"/>
  <c r="G51" i="31"/>
  <c r="H51" i="31"/>
  <c r="I51" i="31"/>
  <c r="J51" i="31"/>
  <c r="K51" i="31"/>
  <c r="L51" i="31"/>
  <c r="B52" i="31"/>
  <c r="C52" i="31"/>
  <c r="D52" i="31"/>
  <c r="G52" i="31"/>
  <c r="H52" i="31"/>
  <c r="I52" i="31"/>
  <c r="J52" i="31"/>
  <c r="K52" i="31"/>
  <c r="L52" i="31"/>
  <c r="B53" i="31"/>
  <c r="C53" i="31"/>
  <c r="D53" i="31"/>
  <c r="E53" i="31"/>
  <c r="G53" i="31"/>
  <c r="H53" i="31"/>
  <c r="I53" i="31"/>
  <c r="J53" i="31"/>
  <c r="K53" i="31"/>
  <c r="L53" i="31"/>
  <c r="B54" i="31"/>
  <c r="C54" i="31"/>
  <c r="D54" i="31"/>
  <c r="E54" i="31"/>
  <c r="G54" i="31"/>
  <c r="H54" i="31"/>
  <c r="I54" i="31"/>
  <c r="J54" i="31"/>
  <c r="K54" i="31"/>
  <c r="L54" i="31"/>
  <c r="B55" i="31"/>
  <c r="C55" i="31"/>
  <c r="D55" i="31"/>
  <c r="E55" i="31"/>
  <c r="G55" i="31"/>
  <c r="H55" i="31"/>
  <c r="I55" i="31"/>
  <c r="J55" i="31"/>
  <c r="K55" i="31"/>
  <c r="L55" i="31"/>
  <c r="B56" i="31"/>
  <c r="C56" i="31"/>
  <c r="D56" i="31"/>
  <c r="E56" i="31"/>
  <c r="G56" i="31"/>
  <c r="H56" i="31"/>
  <c r="I56" i="31"/>
  <c r="J56" i="31"/>
  <c r="K56" i="31"/>
  <c r="L56" i="31"/>
  <c r="B57" i="31"/>
  <c r="C57" i="31"/>
  <c r="D57" i="31"/>
  <c r="E57" i="31"/>
  <c r="G57" i="31"/>
  <c r="H57" i="31"/>
  <c r="I57" i="31"/>
  <c r="J57" i="31"/>
  <c r="K57" i="31"/>
  <c r="L57" i="31"/>
  <c r="B58" i="31"/>
  <c r="C58" i="31"/>
  <c r="D58" i="31"/>
  <c r="E58" i="31"/>
  <c r="G58" i="31"/>
  <c r="H58" i="31"/>
  <c r="I58" i="31"/>
  <c r="J58" i="31"/>
  <c r="K58" i="31"/>
  <c r="L58" i="31"/>
  <c r="B59" i="31"/>
  <c r="C59" i="31"/>
  <c r="D59" i="31"/>
  <c r="E59" i="31"/>
  <c r="G59" i="31"/>
  <c r="H59" i="31"/>
  <c r="I59" i="31"/>
  <c r="J59" i="31"/>
  <c r="K59" i="31"/>
  <c r="L59" i="31"/>
  <c r="B60" i="31"/>
  <c r="C60" i="31"/>
  <c r="D60" i="31"/>
  <c r="E60" i="31"/>
  <c r="G60" i="31"/>
  <c r="H60" i="31"/>
  <c r="I60" i="31"/>
  <c r="J60" i="31"/>
  <c r="K60" i="31"/>
  <c r="L60" i="31"/>
  <c r="B61" i="31"/>
  <c r="C61" i="31"/>
  <c r="D61" i="31"/>
  <c r="G61" i="31"/>
  <c r="H61" i="31"/>
  <c r="I61" i="31"/>
  <c r="J61" i="31"/>
  <c r="K61" i="31"/>
  <c r="L61" i="31"/>
  <c r="B62" i="31"/>
  <c r="C62" i="31"/>
  <c r="D62" i="31"/>
  <c r="E62" i="31"/>
  <c r="G62" i="31"/>
  <c r="H62" i="31"/>
  <c r="I62" i="31"/>
  <c r="J62" i="31"/>
  <c r="K62" i="31"/>
  <c r="L62" i="31"/>
  <c r="B63" i="31"/>
  <c r="C63" i="31"/>
  <c r="D63" i="31"/>
  <c r="E63" i="31"/>
  <c r="G63" i="31"/>
  <c r="H63" i="31"/>
  <c r="I63" i="31"/>
  <c r="J63" i="31"/>
  <c r="K63" i="31"/>
  <c r="L63" i="31"/>
  <c r="B64" i="31"/>
  <c r="C64" i="31"/>
  <c r="D64" i="31"/>
  <c r="E64" i="31"/>
  <c r="G64" i="31"/>
  <c r="H64" i="31"/>
  <c r="I64" i="31"/>
  <c r="J64" i="31"/>
  <c r="K64" i="31"/>
  <c r="L64" i="31"/>
  <c r="B65" i="31"/>
  <c r="D65" i="31"/>
  <c r="E65" i="31"/>
  <c r="G65" i="31"/>
  <c r="H65" i="31"/>
  <c r="I65" i="31"/>
  <c r="J65" i="31"/>
  <c r="K65" i="31"/>
  <c r="L65" i="31"/>
  <c r="B67" i="31"/>
  <c r="C67" i="31"/>
  <c r="D67" i="31"/>
  <c r="E67" i="31"/>
  <c r="H67" i="31"/>
  <c r="I67" i="31"/>
  <c r="J67" i="31"/>
  <c r="K67" i="31"/>
  <c r="L67" i="31"/>
  <c r="B68" i="31"/>
  <c r="C68" i="31"/>
  <c r="D68" i="31"/>
  <c r="E68" i="31"/>
  <c r="G68" i="31"/>
  <c r="H68" i="31"/>
  <c r="I68" i="31"/>
  <c r="J68" i="31"/>
  <c r="K68" i="31"/>
  <c r="L68" i="31"/>
  <c r="B69" i="31"/>
  <c r="C69" i="31"/>
  <c r="D69" i="31"/>
  <c r="E69" i="31"/>
  <c r="G69" i="31"/>
  <c r="H69" i="31"/>
  <c r="I69" i="31"/>
  <c r="J69" i="31"/>
  <c r="K69" i="31"/>
  <c r="L69" i="31"/>
  <c r="B70" i="31"/>
  <c r="C70" i="31"/>
  <c r="D70" i="31"/>
  <c r="E70" i="31"/>
  <c r="G70" i="31"/>
  <c r="H70" i="31"/>
  <c r="I70" i="31"/>
  <c r="J70" i="31"/>
  <c r="K70" i="31"/>
  <c r="L70" i="31"/>
  <c r="B71" i="31"/>
  <c r="C71" i="31"/>
  <c r="D71" i="31"/>
  <c r="E71" i="31"/>
  <c r="H71" i="31"/>
  <c r="I71" i="31"/>
  <c r="J71" i="31"/>
  <c r="K71" i="31"/>
  <c r="L71" i="31"/>
  <c r="B73" i="31"/>
  <c r="C73" i="31"/>
  <c r="D73" i="31"/>
  <c r="E73" i="31"/>
  <c r="G73" i="31"/>
  <c r="H73" i="31"/>
  <c r="I73" i="31"/>
  <c r="J73" i="31"/>
  <c r="K73" i="31"/>
  <c r="L73" i="31"/>
  <c r="B74" i="31"/>
  <c r="C74" i="31"/>
  <c r="D74" i="31"/>
  <c r="E74" i="31"/>
  <c r="G74" i="31"/>
  <c r="H74" i="31"/>
  <c r="I74" i="31"/>
  <c r="J74" i="31"/>
  <c r="K74" i="31"/>
  <c r="L74" i="31"/>
  <c r="B75" i="31"/>
  <c r="C75" i="31"/>
  <c r="D75" i="31"/>
  <c r="E75" i="31"/>
  <c r="G75" i="31"/>
  <c r="H75" i="31"/>
  <c r="I75" i="31"/>
  <c r="J75" i="31"/>
  <c r="K75" i="31"/>
  <c r="L75" i="31"/>
  <c r="B76" i="31"/>
  <c r="C76" i="31"/>
  <c r="D76" i="31"/>
  <c r="E76" i="31"/>
  <c r="G76" i="31"/>
  <c r="H76" i="31"/>
  <c r="I76" i="31"/>
  <c r="J76" i="31"/>
  <c r="K76" i="31"/>
  <c r="L76" i="31"/>
  <c r="B77" i="31"/>
  <c r="C77" i="31"/>
  <c r="D77" i="31"/>
  <c r="E77" i="31"/>
  <c r="G77" i="31"/>
  <c r="H77" i="31"/>
  <c r="I77" i="31"/>
  <c r="J77" i="31"/>
  <c r="K77" i="31"/>
  <c r="L77" i="31"/>
  <c r="B78" i="31"/>
  <c r="C78" i="31"/>
  <c r="D78" i="31"/>
  <c r="E78" i="31"/>
  <c r="G78" i="31"/>
  <c r="H78" i="31"/>
  <c r="I78" i="31"/>
  <c r="J78" i="31"/>
  <c r="K78" i="31"/>
  <c r="L78" i="31"/>
  <c r="B79" i="31"/>
  <c r="C79" i="31"/>
  <c r="D79" i="31"/>
  <c r="E79" i="31"/>
  <c r="G79" i="31"/>
  <c r="H79" i="31"/>
  <c r="I79" i="31"/>
  <c r="J79" i="31"/>
  <c r="K79" i="31"/>
  <c r="L79" i="31"/>
  <c r="B80" i="31"/>
  <c r="C80" i="31"/>
  <c r="D80" i="31"/>
  <c r="E80" i="31"/>
  <c r="G80" i="31"/>
  <c r="H80" i="31"/>
  <c r="I80" i="31"/>
  <c r="J80" i="31"/>
  <c r="K80" i="31"/>
  <c r="L80" i="31"/>
  <c r="B81" i="31"/>
  <c r="C81" i="31"/>
  <c r="D81" i="31"/>
  <c r="E81" i="31"/>
  <c r="G81" i="31"/>
  <c r="H81" i="31"/>
  <c r="I81" i="31"/>
  <c r="J81" i="31"/>
  <c r="K81" i="31"/>
  <c r="L81" i="31"/>
  <c r="B82" i="31"/>
  <c r="C82" i="31"/>
  <c r="D82" i="31"/>
  <c r="E82" i="31"/>
  <c r="G82" i="31"/>
  <c r="H82" i="31"/>
  <c r="I82" i="31"/>
  <c r="J82" i="31"/>
  <c r="K82" i="31"/>
  <c r="L82" i="31"/>
  <c r="B83" i="31"/>
  <c r="C83" i="31"/>
  <c r="D83" i="31"/>
  <c r="E83" i="31"/>
  <c r="G83" i="31"/>
  <c r="H83" i="31"/>
  <c r="I83" i="31"/>
  <c r="J83" i="31"/>
  <c r="K83" i="31"/>
  <c r="L83" i="31"/>
  <c r="B84" i="31"/>
  <c r="C84" i="31"/>
  <c r="D84" i="31"/>
  <c r="E84" i="31"/>
  <c r="G84" i="31"/>
  <c r="H84" i="31"/>
  <c r="I84" i="31"/>
  <c r="J84" i="31"/>
  <c r="K84" i="31"/>
  <c r="L84" i="31"/>
  <c r="B85" i="31"/>
  <c r="C85" i="31"/>
  <c r="D85" i="31"/>
  <c r="E85" i="31"/>
  <c r="G85" i="31"/>
  <c r="H85" i="31"/>
  <c r="I85" i="31"/>
  <c r="J85" i="31"/>
  <c r="K85" i="31"/>
  <c r="L85" i="31"/>
  <c r="B86" i="31"/>
  <c r="C86" i="31"/>
  <c r="D86" i="31"/>
  <c r="E86" i="31"/>
  <c r="G86" i="31"/>
  <c r="H86" i="31"/>
  <c r="I86" i="31"/>
  <c r="J86" i="31"/>
  <c r="K86" i="31"/>
  <c r="L86" i="31"/>
  <c r="B87" i="31"/>
  <c r="C87" i="31"/>
  <c r="D87" i="31"/>
  <c r="E87" i="31"/>
  <c r="G87" i="31"/>
  <c r="H87" i="31"/>
  <c r="I87" i="31"/>
  <c r="J87" i="31"/>
  <c r="K87" i="31"/>
  <c r="L87" i="31"/>
  <c r="B88" i="31"/>
  <c r="C88" i="31"/>
  <c r="D88" i="31"/>
  <c r="E88" i="31"/>
  <c r="G88" i="31"/>
  <c r="H88" i="31"/>
  <c r="I88" i="31"/>
  <c r="J88" i="31"/>
  <c r="K88" i="31"/>
  <c r="L88" i="31"/>
  <c r="B89" i="31"/>
  <c r="C89" i="31"/>
  <c r="D89" i="31"/>
  <c r="E89" i="31"/>
  <c r="G89" i="31"/>
  <c r="H89" i="31"/>
  <c r="I89" i="31"/>
  <c r="J89" i="31"/>
  <c r="K89" i="31"/>
  <c r="L89" i="31"/>
  <c r="B90" i="31"/>
  <c r="C90" i="31"/>
  <c r="D90" i="31"/>
  <c r="E90" i="31"/>
  <c r="G90" i="31"/>
  <c r="H90" i="31"/>
  <c r="I90" i="31"/>
  <c r="J90" i="31"/>
  <c r="K90" i="31"/>
  <c r="L90" i="31"/>
  <c r="B91" i="31"/>
  <c r="C91" i="31"/>
  <c r="D91" i="31"/>
  <c r="E91" i="31"/>
  <c r="G91" i="31"/>
  <c r="H91" i="31"/>
  <c r="I91" i="31"/>
  <c r="J91" i="31"/>
  <c r="K91" i="31"/>
  <c r="L91" i="31"/>
  <c r="B92" i="31"/>
  <c r="C92" i="31"/>
  <c r="D92" i="31"/>
  <c r="E92" i="31"/>
  <c r="G92" i="31"/>
  <c r="H92" i="31"/>
  <c r="I92" i="31"/>
  <c r="J92" i="31"/>
  <c r="K92" i="31"/>
  <c r="L92" i="31"/>
  <c r="B93" i="31"/>
  <c r="C93" i="31"/>
  <c r="D93" i="31"/>
  <c r="E93" i="31"/>
  <c r="G93" i="31"/>
  <c r="H93" i="31"/>
  <c r="I93" i="31"/>
  <c r="J93" i="31"/>
  <c r="K93" i="31"/>
  <c r="L93" i="31"/>
  <c r="B94" i="31"/>
  <c r="C94" i="31"/>
  <c r="D94" i="31"/>
  <c r="E94" i="31"/>
  <c r="G94" i="31"/>
  <c r="H94" i="31"/>
  <c r="I94" i="31"/>
  <c r="J94" i="31"/>
  <c r="K94" i="31"/>
  <c r="L94" i="31"/>
  <c r="B95" i="31"/>
  <c r="C95" i="31"/>
  <c r="D95" i="31"/>
  <c r="E95" i="31"/>
  <c r="G95" i="31"/>
  <c r="H95" i="31"/>
  <c r="I95" i="31"/>
  <c r="J95" i="31"/>
  <c r="K95" i="31"/>
  <c r="L95" i="31"/>
  <c r="B96" i="31"/>
  <c r="C96" i="31"/>
  <c r="D96" i="31"/>
  <c r="E96" i="31"/>
  <c r="G96" i="31"/>
  <c r="H96" i="31"/>
  <c r="I96" i="31"/>
  <c r="J96" i="31"/>
  <c r="K96" i="31"/>
  <c r="L96" i="31"/>
  <c r="B97" i="31"/>
  <c r="C97" i="31"/>
  <c r="D97" i="31"/>
  <c r="E97" i="31"/>
  <c r="G97" i="31"/>
  <c r="H97" i="31"/>
  <c r="I97" i="31"/>
  <c r="J97" i="31"/>
  <c r="K97" i="31"/>
  <c r="L97" i="31"/>
  <c r="B98" i="31"/>
  <c r="C98" i="31"/>
  <c r="D98" i="31"/>
  <c r="E98" i="31"/>
  <c r="G98" i="31"/>
  <c r="H98" i="31"/>
  <c r="I98" i="31"/>
  <c r="J98" i="31"/>
  <c r="K98" i="31"/>
  <c r="L98" i="31"/>
  <c r="B99" i="31"/>
  <c r="C99" i="31"/>
  <c r="D99" i="31"/>
  <c r="E99" i="31"/>
  <c r="G99" i="31"/>
  <c r="H99" i="31"/>
  <c r="I99" i="31"/>
  <c r="J99" i="31"/>
  <c r="K99" i="31"/>
  <c r="L99" i="31"/>
  <c r="B100" i="31"/>
  <c r="C100" i="31"/>
  <c r="D100" i="31"/>
  <c r="E100" i="31"/>
  <c r="G100" i="31"/>
  <c r="H100" i="31"/>
  <c r="I100" i="31"/>
  <c r="J100" i="31"/>
  <c r="K100" i="31"/>
  <c r="L100" i="31"/>
  <c r="B101" i="31"/>
  <c r="C101" i="31"/>
  <c r="D101" i="31"/>
  <c r="E101" i="31"/>
  <c r="G101" i="31"/>
  <c r="H101" i="31"/>
  <c r="I101" i="31"/>
  <c r="J101" i="31"/>
  <c r="K101" i="31"/>
  <c r="L101" i="31"/>
  <c r="B102" i="31"/>
  <c r="C102" i="31"/>
  <c r="D102" i="31"/>
  <c r="E102" i="31"/>
  <c r="G102" i="31"/>
  <c r="H102" i="31"/>
  <c r="I102" i="31"/>
  <c r="J102" i="31"/>
  <c r="K102" i="31"/>
  <c r="L102" i="31"/>
  <c r="B103" i="31"/>
  <c r="C103" i="31"/>
  <c r="D103" i="31"/>
  <c r="E103" i="31"/>
  <c r="G103" i="31"/>
  <c r="H103" i="31"/>
  <c r="I103" i="31"/>
  <c r="J103" i="31"/>
  <c r="K103" i="31"/>
  <c r="L103" i="31"/>
  <c r="B104" i="31"/>
  <c r="C104" i="31"/>
  <c r="D104" i="31"/>
  <c r="E104" i="31"/>
  <c r="G104" i="31"/>
  <c r="H104" i="31"/>
  <c r="I104" i="31"/>
  <c r="J104" i="31"/>
  <c r="K104" i="31"/>
  <c r="L104" i="31"/>
  <c r="B105" i="31"/>
  <c r="C105" i="31"/>
  <c r="D105" i="31"/>
  <c r="E105" i="31"/>
  <c r="G105" i="31"/>
  <c r="H105" i="31"/>
  <c r="I105" i="31"/>
  <c r="J105" i="31"/>
  <c r="K105" i="31"/>
  <c r="L105" i="31"/>
  <c r="B106" i="31"/>
  <c r="C106" i="31"/>
  <c r="D106" i="31"/>
  <c r="E106" i="31"/>
  <c r="G106" i="31"/>
  <c r="H106" i="31"/>
  <c r="I106" i="31"/>
  <c r="J106" i="31"/>
  <c r="K106" i="31"/>
  <c r="L106" i="31"/>
  <c r="B107" i="31"/>
  <c r="C107" i="31"/>
  <c r="D107" i="31"/>
  <c r="E107" i="31"/>
  <c r="G107" i="31"/>
  <c r="H107" i="31"/>
  <c r="I107" i="31"/>
  <c r="J107" i="31"/>
  <c r="K107" i="31"/>
  <c r="L107" i="31"/>
  <c r="B108" i="31"/>
  <c r="C108" i="31"/>
  <c r="D108" i="31"/>
  <c r="E108" i="31"/>
  <c r="G108" i="31"/>
  <c r="H108" i="31"/>
  <c r="I108" i="31"/>
  <c r="J108" i="31"/>
  <c r="K108" i="31"/>
  <c r="L108" i="31"/>
  <c r="B109" i="31"/>
  <c r="C109" i="31"/>
  <c r="D109" i="31"/>
  <c r="E109" i="31"/>
  <c r="G109" i="31"/>
  <c r="H109" i="31"/>
  <c r="I109" i="31"/>
  <c r="J109" i="31"/>
  <c r="K109" i="31"/>
  <c r="L109" i="31"/>
  <c r="B110" i="31"/>
  <c r="C110" i="31"/>
  <c r="D110" i="31"/>
  <c r="E110" i="31"/>
  <c r="G110" i="31"/>
  <c r="H110" i="31"/>
  <c r="I110" i="31"/>
  <c r="J110" i="31"/>
  <c r="K110" i="31"/>
  <c r="L110" i="31"/>
  <c r="B111" i="31"/>
  <c r="C111" i="31"/>
  <c r="D111" i="31"/>
  <c r="E111" i="31"/>
  <c r="G111" i="31"/>
  <c r="H111" i="31"/>
  <c r="I111" i="31"/>
  <c r="J111" i="31"/>
  <c r="K111" i="31"/>
  <c r="L111" i="31"/>
  <c r="B112" i="31"/>
  <c r="C112" i="31"/>
  <c r="D112" i="31"/>
  <c r="E112" i="31"/>
  <c r="G112" i="31"/>
  <c r="H112" i="31"/>
  <c r="I112" i="31"/>
  <c r="J112" i="31"/>
  <c r="K112" i="31"/>
  <c r="L112" i="31"/>
  <c r="B113" i="31"/>
  <c r="C113" i="31"/>
  <c r="D113" i="31"/>
  <c r="E113" i="31"/>
  <c r="G113" i="31"/>
  <c r="H113" i="31"/>
  <c r="I113" i="31"/>
  <c r="J113" i="31"/>
  <c r="K113" i="31"/>
  <c r="L113" i="31"/>
  <c r="B114" i="31"/>
  <c r="C114" i="31"/>
  <c r="D114" i="31"/>
  <c r="G114" i="31"/>
  <c r="H114" i="31"/>
  <c r="I114" i="31"/>
  <c r="J114" i="31"/>
  <c r="K114" i="31"/>
  <c r="L114" i="31"/>
  <c r="B115" i="31"/>
  <c r="C115" i="31"/>
  <c r="D115" i="31"/>
  <c r="E115" i="31"/>
  <c r="G115" i="31"/>
  <c r="H115" i="31"/>
  <c r="I115" i="31"/>
  <c r="J115" i="31"/>
  <c r="K115" i="31"/>
  <c r="L115" i="31"/>
  <c r="B116" i="31"/>
  <c r="C116" i="31"/>
  <c r="D116" i="31"/>
  <c r="E116" i="31"/>
  <c r="G116" i="31"/>
  <c r="H116" i="31"/>
  <c r="I116" i="31"/>
  <c r="J116" i="31"/>
  <c r="K116" i="31"/>
  <c r="L116" i="31"/>
  <c r="B117" i="31"/>
  <c r="C117" i="31"/>
  <c r="D117" i="31"/>
  <c r="E117" i="31"/>
  <c r="G117" i="31"/>
  <c r="H117" i="31"/>
  <c r="I117" i="31"/>
  <c r="J117" i="31"/>
  <c r="K117" i="31"/>
  <c r="L117" i="31"/>
  <c r="B118" i="31"/>
  <c r="C118" i="31"/>
  <c r="D118" i="31"/>
  <c r="E118" i="31"/>
  <c r="G118" i="31"/>
  <c r="H118" i="31"/>
  <c r="I118" i="31"/>
  <c r="J118" i="31"/>
  <c r="K118" i="31"/>
  <c r="L118" i="31"/>
  <c r="B119" i="31"/>
  <c r="C119" i="31"/>
  <c r="D119" i="31"/>
  <c r="E119" i="31"/>
  <c r="G119" i="31"/>
  <c r="H119" i="31"/>
  <c r="I119" i="31"/>
  <c r="J119" i="31"/>
  <c r="K119" i="31"/>
  <c r="L119" i="31"/>
  <c r="B120" i="31"/>
  <c r="C120" i="31"/>
  <c r="D120" i="31"/>
  <c r="E120" i="31"/>
  <c r="G120" i="31"/>
  <c r="H120" i="31"/>
  <c r="I120" i="31"/>
  <c r="J120" i="31"/>
  <c r="K120" i="31"/>
  <c r="L120" i="31"/>
  <c r="B121" i="31"/>
  <c r="C121" i="31"/>
  <c r="D121" i="31"/>
  <c r="E121" i="31"/>
  <c r="G121" i="31"/>
  <c r="H121" i="31"/>
  <c r="I121" i="31"/>
  <c r="J121" i="31"/>
  <c r="K121" i="31"/>
  <c r="L121" i="31"/>
  <c r="B122" i="31"/>
  <c r="C122" i="31"/>
  <c r="D122" i="31"/>
  <c r="E122" i="31"/>
  <c r="F122" i="31"/>
  <c r="G122" i="31"/>
  <c r="H122" i="31"/>
  <c r="I122" i="31"/>
  <c r="J122" i="31"/>
  <c r="K122" i="31"/>
  <c r="L122" i="31"/>
  <c r="B123" i="31"/>
  <c r="C123" i="31"/>
  <c r="D123" i="31"/>
  <c r="E123" i="31"/>
  <c r="F123" i="31"/>
  <c r="G123" i="31"/>
  <c r="H123" i="31"/>
  <c r="I123" i="31"/>
  <c r="J123" i="31"/>
  <c r="K123" i="31"/>
  <c r="L123" i="31"/>
  <c r="B124" i="31"/>
  <c r="C124" i="31"/>
  <c r="D124" i="31"/>
  <c r="E124" i="31"/>
  <c r="F124" i="31"/>
  <c r="G124" i="31"/>
  <c r="H124" i="31"/>
  <c r="I124" i="31"/>
  <c r="J124" i="31"/>
  <c r="K124" i="31"/>
  <c r="L124" i="31"/>
  <c r="B125" i="31"/>
  <c r="C125" i="31"/>
  <c r="D125" i="31"/>
  <c r="E125" i="31"/>
  <c r="F125" i="31"/>
  <c r="G125" i="31"/>
  <c r="H125" i="31"/>
  <c r="I125" i="31"/>
  <c r="J125" i="31"/>
  <c r="K125" i="31"/>
  <c r="L125" i="31"/>
  <c r="B126" i="31"/>
  <c r="C126" i="31"/>
  <c r="D126" i="31"/>
  <c r="E126" i="31"/>
  <c r="F126" i="31"/>
  <c r="G126" i="31"/>
  <c r="H126" i="31"/>
  <c r="I126" i="31"/>
  <c r="J126" i="31"/>
  <c r="K126" i="31"/>
  <c r="L126" i="31"/>
  <c r="B127" i="31"/>
  <c r="C127" i="31"/>
  <c r="D127" i="31"/>
  <c r="E127" i="31"/>
  <c r="F127" i="31"/>
  <c r="G127" i="31"/>
  <c r="H127" i="31"/>
  <c r="I127" i="31"/>
  <c r="J127" i="31"/>
  <c r="K127" i="31"/>
  <c r="L127" i="31"/>
  <c r="B128" i="31"/>
  <c r="C128" i="31"/>
  <c r="D128" i="31"/>
  <c r="E128" i="31"/>
  <c r="F128" i="31"/>
  <c r="G128" i="31"/>
  <c r="H128" i="31"/>
  <c r="I128" i="31"/>
  <c r="J128" i="31"/>
  <c r="K128" i="31"/>
  <c r="L128" i="31"/>
  <c r="B129" i="31"/>
  <c r="C129" i="31"/>
  <c r="D129" i="31"/>
  <c r="E129" i="31"/>
  <c r="F129" i="31"/>
  <c r="G129" i="31"/>
  <c r="H129" i="31"/>
  <c r="I129" i="31"/>
  <c r="J129" i="31"/>
  <c r="K129" i="31"/>
  <c r="L129" i="31"/>
  <c r="B130" i="31"/>
  <c r="C130" i="31"/>
  <c r="D130" i="31"/>
  <c r="E130" i="31"/>
  <c r="F130" i="31"/>
  <c r="G130" i="31"/>
  <c r="H130" i="31"/>
  <c r="I130" i="31"/>
  <c r="J130" i="31"/>
  <c r="K130" i="31"/>
  <c r="L130" i="31"/>
  <c r="B131" i="31"/>
  <c r="C131" i="31"/>
  <c r="D131" i="31"/>
  <c r="E131" i="31"/>
  <c r="F131" i="31"/>
  <c r="G131" i="31"/>
  <c r="H131" i="31"/>
  <c r="I131" i="31"/>
  <c r="J131" i="31"/>
  <c r="K131" i="31"/>
  <c r="L131" i="31"/>
  <c r="B132" i="31"/>
  <c r="C132" i="31"/>
  <c r="D132" i="31"/>
  <c r="E132" i="31"/>
  <c r="F132" i="31"/>
  <c r="G132" i="31"/>
  <c r="H132" i="31"/>
  <c r="I132" i="31"/>
  <c r="J132" i="31"/>
  <c r="K132" i="31"/>
  <c r="L132" i="31"/>
  <c r="B133" i="31"/>
  <c r="C133" i="31"/>
  <c r="D133" i="31"/>
  <c r="E133" i="31"/>
  <c r="F133" i="31"/>
  <c r="G133" i="31"/>
  <c r="H133" i="31"/>
  <c r="I133" i="31"/>
  <c r="J133" i="31"/>
  <c r="K133" i="31"/>
  <c r="L133" i="31"/>
  <c r="B134" i="31"/>
  <c r="C134" i="31"/>
  <c r="D134" i="31"/>
  <c r="E134" i="31"/>
  <c r="F134" i="31"/>
  <c r="G134" i="31"/>
  <c r="H134" i="31"/>
  <c r="I134" i="31"/>
  <c r="J134" i="31"/>
  <c r="K134" i="31"/>
  <c r="L134" i="31"/>
  <c r="B135" i="31"/>
  <c r="C135" i="31"/>
  <c r="D135" i="31"/>
  <c r="E135" i="31"/>
  <c r="F135" i="31"/>
  <c r="G135" i="31"/>
  <c r="H135" i="31"/>
  <c r="I135" i="31"/>
  <c r="J135" i="31"/>
  <c r="K135" i="31"/>
  <c r="L135" i="31"/>
  <c r="B136" i="31"/>
  <c r="C136" i="31"/>
  <c r="D136" i="31"/>
  <c r="E136" i="31"/>
  <c r="F136" i="31"/>
  <c r="G136" i="31"/>
  <c r="H136" i="31"/>
  <c r="I136" i="31"/>
  <c r="J136" i="31"/>
  <c r="K136" i="31"/>
  <c r="L136" i="31"/>
  <c r="B137" i="31"/>
  <c r="C137" i="31"/>
  <c r="D137" i="31"/>
  <c r="E137" i="31"/>
  <c r="F137" i="31"/>
  <c r="G137" i="31"/>
  <c r="H137" i="31"/>
  <c r="I137" i="31"/>
  <c r="J137" i="31"/>
  <c r="K137" i="31"/>
  <c r="L137" i="31"/>
  <c r="B138" i="31"/>
  <c r="C138" i="31"/>
  <c r="D138" i="31"/>
  <c r="E138" i="31"/>
  <c r="F138" i="31"/>
  <c r="G138" i="31"/>
  <c r="I138" i="31"/>
  <c r="J138" i="31"/>
  <c r="K138" i="31"/>
  <c r="L138" i="31"/>
  <c r="B139" i="31"/>
  <c r="C139" i="31"/>
  <c r="D139" i="31"/>
  <c r="E139" i="31"/>
  <c r="F139" i="31"/>
  <c r="G139" i="31"/>
  <c r="H139" i="31"/>
  <c r="I139" i="31"/>
  <c r="J139" i="31"/>
  <c r="K139" i="31"/>
  <c r="L139" i="31"/>
  <c r="B140" i="31"/>
  <c r="C140" i="31"/>
  <c r="D140" i="31"/>
  <c r="E140" i="31"/>
  <c r="F140" i="31"/>
  <c r="G140" i="31"/>
  <c r="H140" i="31"/>
  <c r="I140" i="31"/>
  <c r="J140" i="31"/>
  <c r="K140" i="31"/>
  <c r="L140" i="31"/>
  <c r="B141" i="31"/>
  <c r="C141" i="31"/>
  <c r="D141" i="31"/>
  <c r="E141" i="31"/>
  <c r="F141" i="31"/>
  <c r="G141" i="31"/>
  <c r="H141" i="31"/>
  <c r="I141" i="31"/>
  <c r="J141" i="31"/>
  <c r="K141" i="31"/>
  <c r="L141" i="31"/>
  <c r="B142" i="31"/>
  <c r="C142" i="31"/>
  <c r="D142" i="31"/>
  <c r="E142" i="31"/>
  <c r="F142" i="31"/>
  <c r="G142" i="31"/>
  <c r="H142" i="31"/>
  <c r="I142" i="31"/>
  <c r="J142" i="31"/>
  <c r="K142" i="31"/>
  <c r="L142" i="31"/>
  <c r="B143" i="31"/>
  <c r="C143" i="31"/>
  <c r="D143" i="31"/>
  <c r="E143" i="31"/>
  <c r="F143" i="31"/>
  <c r="G143" i="31"/>
  <c r="H143" i="31"/>
  <c r="I143" i="31"/>
  <c r="J143" i="31"/>
  <c r="K143" i="31"/>
  <c r="L143" i="31"/>
  <c r="B144" i="31"/>
  <c r="C144" i="31"/>
  <c r="D144" i="31"/>
  <c r="E144" i="31"/>
  <c r="F144" i="31"/>
  <c r="G144" i="31"/>
  <c r="H144" i="31"/>
  <c r="I144" i="31"/>
  <c r="J144" i="31"/>
  <c r="K144" i="31"/>
  <c r="L144" i="31"/>
  <c r="B145" i="31"/>
  <c r="C145" i="31"/>
  <c r="D145" i="31"/>
  <c r="E145" i="31"/>
  <c r="F145" i="31"/>
  <c r="G145" i="31"/>
  <c r="H145" i="31"/>
  <c r="I145" i="31"/>
  <c r="J145" i="31"/>
  <c r="K145" i="31"/>
  <c r="L145" i="31"/>
  <c r="B146" i="31"/>
  <c r="C146" i="31"/>
  <c r="D146" i="31"/>
  <c r="E146" i="31"/>
  <c r="F146" i="31"/>
  <c r="G146" i="31"/>
  <c r="H146" i="31"/>
  <c r="I146" i="31"/>
  <c r="J146" i="31"/>
  <c r="K146" i="31"/>
  <c r="L146" i="31"/>
  <c r="B147" i="31"/>
  <c r="C147" i="31"/>
  <c r="D147" i="31"/>
  <c r="E147" i="31"/>
  <c r="F147" i="31"/>
  <c r="G147" i="31"/>
  <c r="H147" i="31"/>
  <c r="I147" i="31"/>
  <c r="J147" i="31"/>
  <c r="K147" i="31"/>
  <c r="L147" i="31"/>
  <c r="B148" i="31"/>
  <c r="C148" i="31"/>
  <c r="D148" i="31"/>
  <c r="E148" i="31"/>
  <c r="F148" i="31"/>
  <c r="G148" i="31"/>
  <c r="H148" i="31"/>
  <c r="I148" i="31"/>
  <c r="J148" i="31"/>
  <c r="K148" i="31"/>
  <c r="L148" i="31"/>
  <c r="B149" i="31"/>
  <c r="C149" i="31"/>
  <c r="D149" i="31"/>
  <c r="E149" i="31"/>
  <c r="F149" i="31"/>
  <c r="G149" i="31"/>
  <c r="H149" i="31"/>
  <c r="I149" i="31"/>
  <c r="J149" i="31"/>
  <c r="K149" i="31"/>
  <c r="L149" i="31"/>
  <c r="B150" i="31"/>
  <c r="C150" i="31"/>
  <c r="D150" i="31"/>
  <c r="E150" i="31"/>
  <c r="F150" i="31"/>
  <c r="G150" i="31"/>
  <c r="H150" i="31"/>
  <c r="I150" i="31"/>
  <c r="J150" i="31"/>
  <c r="K150" i="31"/>
  <c r="L150" i="31"/>
  <c r="B151" i="31"/>
  <c r="C151" i="31"/>
  <c r="D151" i="31"/>
  <c r="E151" i="31"/>
  <c r="F151" i="31"/>
  <c r="G151" i="31"/>
  <c r="H151" i="31"/>
  <c r="I151" i="31"/>
  <c r="J151" i="31"/>
  <c r="K151" i="31"/>
  <c r="L151" i="31"/>
  <c r="B152" i="31"/>
  <c r="C152" i="31"/>
  <c r="D152" i="31"/>
  <c r="F152" i="31"/>
  <c r="H152" i="31"/>
  <c r="J152" i="31"/>
  <c r="K152" i="31"/>
  <c r="L152" i="31"/>
  <c r="B153" i="31"/>
  <c r="C153" i="31"/>
  <c r="D153" i="31"/>
  <c r="E153" i="31"/>
  <c r="F153" i="31"/>
  <c r="G153" i="31"/>
  <c r="H153" i="31"/>
  <c r="J153" i="31"/>
  <c r="K153" i="31"/>
  <c r="L153" i="31"/>
  <c r="B154" i="31"/>
  <c r="C154" i="31"/>
  <c r="D154" i="31"/>
  <c r="E154" i="31"/>
  <c r="F154" i="31"/>
  <c r="G154" i="31"/>
  <c r="H154" i="31"/>
  <c r="I154" i="31"/>
  <c r="J154" i="31"/>
  <c r="K154" i="31"/>
  <c r="L154" i="31"/>
  <c r="B155" i="31"/>
  <c r="C155" i="31"/>
  <c r="D155" i="31"/>
  <c r="E155" i="31"/>
  <c r="F155" i="31"/>
  <c r="G155" i="31"/>
  <c r="H155" i="31"/>
  <c r="I155" i="31"/>
  <c r="J155" i="31"/>
  <c r="K155" i="31"/>
  <c r="L155" i="31"/>
  <c r="B156" i="31"/>
  <c r="C156" i="31"/>
  <c r="D156" i="31"/>
  <c r="E156" i="31"/>
  <c r="F156" i="31"/>
  <c r="H156" i="31"/>
  <c r="J156" i="31"/>
  <c r="K156" i="31"/>
  <c r="L156" i="31"/>
  <c r="B157" i="31"/>
  <c r="C157" i="31"/>
  <c r="D157" i="31"/>
  <c r="E157" i="31"/>
  <c r="F157" i="31"/>
  <c r="H157" i="31"/>
  <c r="J157" i="31"/>
  <c r="K157" i="31"/>
  <c r="L157" i="31"/>
  <c r="B158" i="31"/>
  <c r="C158" i="31"/>
  <c r="D158" i="31"/>
  <c r="E158" i="31"/>
  <c r="F158" i="31"/>
  <c r="G158" i="31"/>
  <c r="H158" i="31"/>
  <c r="I158" i="31"/>
  <c r="J158" i="31"/>
  <c r="K158" i="31"/>
  <c r="L158" i="31"/>
  <c r="B159" i="31"/>
  <c r="C159" i="31"/>
  <c r="D159" i="31"/>
  <c r="E159" i="31"/>
  <c r="F159" i="31"/>
  <c r="H159" i="31"/>
  <c r="I159" i="31"/>
  <c r="J159" i="31"/>
  <c r="K159" i="31"/>
  <c r="L159" i="31"/>
  <c r="B160" i="31"/>
  <c r="C160" i="31"/>
  <c r="D160" i="31"/>
  <c r="E160" i="31"/>
  <c r="F160" i="31"/>
  <c r="G160" i="31"/>
  <c r="H160" i="31"/>
  <c r="I160" i="31"/>
  <c r="J160" i="31"/>
  <c r="K160" i="31"/>
  <c r="L160" i="31"/>
  <c r="B161" i="31"/>
  <c r="C161" i="31"/>
  <c r="D161" i="31"/>
  <c r="E161" i="31"/>
  <c r="F161" i="31"/>
  <c r="G161" i="31"/>
  <c r="H161" i="31"/>
  <c r="I161" i="31"/>
  <c r="J161" i="31"/>
  <c r="K161" i="31"/>
  <c r="L161" i="31"/>
  <c r="B162" i="31"/>
  <c r="C162" i="31"/>
  <c r="D162" i="31"/>
  <c r="E162" i="31"/>
  <c r="F162" i="31"/>
  <c r="G162" i="31"/>
  <c r="H162" i="31"/>
  <c r="I162" i="31"/>
  <c r="J162" i="31"/>
  <c r="K162" i="31"/>
  <c r="L162" i="31"/>
  <c r="B163" i="31"/>
  <c r="C163" i="31"/>
  <c r="D163" i="31"/>
  <c r="E163" i="31"/>
  <c r="F163" i="31"/>
  <c r="G163" i="31"/>
  <c r="H163" i="31"/>
  <c r="I163" i="31"/>
  <c r="J163" i="31"/>
  <c r="K163" i="31"/>
  <c r="L163" i="31"/>
  <c r="B164" i="31"/>
  <c r="C164" i="31"/>
  <c r="D164" i="31"/>
  <c r="E164" i="31"/>
  <c r="F164" i="31"/>
  <c r="G164" i="31"/>
  <c r="H164" i="31"/>
  <c r="I164" i="31"/>
  <c r="J164" i="31"/>
  <c r="K164" i="31"/>
  <c r="L164" i="31"/>
  <c r="B165" i="31"/>
  <c r="C165" i="31"/>
  <c r="D165" i="31"/>
  <c r="E165" i="31"/>
  <c r="F165" i="31"/>
  <c r="G165" i="31"/>
  <c r="H165" i="31"/>
  <c r="I165" i="31"/>
  <c r="J165" i="31"/>
  <c r="K165" i="31"/>
  <c r="L165" i="31"/>
  <c r="B166" i="31"/>
  <c r="C166" i="31"/>
  <c r="D166" i="31"/>
  <c r="E166" i="31"/>
  <c r="F166" i="31"/>
  <c r="G166" i="31"/>
  <c r="H166" i="31"/>
  <c r="I166" i="31"/>
  <c r="J166" i="31"/>
  <c r="K166" i="31"/>
  <c r="B167" i="31"/>
  <c r="C167" i="31"/>
  <c r="D167" i="31"/>
  <c r="E167" i="31"/>
  <c r="F167" i="31"/>
  <c r="G167" i="31"/>
  <c r="H167" i="31"/>
  <c r="I167" i="31"/>
  <c r="J167" i="31"/>
  <c r="K167" i="31"/>
  <c r="L167" i="31"/>
  <c r="B168" i="31"/>
  <c r="C168" i="31"/>
  <c r="D168" i="31"/>
  <c r="E168" i="31"/>
  <c r="F168" i="31"/>
  <c r="G168" i="31"/>
  <c r="H168" i="31"/>
  <c r="I168" i="31"/>
  <c r="J168" i="31"/>
  <c r="K168" i="31"/>
  <c r="B169" i="31"/>
  <c r="C169" i="31"/>
  <c r="D169" i="31"/>
  <c r="E169" i="31"/>
  <c r="F169" i="31"/>
  <c r="G169" i="31"/>
  <c r="H169" i="31"/>
  <c r="I169" i="31"/>
  <c r="J169" i="31"/>
  <c r="K169" i="31"/>
  <c r="L169" i="31"/>
  <c r="B170" i="31"/>
  <c r="C170" i="31"/>
  <c r="D170" i="31"/>
  <c r="E170" i="31"/>
  <c r="F170" i="31"/>
  <c r="G170" i="31"/>
  <c r="H170" i="31"/>
  <c r="I170" i="31"/>
  <c r="J170" i="31"/>
  <c r="K170" i="31"/>
  <c r="B171" i="31"/>
  <c r="C171" i="31"/>
  <c r="D171" i="31"/>
  <c r="E171" i="31"/>
  <c r="F171" i="31"/>
  <c r="G171" i="31"/>
  <c r="H171" i="31"/>
  <c r="I171" i="31"/>
  <c r="J171" i="31"/>
  <c r="K171" i="31"/>
  <c r="L171" i="31"/>
  <c r="B172" i="31"/>
  <c r="C172" i="31"/>
  <c r="D172" i="31"/>
  <c r="E172" i="31"/>
  <c r="F172" i="31"/>
  <c r="G172" i="31"/>
  <c r="H172" i="31"/>
  <c r="I172" i="31"/>
  <c r="J172" i="31"/>
  <c r="K172" i="31"/>
  <c r="L172" i="31"/>
  <c r="B173" i="31"/>
  <c r="C173" i="31"/>
  <c r="D173" i="31"/>
  <c r="E173" i="31"/>
  <c r="F173" i="31"/>
  <c r="G173" i="31"/>
  <c r="H173" i="31"/>
  <c r="I173" i="31"/>
  <c r="J173" i="31"/>
  <c r="K173" i="31"/>
  <c r="L173" i="31"/>
  <c r="B174" i="31"/>
  <c r="C174" i="31"/>
  <c r="D174" i="31"/>
  <c r="E174" i="31"/>
  <c r="F174" i="31"/>
  <c r="G174" i="31"/>
  <c r="H174" i="31"/>
  <c r="I174" i="31"/>
  <c r="J174" i="31"/>
  <c r="K174" i="31"/>
  <c r="L174" i="31"/>
  <c r="B175" i="31"/>
  <c r="C175" i="31"/>
  <c r="D175" i="31"/>
  <c r="E175" i="31"/>
  <c r="F175" i="31"/>
  <c r="G175" i="31"/>
  <c r="H175" i="31"/>
  <c r="I175" i="31"/>
  <c r="J175" i="31"/>
  <c r="K175" i="31"/>
  <c r="L175" i="31"/>
  <c r="B176" i="31"/>
  <c r="C176" i="31"/>
  <c r="D176" i="31"/>
  <c r="E176" i="31"/>
  <c r="F176" i="31"/>
  <c r="G176" i="31"/>
  <c r="H176" i="31"/>
  <c r="I176" i="31"/>
  <c r="J176" i="31"/>
  <c r="K176" i="31"/>
  <c r="L176" i="31"/>
  <c r="B177" i="31"/>
  <c r="C177" i="31"/>
  <c r="D177" i="31"/>
  <c r="E177" i="31"/>
  <c r="F177" i="31"/>
  <c r="G177" i="31"/>
  <c r="H177" i="31"/>
  <c r="I177" i="31"/>
  <c r="J177" i="31"/>
  <c r="K177" i="31"/>
  <c r="L177" i="31"/>
  <c r="U11" i="31"/>
  <c r="U12" i="31"/>
  <c r="U14" i="31"/>
  <c r="U16" i="31"/>
  <c r="U18" i="31"/>
  <c r="U19" i="31"/>
  <c r="U20" i="31"/>
  <c r="U21" i="31"/>
  <c r="U22" i="31"/>
  <c r="U23" i="31"/>
  <c r="U24" i="31"/>
  <c r="U121" i="31"/>
  <c r="U122" i="31"/>
  <c r="U123" i="31"/>
  <c r="U124" i="31"/>
  <c r="U125" i="31"/>
  <c r="U126" i="31"/>
  <c r="U127" i="31"/>
  <c r="U128" i="31"/>
  <c r="U129" i="31"/>
  <c r="U130" i="31"/>
  <c r="U131" i="31"/>
  <c r="U132" i="31"/>
  <c r="U133" i="31"/>
  <c r="U134" i="31"/>
  <c r="U135" i="31"/>
  <c r="U136" i="31"/>
  <c r="U137" i="31"/>
  <c r="U138" i="31"/>
  <c r="U139" i="31"/>
  <c r="U140" i="31"/>
  <c r="U141" i="31"/>
  <c r="U142" i="31"/>
  <c r="U143" i="31"/>
  <c r="U144" i="31"/>
  <c r="U145" i="31"/>
  <c r="U146" i="31"/>
  <c r="U147" i="31"/>
  <c r="U148" i="31"/>
  <c r="U149" i="31"/>
  <c r="U150" i="31"/>
  <c r="U151" i="31"/>
  <c r="U152" i="31"/>
  <c r="U153" i="31"/>
  <c r="U154" i="31"/>
  <c r="U155" i="31"/>
  <c r="U156" i="31"/>
  <c r="U157" i="31"/>
  <c r="U158" i="31"/>
  <c r="U159" i="31"/>
  <c r="U160" i="31"/>
  <c r="U161" i="31"/>
  <c r="U162" i="31"/>
  <c r="U163" i="31"/>
  <c r="U164" i="31"/>
  <c r="U165" i="31"/>
  <c r="U166" i="31"/>
  <c r="U167" i="31"/>
  <c r="U168" i="31"/>
  <c r="U169" i="31"/>
  <c r="U170" i="31"/>
  <c r="U171" i="31"/>
  <c r="U172" i="31"/>
  <c r="U173" i="31"/>
  <c r="U174" i="31"/>
  <c r="U175" i="31"/>
  <c r="U176" i="31"/>
  <c r="U177" i="31"/>
  <c r="AE19" i="31"/>
  <c r="AE21" i="31"/>
  <c r="AE24" i="31"/>
  <c r="AE26" i="31"/>
  <c r="AE28" i="31"/>
  <c r="AE30" i="31"/>
  <c r="AE32" i="31"/>
  <c r="AE35" i="31"/>
  <c r="AE37" i="31"/>
  <c r="AE39" i="31"/>
  <c r="AE42" i="31"/>
  <c r="AE44" i="31"/>
  <c r="AE46" i="31"/>
  <c r="AE49" i="31"/>
  <c r="AE51" i="31"/>
  <c r="AE53" i="31"/>
  <c r="AE55" i="31"/>
  <c r="AE58" i="31"/>
  <c r="AE59" i="31"/>
  <c r="AE62" i="31"/>
  <c r="AE63" i="31"/>
  <c r="AE65" i="31"/>
  <c r="AE69" i="31"/>
  <c r="AE75" i="31"/>
  <c r="AE79" i="31"/>
  <c r="AE82" i="31"/>
  <c r="AE85" i="31"/>
  <c r="AE88" i="31"/>
  <c r="AE90" i="31"/>
  <c r="AE92" i="31"/>
  <c r="AE94" i="31"/>
  <c r="AE96" i="31"/>
  <c r="AE99" i="31"/>
  <c r="AE101" i="31"/>
  <c r="AE104" i="31"/>
  <c r="AE107" i="31"/>
  <c r="AE109" i="31"/>
  <c r="AE111" i="31"/>
  <c r="AE113" i="31"/>
  <c r="AE115" i="31"/>
  <c r="AE118" i="31"/>
  <c r="AE120" i="31"/>
  <c r="AE123" i="31"/>
  <c r="AE125" i="31"/>
  <c r="AE128" i="31"/>
  <c r="AE130" i="31"/>
  <c r="AE134" i="31"/>
  <c r="AE137" i="31"/>
  <c r="AE139" i="31"/>
  <c r="AE141" i="31"/>
  <c r="AE143" i="31"/>
  <c r="AE145" i="31"/>
  <c r="AE147" i="31"/>
  <c r="AE149" i="31"/>
  <c r="AE151" i="31"/>
  <c r="AE155" i="31"/>
  <c r="AE157" i="31"/>
  <c r="AE160" i="31"/>
  <c r="AE162" i="31"/>
  <c r="AE164" i="31"/>
  <c r="AE166" i="31"/>
  <c r="AE168" i="31"/>
  <c r="AE170" i="31"/>
  <c r="AE174" i="31"/>
  <c r="AE176" i="31"/>
  <c r="AG19" i="31"/>
  <c r="AG21" i="31"/>
  <c r="AG24" i="31"/>
  <c r="AG26" i="31"/>
  <c r="AG28" i="31"/>
  <c r="AG30" i="31"/>
  <c r="AG32" i="31"/>
  <c r="AG35" i="31"/>
  <c r="AG37" i="31"/>
  <c r="AG39" i="31"/>
  <c r="AG42" i="31"/>
  <c r="AG44" i="31"/>
  <c r="AG46" i="31"/>
  <c r="AG49" i="31"/>
  <c r="AG51" i="31"/>
  <c r="AG53" i="31"/>
  <c r="AG55" i="31"/>
  <c r="AG58" i="31"/>
  <c r="AG59" i="31"/>
  <c r="AG62" i="31"/>
  <c r="AG63" i="31"/>
  <c r="AG65" i="31"/>
  <c r="AG69" i="31"/>
  <c r="AG75" i="31"/>
  <c r="AG79" i="31"/>
  <c r="AG82" i="31"/>
  <c r="AG85" i="31"/>
  <c r="AG88" i="31"/>
  <c r="AG90" i="31"/>
  <c r="AG92" i="31"/>
  <c r="AG94" i="31"/>
  <c r="AG96" i="31"/>
  <c r="AG99" i="31"/>
  <c r="AG101" i="31"/>
  <c r="AG104" i="31"/>
  <c r="AG107" i="31"/>
  <c r="AG109" i="31"/>
  <c r="AG111" i="31"/>
  <c r="AG113" i="31"/>
  <c r="AG115" i="31"/>
  <c r="AG118" i="31"/>
  <c r="AG120" i="31"/>
  <c r="AG123" i="31"/>
  <c r="AG125" i="31"/>
  <c r="AG128" i="31"/>
  <c r="AG130" i="31"/>
  <c r="AG134" i="31"/>
  <c r="AG137" i="31"/>
  <c r="AG139" i="31"/>
  <c r="AG141" i="31"/>
  <c r="AG143" i="31"/>
  <c r="AG145" i="31"/>
  <c r="AG147" i="31"/>
  <c r="AG149" i="31"/>
  <c r="AG151" i="31"/>
  <c r="AG155" i="31"/>
  <c r="AG157" i="31"/>
  <c r="AG160" i="31"/>
  <c r="AG162" i="31"/>
  <c r="AG164" i="31"/>
  <c r="AG166" i="31"/>
  <c r="AG168" i="31"/>
  <c r="AG170" i="31"/>
  <c r="AG174" i="31"/>
  <c r="AG176" i="31"/>
  <c r="J188" i="22"/>
  <c r="AO177" i="31" s="1"/>
  <c r="AQ177" i="31" s="1"/>
  <c r="J187" i="22"/>
  <c r="AO176" i="31" s="1"/>
  <c r="AQ176" i="31" s="1"/>
  <c r="J186" i="22"/>
  <c r="AO175" i="31" s="1"/>
  <c r="AQ175" i="31" s="1"/>
  <c r="J185" i="22"/>
  <c r="AO174" i="31" s="1"/>
  <c r="AQ174" i="31" s="1"/>
  <c r="J184" i="22"/>
  <c r="AO173" i="31" s="1"/>
  <c r="AQ173" i="31" s="1"/>
  <c r="J183" i="22"/>
  <c r="AO172" i="31" s="1"/>
  <c r="AQ172" i="31" s="1"/>
  <c r="J182" i="22"/>
  <c r="AO171" i="31" s="1"/>
  <c r="AQ171" i="31" s="1"/>
  <c r="J181" i="22"/>
  <c r="J180" i="22"/>
  <c r="J179" i="22"/>
  <c r="AO168" i="31" s="1"/>
  <c r="AQ168" i="31" s="1"/>
  <c r="J178" i="22"/>
  <c r="J177" i="22"/>
  <c r="AO166" i="31" s="1"/>
  <c r="AQ166" i="31" s="1"/>
  <c r="J176" i="22"/>
  <c r="J175" i="22"/>
  <c r="J174" i="22"/>
  <c r="J173" i="22"/>
  <c r="J172" i="22"/>
  <c r="J171" i="22"/>
  <c r="J170" i="22"/>
  <c r="J169" i="22"/>
  <c r="J168" i="22"/>
  <c r="J167" i="22"/>
  <c r="J166" i="22"/>
  <c r="J165" i="22"/>
  <c r="J164" i="22"/>
  <c r="J163" i="22"/>
  <c r="J162" i="22"/>
  <c r="J161" i="22"/>
  <c r="J160" i="22"/>
  <c r="J159" i="22"/>
  <c r="J158" i="22"/>
  <c r="J157" i="22"/>
  <c r="AO147" i="31" s="1"/>
  <c r="J156" i="22"/>
  <c r="J155" i="22"/>
  <c r="J154" i="22"/>
  <c r="J153" i="22"/>
  <c r="J152" i="22"/>
  <c r="J151" i="22"/>
  <c r="J150" i="22"/>
  <c r="J149" i="22"/>
  <c r="AO139" i="31" s="1"/>
  <c r="J148" i="22"/>
  <c r="AO137" i="31"/>
  <c r="AO136" i="31"/>
  <c r="J145" i="22"/>
  <c r="AO135" i="31" s="1"/>
  <c r="J144" i="22"/>
  <c r="J143" i="22"/>
  <c r="J142" i="22"/>
  <c r="J141" i="22"/>
  <c r="J140" i="22"/>
  <c r="AO131" i="31" s="1"/>
  <c r="J139" i="22"/>
  <c r="AO130" i="31" s="1"/>
  <c r="J138" i="22"/>
  <c r="J137" i="22"/>
  <c r="AO128" i="31" s="1"/>
  <c r="J136" i="22"/>
  <c r="AO127" i="31" s="1"/>
  <c r="AQ127" i="31" s="1"/>
  <c r="J134" i="22"/>
  <c r="J133" i="22"/>
  <c r="AO126" i="31" s="1"/>
  <c r="AQ126" i="31" s="1"/>
  <c r="J132" i="22"/>
  <c r="AO125" i="31" s="1"/>
  <c r="J131" i="22"/>
  <c r="AQ124" i="31" s="1"/>
  <c r="J130" i="22"/>
  <c r="AO123" i="31" s="1"/>
  <c r="J129" i="22"/>
  <c r="AO122" i="31" s="1"/>
  <c r="J128" i="22"/>
  <c r="AO121" i="31" s="1"/>
  <c r="AQ121" i="31" s="1"/>
  <c r="J127" i="22"/>
  <c r="AO120" i="31" s="1"/>
  <c r="AQ120" i="31" s="1"/>
  <c r="J126" i="22"/>
  <c r="J125" i="22"/>
  <c r="AO118" i="31" s="1"/>
  <c r="J124" i="22"/>
  <c r="AO117" i="31" s="1"/>
  <c r="J123" i="22"/>
  <c r="AO116" i="31" s="1"/>
  <c r="AQ116" i="31" s="1"/>
  <c r="J122" i="22"/>
  <c r="AO115" i="31" s="1"/>
  <c r="J121" i="22"/>
  <c r="AO114" i="31" s="1"/>
  <c r="AQ114" i="31" s="1"/>
  <c r="J120" i="22"/>
  <c r="J119" i="22"/>
  <c r="J118" i="22"/>
  <c r="AO113" i="31" s="1"/>
  <c r="J117" i="22"/>
  <c r="AO112" i="31" s="1"/>
  <c r="AQ112" i="31" s="1"/>
  <c r="J116" i="22"/>
  <c r="AO111" i="31" s="1"/>
  <c r="J115" i="22"/>
  <c r="AO110" i="31" s="1"/>
  <c r="AQ110" i="31" s="1"/>
  <c r="J114" i="22"/>
  <c r="AO109" i="31" s="1"/>
  <c r="J113" i="22"/>
  <c r="AO108" i="31" s="1"/>
  <c r="AQ108" i="31" s="1"/>
  <c r="J112" i="22"/>
  <c r="AO107" i="31" s="1"/>
  <c r="J111" i="22"/>
  <c r="AO106" i="31" s="1"/>
  <c r="J110" i="22"/>
  <c r="AO105" i="31" s="1"/>
  <c r="AQ105" i="31" s="1"/>
  <c r="J109" i="22"/>
  <c r="AO104" i="31" s="1"/>
  <c r="J108" i="22"/>
  <c r="AO103" i="31" s="1"/>
  <c r="J107" i="22"/>
  <c r="J106" i="22"/>
  <c r="AO101" i="31" s="1"/>
  <c r="J105" i="22"/>
  <c r="J104" i="22"/>
  <c r="AO99" i="31" s="1"/>
  <c r="J103" i="22"/>
  <c r="J102" i="22"/>
  <c r="J101" i="22"/>
  <c r="AO96" i="31" s="1"/>
  <c r="AQ96" i="31" s="1"/>
  <c r="J100" i="22"/>
  <c r="AO95" i="31" s="1"/>
  <c r="AQ95" i="31" s="1"/>
  <c r="J99" i="22"/>
  <c r="AO94" i="31" s="1"/>
  <c r="J98" i="22"/>
  <c r="AO93" i="31" s="1"/>
  <c r="AQ93" i="31" s="1"/>
  <c r="J97" i="22"/>
  <c r="AO92" i="31" s="1"/>
  <c r="J96" i="22"/>
  <c r="AO91" i="31" s="1"/>
  <c r="AQ91" i="31" s="1"/>
  <c r="J95" i="22"/>
  <c r="J94" i="22"/>
  <c r="J93" i="22"/>
  <c r="AO90" i="31" s="1"/>
  <c r="J92" i="22"/>
  <c r="J91" i="22"/>
  <c r="AO88" i="31" s="1"/>
  <c r="J90" i="22"/>
  <c r="AO87" i="31" s="1"/>
  <c r="J89" i="22"/>
  <c r="AO86" i="31" s="1"/>
  <c r="AQ86" i="31" s="1"/>
  <c r="J88" i="22"/>
  <c r="AO85" i="31" s="1"/>
  <c r="J87" i="22"/>
  <c r="AO84" i="31" s="1"/>
  <c r="J86" i="22"/>
  <c r="AO83" i="31" s="1"/>
  <c r="AQ83" i="31" s="1"/>
  <c r="J85" i="22"/>
  <c r="AO82" i="31" s="1"/>
  <c r="J84" i="22"/>
  <c r="AO81" i="31" s="1"/>
  <c r="J83" i="22"/>
  <c r="AO80" i="31" s="1"/>
  <c r="J82" i="22"/>
  <c r="AO79" i="31" s="1"/>
  <c r="J81" i="22"/>
  <c r="AO78" i="31" s="1"/>
  <c r="J80" i="22"/>
  <c r="AO77" i="31" s="1"/>
  <c r="J79" i="22"/>
  <c r="AO76" i="31" s="1"/>
  <c r="AQ76" i="31" s="1"/>
  <c r="J78" i="22"/>
  <c r="AO75" i="31" s="1"/>
  <c r="J77" i="22"/>
  <c r="AO74" i="31" s="1"/>
  <c r="AQ74" i="31" s="1"/>
  <c r="J76" i="22"/>
  <c r="AO73" i="31" s="1"/>
  <c r="J75" i="22"/>
  <c r="J74" i="22"/>
  <c r="J73" i="22"/>
  <c r="J72" i="22"/>
  <c r="J71" i="22"/>
  <c r="AO69" i="31" s="1"/>
  <c r="J70" i="22"/>
  <c r="AO68" i="31" s="1"/>
  <c r="J69" i="22"/>
  <c r="J68" i="22"/>
  <c r="J67" i="22"/>
  <c r="J66" i="22"/>
  <c r="J65" i="22"/>
  <c r="AO63" i="31" s="1"/>
  <c r="J64" i="22"/>
  <c r="AO62" i="31" s="1"/>
  <c r="J63" i="22"/>
  <c r="AO61" i="31" s="1"/>
  <c r="AQ61" i="31" s="1"/>
  <c r="J62" i="22"/>
  <c r="AO60" i="31" s="1"/>
  <c r="AQ60" i="31" s="1"/>
  <c r="J60" i="22"/>
  <c r="AO58" i="31" s="1"/>
  <c r="J59" i="22"/>
  <c r="AO57" i="31" s="1"/>
  <c r="J58" i="22"/>
  <c r="J57" i="22"/>
  <c r="AO55" i="31" s="1"/>
  <c r="J56" i="22"/>
  <c r="J55" i="22"/>
  <c r="AO53" i="31" s="1"/>
  <c r="J54" i="22"/>
  <c r="J53" i="22"/>
  <c r="J52" i="22"/>
  <c r="J51" i="22"/>
  <c r="AO49" i="31" s="1"/>
  <c r="J50" i="22"/>
  <c r="AO48" i="31" s="1"/>
  <c r="J48" i="22"/>
  <c r="AO46" i="31" s="1"/>
  <c r="J47" i="22"/>
  <c r="J46" i="22"/>
  <c r="J45" i="22"/>
  <c r="J44" i="22"/>
  <c r="AO42" i="31" s="1"/>
  <c r="J43" i="22"/>
  <c r="AO41" i="31" s="1"/>
  <c r="J42" i="22"/>
  <c r="AO40" i="31" s="1"/>
  <c r="AQ40" i="31" s="1"/>
  <c r="J41" i="22"/>
  <c r="AO39" i="31" s="1"/>
  <c r="J40" i="22"/>
  <c r="J39" i="22"/>
  <c r="J38" i="22"/>
  <c r="J37" i="22"/>
  <c r="AO35" i="31" s="1"/>
  <c r="J36" i="22"/>
  <c r="AO34" i="31" s="1"/>
  <c r="J35" i="22"/>
  <c r="J34" i="22"/>
  <c r="AO32" i="31" s="1"/>
  <c r="J33" i="22"/>
  <c r="J32" i="22"/>
  <c r="J31" i="22"/>
  <c r="J30" i="22"/>
  <c r="J29" i="22"/>
  <c r="J28" i="22"/>
  <c r="AO26" i="31" s="1"/>
  <c r="J27" i="22"/>
  <c r="J26" i="22"/>
  <c r="J25" i="22"/>
  <c r="J24" i="22"/>
  <c r="J23" i="22"/>
  <c r="J22" i="22"/>
  <c r="J21" i="22"/>
  <c r="J20" i="22"/>
  <c r="J19" i="22"/>
  <c r="J18" i="22"/>
  <c r="J17" i="22"/>
  <c r="J16" i="22"/>
  <c r="J15" i="22"/>
  <c r="J14" i="22"/>
  <c r="J13" i="22"/>
  <c r="J12" i="22"/>
  <c r="J11" i="22"/>
  <c r="J10" i="22"/>
  <c r="J9" i="22"/>
  <c r="J8" i="22"/>
  <c r="N190" i="12"/>
  <c r="L190" i="12"/>
  <c r="R190" i="12" s="1"/>
  <c r="N189" i="12"/>
  <c r="L189" i="12"/>
  <c r="N188" i="12"/>
  <c r="L188" i="12"/>
  <c r="N187" i="12"/>
  <c r="L187" i="12"/>
  <c r="S187" i="12" s="1"/>
  <c r="AF174" i="31" s="1"/>
  <c r="N186" i="12"/>
  <c r="L186" i="12"/>
  <c r="N185" i="12"/>
  <c r="L185" i="12"/>
  <c r="N184" i="12"/>
  <c r="L184" i="12"/>
  <c r="N183" i="12"/>
  <c r="L183" i="12"/>
  <c r="N182" i="12"/>
  <c r="L182" i="12"/>
  <c r="N181" i="12"/>
  <c r="L181" i="12"/>
  <c r="N180" i="12"/>
  <c r="L180" i="12"/>
  <c r="N179" i="12"/>
  <c r="L179" i="12"/>
  <c r="S179" i="12" s="1"/>
  <c r="AF166" i="31" s="1"/>
  <c r="N178" i="12"/>
  <c r="L178" i="12"/>
  <c r="N177" i="12"/>
  <c r="L177" i="12"/>
  <c r="S177" i="12" s="1"/>
  <c r="AF164" i="31" s="1"/>
  <c r="N176" i="12"/>
  <c r="L176" i="12"/>
  <c r="N175" i="12"/>
  <c r="L175" i="12"/>
  <c r="N174" i="12"/>
  <c r="L174" i="12"/>
  <c r="N173" i="12"/>
  <c r="L173" i="12"/>
  <c r="N172" i="12"/>
  <c r="L172" i="12"/>
  <c r="N171" i="12"/>
  <c r="L171" i="12"/>
  <c r="N170" i="12"/>
  <c r="L170" i="12"/>
  <c r="N169" i="12"/>
  <c r="L169" i="12"/>
  <c r="N168" i="12"/>
  <c r="L168" i="12"/>
  <c r="N167" i="12"/>
  <c r="L167" i="12"/>
  <c r="N166" i="12"/>
  <c r="L166" i="12"/>
  <c r="N165" i="12"/>
  <c r="L165" i="12"/>
  <c r="S165" i="12" s="1"/>
  <c r="N164" i="12"/>
  <c r="L164" i="12"/>
  <c r="N163" i="12"/>
  <c r="L163" i="12"/>
  <c r="N162" i="12"/>
  <c r="L162" i="12"/>
  <c r="N161" i="12"/>
  <c r="L161" i="12"/>
  <c r="N160" i="12"/>
  <c r="L160" i="12"/>
  <c r="N159" i="12"/>
  <c r="L159" i="12"/>
  <c r="N158" i="12"/>
  <c r="L158" i="12"/>
  <c r="N157" i="12"/>
  <c r="L157" i="12"/>
  <c r="N156" i="12"/>
  <c r="L156" i="12"/>
  <c r="N155" i="12"/>
  <c r="L155" i="12"/>
  <c r="N154" i="12"/>
  <c r="L154" i="12"/>
  <c r="N153" i="12"/>
  <c r="L153" i="12"/>
  <c r="S153" i="12" s="1"/>
  <c r="AF141" i="31" s="1"/>
  <c r="N152" i="12"/>
  <c r="L152" i="12"/>
  <c r="N151" i="12"/>
  <c r="L151" i="12"/>
  <c r="N150" i="12"/>
  <c r="L150" i="12"/>
  <c r="N149" i="12"/>
  <c r="L149" i="12"/>
  <c r="N148" i="12"/>
  <c r="L148" i="12"/>
  <c r="N147" i="12"/>
  <c r="L147" i="12"/>
  <c r="N146" i="12"/>
  <c r="L146" i="12"/>
  <c r="N145" i="12"/>
  <c r="L145" i="12"/>
  <c r="S145" i="12" s="1"/>
  <c r="AF134" i="31" s="1"/>
  <c r="N144" i="12"/>
  <c r="L144" i="12"/>
  <c r="N143" i="12"/>
  <c r="L143" i="12"/>
  <c r="N142" i="12"/>
  <c r="L142" i="12"/>
  <c r="N141" i="12"/>
  <c r="L141" i="12"/>
  <c r="N140" i="12"/>
  <c r="L140" i="12"/>
  <c r="N139" i="12"/>
  <c r="L139" i="12"/>
  <c r="N138" i="12"/>
  <c r="L138" i="12"/>
  <c r="N136" i="12"/>
  <c r="L136" i="12"/>
  <c r="S136" i="12" s="1"/>
  <c r="N135" i="12"/>
  <c r="L135" i="12"/>
  <c r="N134" i="12"/>
  <c r="L134" i="12"/>
  <c r="N133" i="12"/>
  <c r="L133" i="12"/>
  <c r="N132" i="12"/>
  <c r="L132" i="12"/>
  <c r="N131" i="12"/>
  <c r="L131" i="12"/>
  <c r="N130" i="12"/>
  <c r="L130" i="12"/>
  <c r="N129" i="12"/>
  <c r="L129" i="12"/>
  <c r="S129" i="12" s="1"/>
  <c r="AF120" i="31" s="1"/>
  <c r="N128" i="12"/>
  <c r="L128" i="12"/>
  <c r="N127" i="12"/>
  <c r="L127" i="12"/>
  <c r="N126" i="12"/>
  <c r="L126" i="12"/>
  <c r="N125" i="12"/>
  <c r="L125" i="12"/>
  <c r="N124" i="12"/>
  <c r="L124" i="12"/>
  <c r="N123" i="12"/>
  <c r="L123" i="12"/>
  <c r="N122" i="12"/>
  <c r="L122" i="12"/>
  <c r="N121" i="12"/>
  <c r="L121" i="12"/>
  <c r="N120" i="12"/>
  <c r="L120" i="12"/>
  <c r="N119" i="12"/>
  <c r="L119" i="12"/>
  <c r="N118" i="12"/>
  <c r="L118" i="12"/>
  <c r="S118" i="12" s="1"/>
  <c r="AF111" i="31" s="1"/>
  <c r="N117" i="12"/>
  <c r="L117" i="12"/>
  <c r="N116" i="12"/>
  <c r="L116" i="12"/>
  <c r="S116" i="12" s="1"/>
  <c r="AF109" i="31" s="1"/>
  <c r="N115" i="12"/>
  <c r="L115" i="12"/>
  <c r="N114" i="12"/>
  <c r="L114" i="12"/>
  <c r="N113" i="12"/>
  <c r="L113" i="12"/>
  <c r="N112" i="12"/>
  <c r="L112" i="12"/>
  <c r="N111" i="12"/>
  <c r="L111" i="12"/>
  <c r="N110" i="12"/>
  <c r="L110" i="12"/>
  <c r="N109" i="12"/>
  <c r="L109" i="12"/>
  <c r="N108" i="12"/>
  <c r="L108" i="12"/>
  <c r="N107" i="12"/>
  <c r="L107" i="12"/>
  <c r="N106" i="12"/>
  <c r="L106" i="12"/>
  <c r="S106" i="12" s="1"/>
  <c r="AF99" i="31" s="1"/>
  <c r="N105" i="12"/>
  <c r="L105" i="12"/>
  <c r="N104" i="12"/>
  <c r="L104" i="12"/>
  <c r="N103" i="12"/>
  <c r="L103" i="12"/>
  <c r="N102" i="12"/>
  <c r="L102" i="12"/>
  <c r="N101" i="12"/>
  <c r="L101" i="12"/>
  <c r="N100" i="12"/>
  <c r="L100" i="12"/>
  <c r="N99" i="12"/>
  <c r="L99" i="12"/>
  <c r="N98" i="12"/>
  <c r="L98" i="12"/>
  <c r="N97" i="12"/>
  <c r="L97" i="12"/>
  <c r="N96" i="12"/>
  <c r="L96" i="12"/>
  <c r="N95" i="12"/>
  <c r="L95" i="12"/>
  <c r="N94" i="12"/>
  <c r="L94" i="12"/>
  <c r="N93" i="12"/>
  <c r="L93" i="12"/>
  <c r="N92" i="12"/>
  <c r="L92" i="12"/>
  <c r="N91" i="12"/>
  <c r="L91" i="12"/>
  <c r="N90" i="12"/>
  <c r="L90" i="12"/>
  <c r="S90" i="12" s="1"/>
  <c r="AF85" i="31" s="1"/>
  <c r="N89" i="12"/>
  <c r="L89" i="12"/>
  <c r="N88" i="12"/>
  <c r="L88" i="12"/>
  <c r="N87" i="12"/>
  <c r="L87" i="12"/>
  <c r="N86" i="12"/>
  <c r="L86" i="12"/>
  <c r="N85" i="12"/>
  <c r="L85" i="12"/>
  <c r="N84" i="12"/>
  <c r="L84" i="12"/>
  <c r="S84" i="12" s="1"/>
  <c r="AF79" i="31" s="1"/>
  <c r="N83" i="12"/>
  <c r="L83" i="12"/>
  <c r="N82" i="12"/>
  <c r="L82" i="12"/>
  <c r="N81" i="12"/>
  <c r="L81" i="12"/>
  <c r="N80" i="12"/>
  <c r="L80" i="12"/>
  <c r="N79" i="12"/>
  <c r="L79" i="12"/>
  <c r="N78" i="12"/>
  <c r="L78" i="12"/>
  <c r="N77" i="12"/>
  <c r="L77" i="12"/>
  <c r="N76" i="12"/>
  <c r="L76" i="12"/>
  <c r="N75" i="12"/>
  <c r="L75" i="12"/>
  <c r="N74" i="12"/>
  <c r="L74" i="12"/>
  <c r="N73" i="12"/>
  <c r="L73" i="12"/>
  <c r="N72" i="12"/>
  <c r="L72" i="12"/>
  <c r="N71" i="12"/>
  <c r="L71" i="12"/>
  <c r="N70" i="12"/>
  <c r="L70" i="12"/>
  <c r="N69" i="12"/>
  <c r="L69" i="12"/>
  <c r="N68" i="12"/>
  <c r="L68" i="12"/>
  <c r="N67" i="12"/>
  <c r="L67" i="12"/>
  <c r="N66" i="12"/>
  <c r="L66" i="12"/>
  <c r="N65" i="12"/>
  <c r="L65" i="12"/>
  <c r="N64" i="12"/>
  <c r="L64" i="12"/>
  <c r="N63" i="12"/>
  <c r="L63" i="12"/>
  <c r="N62" i="12"/>
  <c r="L62" i="12"/>
  <c r="N61" i="12"/>
  <c r="L61" i="12"/>
  <c r="N60" i="12"/>
  <c r="L60" i="12"/>
  <c r="N59" i="12"/>
  <c r="L59" i="12"/>
  <c r="N58" i="12"/>
  <c r="L58" i="12"/>
  <c r="N57" i="12"/>
  <c r="L57" i="12"/>
  <c r="S57" i="12" s="1"/>
  <c r="AF53" i="31" s="1"/>
  <c r="N56" i="12"/>
  <c r="L56" i="12"/>
  <c r="N55" i="12"/>
  <c r="L55" i="12"/>
  <c r="N54" i="12"/>
  <c r="L54" i="12"/>
  <c r="N53" i="12"/>
  <c r="L53" i="12"/>
  <c r="N52" i="12"/>
  <c r="L52" i="12"/>
  <c r="N51" i="12"/>
  <c r="L51" i="12"/>
  <c r="N50" i="12"/>
  <c r="L50" i="12"/>
  <c r="N49" i="12"/>
  <c r="L49" i="12"/>
  <c r="N48" i="12"/>
  <c r="L48" i="12"/>
  <c r="N47" i="12"/>
  <c r="L47" i="12"/>
  <c r="N46" i="12"/>
  <c r="L46" i="12"/>
  <c r="N45" i="12"/>
  <c r="L45" i="12"/>
  <c r="N44" i="12"/>
  <c r="L44" i="12"/>
  <c r="N43" i="12"/>
  <c r="L43" i="12"/>
  <c r="N42" i="12"/>
  <c r="L42" i="12"/>
  <c r="N41" i="12"/>
  <c r="L41" i="12"/>
  <c r="N40" i="12"/>
  <c r="L40" i="12"/>
  <c r="N39" i="12"/>
  <c r="L39" i="12"/>
  <c r="N38" i="12"/>
  <c r="L38" i="12"/>
  <c r="N37" i="12"/>
  <c r="L37" i="12"/>
  <c r="N36" i="12"/>
  <c r="L36" i="12"/>
  <c r="N35" i="12"/>
  <c r="L35" i="12"/>
  <c r="N34" i="12"/>
  <c r="L34" i="12"/>
  <c r="N33" i="12"/>
  <c r="L33" i="12"/>
  <c r="N32" i="12"/>
  <c r="L32" i="12"/>
  <c r="N31" i="12"/>
  <c r="L31" i="12"/>
  <c r="N30" i="12"/>
  <c r="L30" i="12"/>
  <c r="N29" i="12"/>
  <c r="L29" i="12"/>
  <c r="N28" i="12"/>
  <c r="L28" i="12"/>
  <c r="N27" i="12"/>
  <c r="L27" i="12"/>
  <c r="N26" i="12"/>
  <c r="L26" i="12"/>
  <c r="N25" i="12"/>
  <c r="L25" i="12"/>
  <c r="N24" i="12"/>
  <c r="L24" i="12"/>
  <c r="N23" i="12"/>
  <c r="L23" i="12"/>
  <c r="N22" i="12"/>
  <c r="L22" i="12"/>
  <c r="S22" i="12" s="1"/>
  <c r="AF21" i="31" s="1"/>
  <c r="N21" i="12"/>
  <c r="L21" i="12"/>
  <c r="N20" i="12"/>
  <c r="L20" i="12"/>
  <c r="N19" i="12"/>
  <c r="L19" i="12"/>
  <c r="N18" i="12"/>
  <c r="L18" i="12"/>
  <c r="N17" i="12"/>
  <c r="L17" i="12"/>
  <c r="N16" i="12"/>
  <c r="L16" i="12"/>
  <c r="N15" i="12"/>
  <c r="L15" i="12"/>
  <c r="N14" i="12"/>
  <c r="L14" i="12"/>
  <c r="N13" i="12"/>
  <c r="L13" i="12"/>
  <c r="N12" i="12"/>
  <c r="L12" i="12"/>
  <c r="N11" i="12"/>
  <c r="L11" i="12"/>
  <c r="N10" i="12"/>
  <c r="L10" i="12"/>
  <c r="L190" i="8"/>
  <c r="M190" i="8" s="1"/>
  <c r="I190" i="8"/>
  <c r="J190" i="8" s="1"/>
  <c r="L189" i="8"/>
  <c r="M189" i="8" s="1"/>
  <c r="I189" i="8"/>
  <c r="L188" i="8"/>
  <c r="M188" i="8" s="1"/>
  <c r="I188" i="8"/>
  <c r="L187" i="8"/>
  <c r="M187" i="8" s="1"/>
  <c r="I187" i="8"/>
  <c r="J187" i="8" s="1"/>
  <c r="L186" i="8"/>
  <c r="I186" i="8"/>
  <c r="J186" i="8" s="1"/>
  <c r="L185" i="8"/>
  <c r="I185" i="8"/>
  <c r="J185" i="8" s="1"/>
  <c r="L184" i="8"/>
  <c r="M184" i="8" s="1"/>
  <c r="I184" i="8"/>
  <c r="J184" i="8" s="1"/>
  <c r="L183" i="8"/>
  <c r="M183" i="8" s="1"/>
  <c r="I183" i="8"/>
  <c r="J183" i="8" s="1"/>
  <c r="L182" i="8"/>
  <c r="M182" i="8" s="1"/>
  <c r="I182" i="8"/>
  <c r="J182" i="8" s="1"/>
  <c r="L181" i="8"/>
  <c r="M181" i="8" s="1"/>
  <c r="I181" i="8"/>
  <c r="L180" i="8"/>
  <c r="M180" i="8" s="1"/>
  <c r="I180" i="8"/>
  <c r="L179" i="8"/>
  <c r="M179" i="8" s="1"/>
  <c r="I179" i="8"/>
  <c r="J179" i="8" s="1"/>
  <c r="L178" i="8"/>
  <c r="I178" i="8"/>
  <c r="J178" i="8" s="1"/>
  <c r="L177" i="8"/>
  <c r="I177" i="8"/>
  <c r="J177" i="8" s="1"/>
  <c r="L176" i="8"/>
  <c r="M176" i="8" s="1"/>
  <c r="I176" i="8"/>
  <c r="J176" i="8" s="1"/>
  <c r="L175" i="8"/>
  <c r="M175" i="8" s="1"/>
  <c r="I175" i="8"/>
  <c r="J175" i="8" s="1"/>
  <c r="L174" i="8"/>
  <c r="M174" i="8" s="1"/>
  <c r="I174" i="8"/>
  <c r="J174" i="8" s="1"/>
  <c r="L173" i="8"/>
  <c r="M173" i="8" s="1"/>
  <c r="I173" i="8"/>
  <c r="L172" i="8"/>
  <c r="M172" i="8" s="1"/>
  <c r="I172" i="8"/>
  <c r="L171" i="8"/>
  <c r="M171" i="8" s="1"/>
  <c r="I171" i="8"/>
  <c r="J171" i="8" s="1"/>
  <c r="L170" i="8"/>
  <c r="I170" i="8"/>
  <c r="J170" i="8" s="1"/>
  <c r="L169" i="8"/>
  <c r="I169" i="8"/>
  <c r="J169" i="8" s="1"/>
  <c r="L168" i="8"/>
  <c r="M168" i="8" s="1"/>
  <c r="I168" i="8"/>
  <c r="J168" i="8" s="1"/>
  <c r="L167" i="8"/>
  <c r="M167" i="8" s="1"/>
  <c r="I167" i="8"/>
  <c r="J167" i="8" s="1"/>
  <c r="L166" i="8"/>
  <c r="M166" i="8" s="1"/>
  <c r="I166" i="8"/>
  <c r="J166" i="8" s="1"/>
  <c r="L165" i="8"/>
  <c r="M165" i="8" s="1"/>
  <c r="I165" i="8"/>
  <c r="L164" i="8"/>
  <c r="M164" i="8" s="1"/>
  <c r="I164" i="8"/>
  <c r="J164" i="8" s="1"/>
  <c r="L163" i="8"/>
  <c r="I163" i="8"/>
  <c r="J163" i="8" s="1"/>
  <c r="L162" i="8"/>
  <c r="I162" i="8"/>
  <c r="J162" i="8" s="1"/>
  <c r="L161" i="8"/>
  <c r="M161" i="8" s="1"/>
  <c r="I161" i="8"/>
  <c r="J161" i="8" s="1"/>
  <c r="L160" i="8"/>
  <c r="M160" i="8" s="1"/>
  <c r="I160" i="8"/>
  <c r="J160" i="8" s="1"/>
  <c r="L159" i="8"/>
  <c r="M159" i="8" s="1"/>
  <c r="I159" i="8"/>
  <c r="J159" i="8" s="1"/>
  <c r="L158" i="8"/>
  <c r="M158" i="8" s="1"/>
  <c r="I158" i="8"/>
  <c r="L157" i="8"/>
  <c r="M157" i="8" s="1"/>
  <c r="I157" i="8"/>
  <c r="L156" i="8"/>
  <c r="M156" i="8" s="1"/>
  <c r="I156" i="8"/>
  <c r="J156" i="8" s="1"/>
  <c r="L155" i="8"/>
  <c r="M155" i="8" s="1"/>
  <c r="I155" i="8"/>
  <c r="J155" i="8" s="1"/>
  <c r="L154" i="8"/>
  <c r="M154" i="8" s="1"/>
  <c r="I154" i="8"/>
  <c r="J154" i="8" s="1"/>
  <c r="L153" i="8"/>
  <c r="M153" i="8" s="1"/>
  <c r="I153" i="8"/>
  <c r="J153" i="8" s="1"/>
  <c r="L152" i="8"/>
  <c r="M152" i="8" s="1"/>
  <c r="I152" i="8"/>
  <c r="J152" i="8" s="1"/>
  <c r="L151" i="8"/>
  <c r="M151" i="8" s="1"/>
  <c r="I151" i="8"/>
  <c r="J151" i="8" s="1"/>
  <c r="L150" i="8"/>
  <c r="M150" i="8" s="1"/>
  <c r="I150" i="8"/>
  <c r="L149" i="8"/>
  <c r="M149" i="8" s="1"/>
  <c r="I149" i="8"/>
  <c r="L148" i="8"/>
  <c r="I148" i="8"/>
  <c r="J148" i="8" s="1"/>
  <c r="L147" i="8"/>
  <c r="M147" i="8" s="1"/>
  <c r="I147" i="8"/>
  <c r="J147" i="8" s="1"/>
  <c r="L146" i="8"/>
  <c r="M146" i="8" s="1"/>
  <c r="I146" i="8"/>
  <c r="J146" i="8" s="1"/>
  <c r="L145" i="8"/>
  <c r="M145" i="8" s="1"/>
  <c r="I145" i="8"/>
  <c r="J145" i="8" s="1"/>
  <c r="L144" i="8"/>
  <c r="M144" i="8" s="1"/>
  <c r="I144" i="8"/>
  <c r="J144" i="8" s="1"/>
  <c r="L143" i="8"/>
  <c r="M143" i="8" s="1"/>
  <c r="I143" i="8"/>
  <c r="J143" i="8" s="1"/>
  <c r="L142" i="8"/>
  <c r="M142" i="8" s="1"/>
  <c r="I142" i="8"/>
  <c r="L141" i="8"/>
  <c r="M141" i="8" s="1"/>
  <c r="I141" i="8"/>
  <c r="L140" i="8"/>
  <c r="I140" i="8"/>
  <c r="J140" i="8" s="1"/>
  <c r="L139" i="8"/>
  <c r="M139" i="8" s="1"/>
  <c r="I139" i="8"/>
  <c r="J139" i="8" s="1"/>
  <c r="L138" i="8"/>
  <c r="M138" i="8" s="1"/>
  <c r="I138" i="8"/>
  <c r="J138" i="8" s="1"/>
  <c r="L136" i="8"/>
  <c r="M136" i="8" s="1"/>
  <c r="I136" i="8"/>
  <c r="J136" i="8" s="1"/>
  <c r="L135" i="8"/>
  <c r="M135" i="8" s="1"/>
  <c r="I135" i="8"/>
  <c r="J135" i="8" s="1"/>
  <c r="L134" i="8"/>
  <c r="M134" i="8" s="1"/>
  <c r="I134" i="8"/>
  <c r="J134" i="8" s="1"/>
  <c r="L133" i="8"/>
  <c r="M133" i="8" s="1"/>
  <c r="I133" i="8"/>
  <c r="J133" i="8" s="1"/>
  <c r="L132" i="8"/>
  <c r="M132" i="8" s="1"/>
  <c r="I132" i="8"/>
  <c r="L131" i="8"/>
  <c r="M131" i="8" s="1"/>
  <c r="I131" i="8"/>
  <c r="J131" i="8" s="1"/>
  <c r="L130" i="8"/>
  <c r="M130" i="8" s="1"/>
  <c r="I130" i="8"/>
  <c r="J130" i="8" s="1"/>
  <c r="L129" i="8"/>
  <c r="M129" i="8" s="1"/>
  <c r="I129" i="8"/>
  <c r="J129" i="8" s="1"/>
  <c r="L128" i="8"/>
  <c r="M128" i="8" s="1"/>
  <c r="I128" i="8"/>
  <c r="L127" i="8"/>
  <c r="M127" i="8" s="1"/>
  <c r="I127" i="8"/>
  <c r="J127" i="8" s="1"/>
  <c r="L126" i="8"/>
  <c r="M126" i="8" s="1"/>
  <c r="I126" i="8"/>
  <c r="L125" i="8"/>
  <c r="M125" i="8" s="1"/>
  <c r="I125" i="8"/>
  <c r="J125" i="8" s="1"/>
  <c r="L124" i="8"/>
  <c r="M124" i="8" s="1"/>
  <c r="I124" i="8"/>
  <c r="J124" i="8" s="1"/>
  <c r="L123" i="8"/>
  <c r="M123" i="8" s="1"/>
  <c r="I123" i="8"/>
  <c r="J123" i="8" s="1"/>
  <c r="L122" i="8"/>
  <c r="M122" i="8" s="1"/>
  <c r="I122" i="8"/>
  <c r="L121" i="8"/>
  <c r="M121" i="8" s="1"/>
  <c r="I121" i="8"/>
  <c r="J121" i="8" s="1"/>
  <c r="L120" i="8"/>
  <c r="M120" i="8" s="1"/>
  <c r="I120" i="8"/>
  <c r="L119" i="8"/>
  <c r="M119" i="8" s="1"/>
  <c r="I119" i="8"/>
  <c r="J119" i="8" s="1"/>
  <c r="L118" i="8"/>
  <c r="M118" i="8" s="1"/>
  <c r="I118" i="8"/>
  <c r="L117" i="8"/>
  <c r="M117" i="8" s="1"/>
  <c r="I117" i="8"/>
  <c r="J117" i="8" s="1"/>
  <c r="L116" i="8"/>
  <c r="M116" i="8" s="1"/>
  <c r="I116" i="8"/>
  <c r="J116" i="8" s="1"/>
  <c r="L115" i="8"/>
  <c r="M115" i="8" s="1"/>
  <c r="I115" i="8"/>
  <c r="J115" i="8" s="1"/>
  <c r="L114" i="8"/>
  <c r="M114" i="8" s="1"/>
  <c r="I114" i="8"/>
  <c r="L113" i="8"/>
  <c r="M113" i="8" s="1"/>
  <c r="I113" i="8"/>
  <c r="J113" i="8" s="1"/>
  <c r="L112" i="8"/>
  <c r="M112" i="8" s="1"/>
  <c r="I112" i="8"/>
  <c r="J112" i="8" s="1"/>
  <c r="L111" i="8"/>
  <c r="M111" i="8" s="1"/>
  <c r="I111" i="8"/>
  <c r="J111" i="8" s="1"/>
  <c r="L110" i="8"/>
  <c r="M110" i="8" s="1"/>
  <c r="I110" i="8"/>
  <c r="L109" i="8"/>
  <c r="M109" i="8" s="1"/>
  <c r="I109" i="8"/>
  <c r="J109" i="8" s="1"/>
  <c r="L108" i="8"/>
  <c r="M108" i="8" s="1"/>
  <c r="I108" i="8"/>
  <c r="L107" i="8"/>
  <c r="M107" i="8" s="1"/>
  <c r="I107" i="8"/>
  <c r="J107" i="8" s="1"/>
  <c r="L106" i="8"/>
  <c r="M106" i="8" s="1"/>
  <c r="I106" i="8"/>
  <c r="L105" i="8"/>
  <c r="M105" i="8" s="1"/>
  <c r="I105" i="8"/>
  <c r="J105" i="8" s="1"/>
  <c r="L104" i="8"/>
  <c r="M104" i="8" s="1"/>
  <c r="I104" i="8"/>
  <c r="J104" i="8" s="1"/>
  <c r="L103" i="8"/>
  <c r="M103" i="8" s="1"/>
  <c r="I103" i="8"/>
  <c r="J103" i="8" s="1"/>
  <c r="L102" i="8"/>
  <c r="M102" i="8" s="1"/>
  <c r="I102" i="8"/>
  <c r="L101" i="8"/>
  <c r="M101" i="8" s="1"/>
  <c r="I101" i="8"/>
  <c r="J101" i="8" s="1"/>
  <c r="L100" i="8"/>
  <c r="M100" i="8" s="1"/>
  <c r="I100" i="8"/>
  <c r="L99" i="8"/>
  <c r="M99" i="8" s="1"/>
  <c r="I99" i="8"/>
  <c r="J99" i="8" s="1"/>
  <c r="L98" i="8"/>
  <c r="M98" i="8" s="1"/>
  <c r="I98" i="8"/>
  <c r="L97" i="8"/>
  <c r="M97" i="8" s="1"/>
  <c r="I97" i="8"/>
  <c r="L96" i="8"/>
  <c r="M96" i="8" s="1"/>
  <c r="I96" i="8"/>
  <c r="J96" i="8" s="1"/>
  <c r="L95" i="8"/>
  <c r="M95" i="8" s="1"/>
  <c r="I95" i="8"/>
  <c r="J95" i="8" s="1"/>
  <c r="L94" i="8"/>
  <c r="M94" i="8" s="1"/>
  <c r="I94" i="8"/>
  <c r="L93" i="8"/>
  <c r="M93" i="8" s="1"/>
  <c r="I93" i="8"/>
  <c r="J93" i="8" s="1"/>
  <c r="L92" i="8"/>
  <c r="M92" i="8" s="1"/>
  <c r="I92" i="8"/>
  <c r="J92" i="8" s="1"/>
  <c r="L91" i="8"/>
  <c r="M91" i="8" s="1"/>
  <c r="I91" i="8"/>
  <c r="J91" i="8" s="1"/>
  <c r="L90" i="8"/>
  <c r="M90" i="8" s="1"/>
  <c r="I90" i="8"/>
  <c r="L89" i="8"/>
  <c r="M89" i="8" s="1"/>
  <c r="I89" i="8"/>
  <c r="L88" i="8"/>
  <c r="M88" i="8" s="1"/>
  <c r="I88" i="8"/>
  <c r="L87" i="8"/>
  <c r="M87" i="8" s="1"/>
  <c r="I87" i="8"/>
  <c r="J87" i="8" s="1"/>
  <c r="L86" i="8"/>
  <c r="M86" i="8" s="1"/>
  <c r="I86" i="8"/>
  <c r="L85" i="8"/>
  <c r="M85" i="8" s="1"/>
  <c r="I85" i="8"/>
  <c r="J85" i="8" s="1"/>
  <c r="L84" i="8"/>
  <c r="M84" i="8" s="1"/>
  <c r="I84" i="8"/>
  <c r="J84" i="8" s="1"/>
  <c r="L83" i="8"/>
  <c r="M83" i="8" s="1"/>
  <c r="I83" i="8"/>
  <c r="J83" i="8" s="1"/>
  <c r="L82" i="8"/>
  <c r="M82" i="8" s="1"/>
  <c r="I82" i="8"/>
  <c r="L81" i="8"/>
  <c r="M81" i="8" s="1"/>
  <c r="I81" i="8"/>
  <c r="L80" i="8"/>
  <c r="M80" i="8" s="1"/>
  <c r="I80" i="8"/>
  <c r="J80" i="8" s="1"/>
  <c r="L79" i="8"/>
  <c r="M79" i="8" s="1"/>
  <c r="I79" i="8"/>
  <c r="J79" i="8" s="1"/>
  <c r="L78" i="8"/>
  <c r="M78" i="8" s="1"/>
  <c r="I78" i="8"/>
  <c r="J78" i="8" s="1"/>
  <c r="L77" i="8"/>
  <c r="M77" i="8" s="1"/>
  <c r="I77" i="8"/>
  <c r="J77" i="8" s="1"/>
  <c r="L76" i="8"/>
  <c r="M76" i="8" s="1"/>
  <c r="I76" i="8"/>
  <c r="J76" i="8" s="1"/>
  <c r="L75" i="8"/>
  <c r="M75" i="8" s="1"/>
  <c r="I75" i="8"/>
  <c r="J75" i="8" s="1"/>
  <c r="L74" i="8"/>
  <c r="M74" i="8" s="1"/>
  <c r="I74" i="8"/>
  <c r="L73" i="8"/>
  <c r="M73" i="8" s="1"/>
  <c r="I73" i="8"/>
  <c r="L72" i="8"/>
  <c r="M72" i="8" s="1"/>
  <c r="I72" i="8"/>
  <c r="L71" i="8"/>
  <c r="M71" i="8" s="1"/>
  <c r="I71" i="8"/>
  <c r="J71" i="8" s="1"/>
  <c r="L70" i="8"/>
  <c r="M70" i="8" s="1"/>
  <c r="I70" i="8"/>
  <c r="J70" i="8" s="1"/>
  <c r="L69" i="8"/>
  <c r="M69" i="8" s="1"/>
  <c r="I69" i="8"/>
  <c r="J69" i="8" s="1"/>
  <c r="L68" i="8"/>
  <c r="M68" i="8" s="1"/>
  <c r="I68" i="8"/>
  <c r="J68" i="8" s="1"/>
  <c r="L67" i="8"/>
  <c r="M67" i="8" s="1"/>
  <c r="I67" i="8"/>
  <c r="J67" i="8" s="1"/>
  <c r="L66" i="8"/>
  <c r="M66" i="8" s="1"/>
  <c r="I66" i="8"/>
  <c r="L65" i="8"/>
  <c r="M65" i="8" s="1"/>
  <c r="I65" i="8"/>
  <c r="L64" i="8"/>
  <c r="M64" i="8" s="1"/>
  <c r="I64" i="8"/>
  <c r="L63" i="8"/>
  <c r="M63" i="8" s="1"/>
  <c r="I63" i="8"/>
  <c r="J63" i="8" s="1"/>
  <c r="L62" i="8"/>
  <c r="M62" i="8" s="1"/>
  <c r="I62" i="8"/>
  <c r="L61" i="8"/>
  <c r="M61" i="8" s="1"/>
  <c r="I61" i="8"/>
  <c r="J61" i="8" s="1"/>
  <c r="L60" i="8"/>
  <c r="M60" i="8" s="1"/>
  <c r="I60" i="8"/>
  <c r="J60" i="8" s="1"/>
  <c r="L59" i="8"/>
  <c r="M59" i="8" s="1"/>
  <c r="I59" i="8"/>
  <c r="J59" i="8" s="1"/>
  <c r="L58" i="8"/>
  <c r="M58" i="8" s="1"/>
  <c r="I58" i="8"/>
  <c r="L57" i="8"/>
  <c r="M57" i="8" s="1"/>
  <c r="I57" i="8"/>
  <c r="L56" i="8"/>
  <c r="M56" i="8" s="1"/>
  <c r="I56" i="8"/>
  <c r="L55" i="8"/>
  <c r="M55" i="8" s="1"/>
  <c r="I55" i="8"/>
  <c r="J55" i="8" s="1"/>
  <c r="L54" i="8"/>
  <c r="M54" i="8" s="1"/>
  <c r="I54" i="8"/>
  <c r="L53" i="8"/>
  <c r="M53" i="8" s="1"/>
  <c r="I53" i="8"/>
  <c r="J53" i="8" s="1"/>
  <c r="L52" i="8"/>
  <c r="M52" i="8" s="1"/>
  <c r="I52" i="8"/>
  <c r="J52" i="8" s="1"/>
  <c r="L51" i="8"/>
  <c r="M51" i="8" s="1"/>
  <c r="I51" i="8"/>
  <c r="J51" i="8" s="1"/>
  <c r="L50" i="8"/>
  <c r="M50" i="8" s="1"/>
  <c r="I50" i="8"/>
  <c r="L49" i="8"/>
  <c r="M49" i="8" s="1"/>
  <c r="I49" i="8"/>
  <c r="L48" i="8"/>
  <c r="M48" i="8" s="1"/>
  <c r="I48" i="8"/>
  <c r="L47" i="8"/>
  <c r="M47" i="8" s="1"/>
  <c r="I47" i="8"/>
  <c r="J47" i="8" s="1"/>
  <c r="L46" i="8"/>
  <c r="M46" i="8" s="1"/>
  <c r="I46" i="8"/>
  <c r="J46" i="8" s="1"/>
  <c r="L45" i="8"/>
  <c r="M45" i="8" s="1"/>
  <c r="I45" i="8"/>
  <c r="J45" i="8" s="1"/>
  <c r="L44" i="8"/>
  <c r="M44" i="8" s="1"/>
  <c r="I44" i="8"/>
  <c r="J44" i="8" s="1"/>
  <c r="L43" i="8"/>
  <c r="M43" i="8" s="1"/>
  <c r="I43" i="8"/>
  <c r="L42" i="8"/>
  <c r="M42" i="8" s="1"/>
  <c r="I42" i="8"/>
  <c r="L41" i="8"/>
  <c r="M41" i="8" s="1"/>
  <c r="I41" i="8"/>
  <c r="L40" i="8"/>
  <c r="M40" i="8" s="1"/>
  <c r="I40" i="8"/>
  <c r="L39" i="8"/>
  <c r="M39" i="8" s="1"/>
  <c r="I39" i="8"/>
  <c r="J39" i="8" s="1"/>
  <c r="L38" i="8"/>
  <c r="M38" i="8" s="1"/>
  <c r="I38" i="8"/>
  <c r="J38" i="8" s="1"/>
  <c r="L37" i="8"/>
  <c r="M37" i="8" s="1"/>
  <c r="I37" i="8"/>
  <c r="J37" i="8" s="1"/>
  <c r="L36" i="8"/>
  <c r="M36" i="8" s="1"/>
  <c r="I36" i="8"/>
  <c r="J36" i="8" s="1"/>
  <c r="L35" i="8"/>
  <c r="M35" i="8" s="1"/>
  <c r="I35" i="8"/>
  <c r="J35" i="8" s="1"/>
  <c r="L34" i="8"/>
  <c r="M34" i="8" s="1"/>
  <c r="I34" i="8"/>
  <c r="J34" i="8" s="1"/>
  <c r="L33" i="8"/>
  <c r="M33" i="8" s="1"/>
  <c r="I33" i="8"/>
  <c r="J33" i="8" s="1"/>
  <c r="L32" i="8"/>
  <c r="M32" i="8" s="1"/>
  <c r="I32" i="8"/>
  <c r="J32" i="8" s="1"/>
  <c r="L31" i="8"/>
  <c r="M31" i="8" s="1"/>
  <c r="I31" i="8"/>
  <c r="J31" i="8" s="1"/>
  <c r="L30" i="8"/>
  <c r="M30" i="8" s="1"/>
  <c r="I30" i="8"/>
  <c r="J30" i="8" s="1"/>
  <c r="L29" i="8"/>
  <c r="M29" i="8" s="1"/>
  <c r="I29" i="8"/>
  <c r="J29" i="8" s="1"/>
  <c r="L28" i="8"/>
  <c r="M28" i="8" s="1"/>
  <c r="I28" i="8"/>
  <c r="J28" i="8" s="1"/>
  <c r="L27" i="8"/>
  <c r="M27" i="8" s="1"/>
  <c r="I27" i="8"/>
  <c r="J27" i="8" s="1"/>
  <c r="L26" i="8"/>
  <c r="M26" i="8" s="1"/>
  <c r="I26" i="8"/>
  <c r="J26" i="8" s="1"/>
  <c r="L25" i="8"/>
  <c r="M25" i="8" s="1"/>
  <c r="I25" i="8"/>
  <c r="L24" i="8"/>
  <c r="M24" i="8" s="1"/>
  <c r="I24" i="8"/>
  <c r="J24" i="8" s="1"/>
  <c r="L23" i="8"/>
  <c r="M23" i="8" s="1"/>
  <c r="I23" i="8"/>
  <c r="L22" i="8"/>
  <c r="M22" i="8" s="1"/>
  <c r="I22" i="8"/>
  <c r="J22" i="8" s="1"/>
  <c r="L21" i="8"/>
  <c r="M21" i="8" s="1"/>
  <c r="I21" i="8"/>
  <c r="J21" i="8" s="1"/>
  <c r="L20" i="8"/>
  <c r="M20" i="8" s="1"/>
  <c r="I20" i="8"/>
  <c r="J20" i="8" s="1"/>
  <c r="L19" i="8"/>
  <c r="M19" i="8" s="1"/>
  <c r="I19" i="8"/>
  <c r="J19" i="8" s="1"/>
  <c r="L18" i="8"/>
  <c r="M18" i="8" s="1"/>
  <c r="I18" i="8"/>
  <c r="J18" i="8" s="1"/>
  <c r="L17" i="8"/>
  <c r="M17" i="8" s="1"/>
  <c r="I17" i="8"/>
  <c r="L16" i="8"/>
  <c r="M16" i="8" s="1"/>
  <c r="I16" i="8"/>
  <c r="J16" i="8" s="1"/>
  <c r="L15" i="8"/>
  <c r="M15" i="8" s="1"/>
  <c r="I15" i="8"/>
  <c r="J15" i="8" s="1"/>
  <c r="K13" i="8"/>
  <c r="K14" i="8" s="1"/>
  <c r="L14" i="8" s="1"/>
  <c r="M14" i="8" s="1"/>
  <c r="H13" i="8"/>
  <c r="H14" i="8" s="1"/>
  <c r="I14" i="8" s="1"/>
  <c r="L12" i="8"/>
  <c r="M12" i="8" s="1"/>
  <c r="I12" i="8"/>
  <c r="J12" i="8" s="1"/>
  <c r="L11" i="8"/>
  <c r="M11" i="8" s="1"/>
  <c r="I11" i="8"/>
  <c r="J11" i="8" s="1"/>
  <c r="L10" i="8"/>
  <c r="M10" i="8" s="1"/>
  <c r="I10" i="8"/>
  <c r="J10" i="8" s="1"/>
  <c r="B11" i="8"/>
  <c r="B11" i="12" s="1"/>
  <c r="C11" i="8"/>
  <c r="C11" i="12" s="1"/>
  <c r="C11" i="21" s="1"/>
  <c r="D11" i="8"/>
  <c r="D11" i="12" s="1"/>
  <c r="E11" i="8"/>
  <c r="E11" i="12" s="1"/>
  <c r="F11" i="8"/>
  <c r="F11" i="12" s="1"/>
  <c r="F11" i="21" s="1"/>
  <c r="G11" i="8"/>
  <c r="G11" i="12" s="1"/>
  <c r="E9" i="22" s="1"/>
  <c r="B12" i="8"/>
  <c r="B12" i="12" s="1"/>
  <c r="C12" i="8"/>
  <c r="C12" i="12" s="1"/>
  <c r="C12" i="21" s="1"/>
  <c r="D12" i="8"/>
  <c r="D12" i="12" s="1"/>
  <c r="E12" i="8"/>
  <c r="E12" i="12" s="1"/>
  <c r="F12" i="8"/>
  <c r="F12" i="12" s="1"/>
  <c r="F12" i="21" s="1"/>
  <c r="G12" i="8"/>
  <c r="G12" i="12" s="1"/>
  <c r="E10" i="22" s="1"/>
  <c r="B13" i="8"/>
  <c r="B13" i="12" s="1"/>
  <c r="C13" i="8"/>
  <c r="C13" i="12" s="1"/>
  <c r="C13" i="21" s="1"/>
  <c r="D13" i="8"/>
  <c r="D13" i="12" s="1"/>
  <c r="E13" i="8"/>
  <c r="E13" i="12" s="1"/>
  <c r="F13" i="8"/>
  <c r="F13" i="12" s="1"/>
  <c r="F13" i="21" s="1"/>
  <c r="G13" i="8"/>
  <c r="G13" i="12" s="1"/>
  <c r="E11" i="22" s="1"/>
  <c r="B14" i="8"/>
  <c r="B14" i="12" s="1"/>
  <c r="C14" i="8"/>
  <c r="C14" i="12" s="1"/>
  <c r="C14" i="21" s="1"/>
  <c r="D14" i="8"/>
  <c r="D14" i="12" s="1"/>
  <c r="E14" i="8"/>
  <c r="E14" i="12" s="1"/>
  <c r="F14" i="8"/>
  <c r="F14" i="12" s="1"/>
  <c r="F14" i="21" s="1"/>
  <c r="G14" i="8"/>
  <c r="G14" i="12" s="1"/>
  <c r="E12" i="22" s="1"/>
  <c r="B15" i="8"/>
  <c r="B15" i="12" s="1"/>
  <c r="C15" i="8"/>
  <c r="C15" i="12" s="1"/>
  <c r="C15" i="21" s="1"/>
  <c r="D15" i="8"/>
  <c r="D15" i="12" s="1"/>
  <c r="E15" i="8"/>
  <c r="E15" i="12" s="1"/>
  <c r="F15" i="8"/>
  <c r="F15" i="12" s="1"/>
  <c r="F15" i="21" s="1"/>
  <c r="G15" i="8"/>
  <c r="G15" i="12" s="1"/>
  <c r="E13" i="22" s="1"/>
  <c r="B16" i="8"/>
  <c r="B16" i="12" s="1"/>
  <c r="C16" i="8"/>
  <c r="C16" i="12" s="1"/>
  <c r="C16" i="21" s="1"/>
  <c r="D16" i="8"/>
  <c r="D16" i="12" s="1"/>
  <c r="E16" i="8"/>
  <c r="E16" i="12" s="1"/>
  <c r="F16" i="8"/>
  <c r="F16" i="12" s="1"/>
  <c r="F16" i="21" s="1"/>
  <c r="G16" i="8"/>
  <c r="G16" i="12" s="1"/>
  <c r="E14" i="22" s="1"/>
  <c r="B17" i="8"/>
  <c r="B17" i="12" s="1"/>
  <c r="C17" i="8"/>
  <c r="C17" i="12" s="1"/>
  <c r="C17" i="21" s="1"/>
  <c r="D17" i="8"/>
  <c r="D17" i="12" s="1"/>
  <c r="E17" i="8"/>
  <c r="E17" i="12" s="1"/>
  <c r="F17" i="8"/>
  <c r="F17" i="12" s="1"/>
  <c r="F17" i="21" s="1"/>
  <c r="G17" i="8"/>
  <c r="G17" i="12" s="1"/>
  <c r="E15" i="22" s="1"/>
  <c r="B18" i="8"/>
  <c r="B18" i="12" s="1"/>
  <c r="C18" i="8"/>
  <c r="C18" i="12" s="1"/>
  <c r="C18" i="21" s="1"/>
  <c r="D18" i="8"/>
  <c r="D18" i="12" s="1"/>
  <c r="E18" i="8"/>
  <c r="E18" i="12" s="1"/>
  <c r="F18" i="8"/>
  <c r="F18" i="12" s="1"/>
  <c r="F18" i="21" s="1"/>
  <c r="G18" i="8"/>
  <c r="G18" i="12" s="1"/>
  <c r="E16" i="22" s="1"/>
  <c r="B19" i="8"/>
  <c r="B19" i="12" s="1"/>
  <c r="C19" i="8"/>
  <c r="C19" i="12" s="1"/>
  <c r="C19" i="21" s="1"/>
  <c r="D19" i="8"/>
  <c r="D19" i="12" s="1"/>
  <c r="E19" i="8"/>
  <c r="E19" i="12" s="1"/>
  <c r="F19" i="8"/>
  <c r="F19" i="12" s="1"/>
  <c r="F19" i="21" s="1"/>
  <c r="G19" i="8"/>
  <c r="G19" i="12" s="1"/>
  <c r="E17" i="22" s="1"/>
  <c r="B20" i="8"/>
  <c r="B20" i="12" s="1"/>
  <c r="C20" i="8"/>
  <c r="C20" i="12" s="1"/>
  <c r="C20" i="21" s="1"/>
  <c r="D20" i="8"/>
  <c r="D20" i="12" s="1"/>
  <c r="E20" i="8"/>
  <c r="E20" i="12" s="1"/>
  <c r="F20" i="8"/>
  <c r="F20" i="12" s="1"/>
  <c r="F20" i="21" s="1"/>
  <c r="G20" i="8"/>
  <c r="G20" i="12" s="1"/>
  <c r="E18" i="22" s="1"/>
  <c r="B21" i="8"/>
  <c r="B21" i="12" s="1"/>
  <c r="C21" i="8"/>
  <c r="C21" i="12" s="1"/>
  <c r="C21" i="21" s="1"/>
  <c r="D21" i="8"/>
  <c r="D21" i="12" s="1"/>
  <c r="E21" i="8"/>
  <c r="E21" i="12" s="1"/>
  <c r="F21" i="8"/>
  <c r="F21" i="12" s="1"/>
  <c r="F21" i="21" s="1"/>
  <c r="G21" i="8"/>
  <c r="G21" i="12" s="1"/>
  <c r="E19" i="22" s="1"/>
  <c r="B22" i="8"/>
  <c r="B22" i="12" s="1"/>
  <c r="C22" i="8"/>
  <c r="C22" i="12" s="1"/>
  <c r="C22" i="21" s="1"/>
  <c r="D22" i="8"/>
  <c r="D22" i="12" s="1"/>
  <c r="E22" i="8"/>
  <c r="E22" i="12" s="1"/>
  <c r="F22" i="8"/>
  <c r="F22" i="12" s="1"/>
  <c r="F22" i="21" s="1"/>
  <c r="G22" i="8"/>
  <c r="G22" i="12" s="1"/>
  <c r="E20" i="22" s="1"/>
  <c r="B23" i="8"/>
  <c r="B23" i="12" s="1"/>
  <c r="C23" i="8"/>
  <c r="C23" i="12" s="1"/>
  <c r="C23" i="21" s="1"/>
  <c r="D23" i="8"/>
  <c r="D23" i="12" s="1"/>
  <c r="E23" i="8"/>
  <c r="E23" i="12" s="1"/>
  <c r="F23" i="8"/>
  <c r="F23" i="12" s="1"/>
  <c r="F23" i="21" s="1"/>
  <c r="G23" i="8"/>
  <c r="G23" i="12" s="1"/>
  <c r="E21" i="22" s="1"/>
  <c r="B24" i="8"/>
  <c r="B24" i="12" s="1"/>
  <c r="C24" i="8"/>
  <c r="C24" i="12" s="1"/>
  <c r="C24" i="21" s="1"/>
  <c r="D24" i="8"/>
  <c r="D24" i="12" s="1"/>
  <c r="E24" i="8"/>
  <c r="E24" i="12" s="1"/>
  <c r="F24" i="8"/>
  <c r="F24" i="12" s="1"/>
  <c r="F24" i="21" s="1"/>
  <c r="G24" i="8"/>
  <c r="G24" i="12" s="1"/>
  <c r="E22" i="22" s="1"/>
  <c r="B25" i="8"/>
  <c r="B25" i="12" s="1"/>
  <c r="C25" i="8"/>
  <c r="C25" i="12" s="1"/>
  <c r="C25" i="21" s="1"/>
  <c r="D25" i="8"/>
  <c r="D25" i="12" s="1"/>
  <c r="E25" i="8"/>
  <c r="E25" i="12" s="1"/>
  <c r="F25" i="8"/>
  <c r="F25" i="12" s="1"/>
  <c r="F25" i="21" s="1"/>
  <c r="G25" i="8"/>
  <c r="G25" i="12" s="1"/>
  <c r="E23" i="22" s="1"/>
  <c r="B26" i="8"/>
  <c r="B26" i="12" s="1"/>
  <c r="C26" i="8"/>
  <c r="C26" i="12" s="1"/>
  <c r="C26" i="21" s="1"/>
  <c r="D26" i="8"/>
  <c r="D26" i="12" s="1"/>
  <c r="E26" i="8"/>
  <c r="E26" i="12" s="1"/>
  <c r="F26" i="8"/>
  <c r="F26" i="12" s="1"/>
  <c r="F26" i="21" s="1"/>
  <c r="G26" i="8"/>
  <c r="G26" i="12" s="1"/>
  <c r="E24" i="22" s="1"/>
  <c r="B27" i="8"/>
  <c r="B27" i="12" s="1"/>
  <c r="C27" i="8"/>
  <c r="C27" i="12" s="1"/>
  <c r="C27" i="21" s="1"/>
  <c r="D27" i="8"/>
  <c r="D27" i="12" s="1"/>
  <c r="E27" i="8"/>
  <c r="E27" i="12" s="1"/>
  <c r="F27" i="8"/>
  <c r="F27" i="12" s="1"/>
  <c r="F27" i="21" s="1"/>
  <c r="G27" i="8"/>
  <c r="G27" i="12" s="1"/>
  <c r="E25" i="22" s="1"/>
  <c r="B28" i="8"/>
  <c r="B28" i="12" s="1"/>
  <c r="C28" i="8"/>
  <c r="C28" i="12" s="1"/>
  <c r="C28" i="21" s="1"/>
  <c r="D28" i="8"/>
  <c r="D28" i="12" s="1"/>
  <c r="E28" i="8"/>
  <c r="E28" i="12" s="1"/>
  <c r="F28" i="8"/>
  <c r="F28" i="12" s="1"/>
  <c r="F28" i="21" s="1"/>
  <c r="G28" i="8"/>
  <c r="G28" i="12" s="1"/>
  <c r="E26" i="22" s="1"/>
  <c r="B29" i="8"/>
  <c r="B29" i="12" s="1"/>
  <c r="C29" i="8"/>
  <c r="C29" i="12" s="1"/>
  <c r="C29" i="21" s="1"/>
  <c r="D29" i="8"/>
  <c r="D29" i="12" s="1"/>
  <c r="E29" i="8"/>
  <c r="E29" i="12" s="1"/>
  <c r="F29" i="8"/>
  <c r="F29" i="12" s="1"/>
  <c r="F29" i="21" s="1"/>
  <c r="G29" i="8"/>
  <c r="G29" i="12" s="1"/>
  <c r="E27" i="22" s="1"/>
  <c r="B30" i="8"/>
  <c r="B30" i="12" s="1"/>
  <c r="C30" i="8"/>
  <c r="C30" i="12" s="1"/>
  <c r="C30" i="21" s="1"/>
  <c r="D30" i="8"/>
  <c r="D30" i="12" s="1"/>
  <c r="E30" i="8"/>
  <c r="E30" i="12" s="1"/>
  <c r="F30" i="8"/>
  <c r="F30" i="12" s="1"/>
  <c r="F30" i="21" s="1"/>
  <c r="G30" i="8"/>
  <c r="G30" i="12" s="1"/>
  <c r="E28" i="22" s="1"/>
  <c r="B31" i="8"/>
  <c r="B31" i="12" s="1"/>
  <c r="C31" i="8"/>
  <c r="C31" i="12" s="1"/>
  <c r="C31" i="21" s="1"/>
  <c r="D31" i="8"/>
  <c r="D31" i="12" s="1"/>
  <c r="E31" i="8"/>
  <c r="E31" i="12" s="1"/>
  <c r="F31" i="8"/>
  <c r="F31" i="12" s="1"/>
  <c r="F31" i="21" s="1"/>
  <c r="G31" i="8"/>
  <c r="G31" i="12" s="1"/>
  <c r="E29" i="22" s="1"/>
  <c r="B32" i="8"/>
  <c r="B32" i="12" s="1"/>
  <c r="C32" i="8"/>
  <c r="C32" i="12" s="1"/>
  <c r="C32" i="21" s="1"/>
  <c r="D32" i="8"/>
  <c r="D32" i="12" s="1"/>
  <c r="E32" i="8"/>
  <c r="E32" i="12" s="1"/>
  <c r="F32" i="8"/>
  <c r="F32" i="12" s="1"/>
  <c r="F32" i="21" s="1"/>
  <c r="G32" i="8"/>
  <c r="G32" i="12" s="1"/>
  <c r="E30" i="22" s="1"/>
  <c r="B33" i="8"/>
  <c r="B33" i="12" s="1"/>
  <c r="C33" i="8"/>
  <c r="C33" i="12" s="1"/>
  <c r="C33" i="21" s="1"/>
  <c r="D33" i="8"/>
  <c r="D33" i="12" s="1"/>
  <c r="E33" i="8"/>
  <c r="E33" i="12" s="1"/>
  <c r="F33" i="8"/>
  <c r="F33" i="12" s="1"/>
  <c r="F33" i="21" s="1"/>
  <c r="G33" i="8"/>
  <c r="G33" i="12" s="1"/>
  <c r="E31" i="22" s="1"/>
  <c r="B34" i="8"/>
  <c r="B34" i="12" s="1"/>
  <c r="C34" i="8"/>
  <c r="C34" i="12" s="1"/>
  <c r="C34" i="21" s="1"/>
  <c r="D34" i="8"/>
  <c r="D34" i="12" s="1"/>
  <c r="E34" i="8"/>
  <c r="E34" i="12" s="1"/>
  <c r="F34" i="8"/>
  <c r="F34" i="12" s="1"/>
  <c r="F34" i="21" s="1"/>
  <c r="G34" i="8"/>
  <c r="G34" i="12" s="1"/>
  <c r="E32" i="22" s="1"/>
  <c r="B35" i="8"/>
  <c r="B35" i="12" s="1"/>
  <c r="C35" i="8"/>
  <c r="C35" i="12" s="1"/>
  <c r="C35" i="21" s="1"/>
  <c r="D35" i="8"/>
  <c r="D35" i="12" s="1"/>
  <c r="E35" i="8"/>
  <c r="E35" i="12" s="1"/>
  <c r="F35" i="8"/>
  <c r="F35" i="12" s="1"/>
  <c r="F35" i="21" s="1"/>
  <c r="G35" i="8"/>
  <c r="G35" i="12" s="1"/>
  <c r="E33" i="22" s="1"/>
  <c r="B36" i="8"/>
  <c r="B36" i="12" s="1"/>
  <c r="C36" i="8"/>
  <c r="C36" i="12" s="1"/>
  <c r="C36" i="21" s="1"/>
  <c r="D36" i="8"/>
  <c r="D36" i="12" s="1"/>
  <c r="E36" i="8"/>
  <c r="E36" i="12" s="1"/>
  <c r="F36" i="8"/>
  <c r="F36" i="12" s="1"/>
  <c r="F36" i="21" s="1"/>
  <c r="G36" i="8"/>
  <c r="G36" i="12" s="1"/>
  <c r="E34" i="22" s="1"/>
  <c r="B37" i="8"/>
  <c r="B37" i="12" s="1"/>
  <c r="C37" i="8"/>
  <c r="C37" i="12" s="1"/>
  <c r="C37" i="21" s="1"/>
  <c r="D37" i="8"/>
  <c r="D37" i="12" s="1"/>
  <c r="E37" i="8"/>
  <c r="E37" i="12" s="1"/>
  <c r="F37" i="8"/>
  <c r="F37" i="12" s="1"/>
  <c r="F37" i="21" s="1"/>
  <c r="G37" i="8"/>
  <c r="G37" i="12" s="1"/>
  <c r="E35" i="22" s="1"/>
  <c r="B38" i="8"/>
  <c r="B38" i="12" s="1"/>
  <c r="C38" i="8"/>
  <c r="C38" i="12" s="1"/>
  <c r="C38" i="21" s="1"/>
  <c r="D38" i="8"/>
  <c r="D38" i="12" s="1"/>
  <c r="E38" i="8"/>
  <c r="E38" i="12" s="1"/>
  <c r="F38" i="8"/>
  <c r="F38" i="12" s="1"/>
  <c r="F38" i="21" s="1"/>
  <c r="G38" i="8"/>
  <c r="G38" i="12" s="1"/>
  <c r="E36" i="22" s="1"/>
  <c r="B39" i="8"/>
  <c r="B39" i="12" s="1"/>
  <c r="C39" i="8"/>
  <c r="C39" i="12" s="1"/>
  <c r="C39" i="21" s="1"/>
  <c r="D39" i="8"/>
  <c r="D39" i="12" s="1"/>
  <c r="E39" i="8"/>
  <c r="E39" i="12" s="1"/>
  <c r="F39" i="8"/>
  <c r="F39" i="12" s="1"/>
  <c r="F39" i="21" s="1"/>
  <c r="G39" i="8"/>
  <c r="G39" i="12" s="1"/>
  <c r="E37" i="22" s="1"/>
  <c r="B40" i="8"/>
  <c r="B40" i="12" s="1"/>
  <c r="C40" i="8"/>
  <c r="C40" i="12" s="1"/>
  <c r="C40" i="21" s="1"/>
  <c r="D40" i="8"/>
  <c r="D40" i="12" s="1"/>
  <c r="E40" i="8"/>
  <c r="E40" i="12" s="1"/>
  <c r="F40" i="8"/>
  <c r="F40" i="12" s="1"/>
  <c r="F40" i="21" s="1"/>
  <c r="G40" i="8"/>
  <c r="G40" i="12" s="1"/>
  <c r="E38" i="22" s="1"/>
  <c r="B41" i="8"/>
  <c r="B41" i="12" s="1"/>
  <c r="C41" i="8"/>
  <c r="C41" i="12" s="1"/>
  <c r="C41" i="21" s="1"/>
  <c r="D41" i="8"/>
  <c r="D41" i="12" s="1"/>
  <c r="E41" i="8"/>
  <c r="E41" i="12" s="1"/>
  <c r="F41" i="8"/>
  <c r="F41" i="12" s="1"/>
  <c r="F41" i="21" s="1"/>
  <c r="G41" i="8"/>
  <c r="G41" i="12" s="1"/>
  <c r="E39" i="22" s="1"/>
  <c r="B42" i="8"/>
  <c r="B42" i="12" s="1"/>
  <c r="C42" i="8"/>
  <c r="C42" i="12" s="1"/>
  <c r="C42" i="21" s="1"/>
  <c r="D42" i="8"/>
  <c r="D42" i="12" s="1"/>
  <c r="E42" i="8"/>
  <c r="E42" i="12" s="1"/>
  <c r="F42" i="8"/>
  <c r="F42" i="12" s="1"/>
  <c r="F42" i="21" s="1"/>
  <c r="G42" i="8"/>
  <c r="G42" i="12" s="1"/>
  <c r="E40" i="22" s="1"/>
  <c r="B43" i="8"/>
  <c r="B43" i="12" s="1"/>
  <c r="C43" i="8"/>
  <c r="C43" i="12" s="1"/>
  <c r="C43" i="21" s="1"/>
  <c r="D43" i="8"/>
  <c r="D43" i="12" s="1"/>
  <c r="E43" i="8"/>
  <c r="E43" i="12" s="1"/>
  <c r="F43" i="8"/>
  <c r="F43" i="12" s="1"/>
  <c r="F43" i="21" s="1"/>
  <c r="G43" i="8"/>
  <c r="G43" i="12" s="1"/>
  <c r="E41" i="22" s="1"/>
  <c r="B44" i="8"/>
  <c r="B44" i="12" s="1"/>
  <c r="C44" i="8"/>
  <c r="C44" i="12" s="1"/>
  <c r="C44" i="21" s="1"/>
  <c r="D44" i="8"/>
  <c r="D44" i="12" s="1"/>
  <c r="E44" i="8"/>
  <c r="E44" i="12" s="1"/>
  <c r="F44" i="8"/>
  <c r="F44" i="12" s="1"/>
  <c r="F44" i="21" s="1"/>
  <c r="G44" i="8"/>
  <c r="G44" i="12" s="1"/>
  <c r="E42" i="22" s="1"/>
  <c r="B45" i="8"/>
  <c r="B45" i="12" s="1"/>
  <c r="C45" i="8"/>
  <c r="C45" i="12" s="1"/>
  <c r="C45" i="21" s="1"/>
  <c r="D45" i="8"/>
  <c r="D45" i="12" s="1"/>
  <c r="E45" i="8"/>
  <c r="E45" i="12" s="1"/>
  <c r="F45" i="8"/>
  <c r="F45" i="12" s="1"/>
  <c r="F45" i="21" s="1"/>
  <c r="G45" i="8"/>
  <c r="G45" i="12" s="1"/>
  <c r="E43" i="22" s="1"/>
  <c r="B46" i="8"/>
  <c r="B46" i="12" s="1"/>
  <c r="C46" i="8"/>
  <c r="C46" i="12" s="1"/>
  <c r="C46" i="21" s="1"/>
  <c r="D46" i="8"/>
  <c r="D46" i="12" s="1"/>
  <c r="E46" i="8"/>
  <c r="E46" i="12" s="1"/>
  <c r="F46" i="8"/>
  <c r="F46" i="12" s="1"/>
  <c r="F46" i="21" s="1"/>
  <c r="G46" i="8"/>
  <c r="G46" i="12" s="1"/>
  <c r="E44" i="22" s="1"/>
  <c r="B47" i="8"/>
  <c r="B47" i="12" s="1"/>
  <c r="C47" i="8"/>
  <c r="C47" i="12" s="1"/>
  <c r="C47" i="21" s="1"/>
  <c r="D47" i="8"/>
  <c r="D47" i="12" s="1"/>
  <c r="E47" i="8"/>
  <c r="E47" i="12" s="1"/>
  <c r="F47" i="8"/>
  <c r="F47" i="12" s="1"/>
  <c r="F47" i="21" s="1"/>
  <c r="G47" i="8"/>
  <c r="G47" i="12" s="1"/>
  <c r="E45" i="22" s="1"/>
  <c r="B48" i="8"/>
  <c r="B48" i="12" s="1"/>
  <c r="C48" i="8"/>
  <c r="C48" i="12" s="1"/>
  <c r="C48" i="21" s="1"/>
  <c r="D48" i="8"/>
  <c r="D48" i="12" s="1"/>
  <c r="E48" i="8"/>
  <c r="E48" i="12" s="1"/>
  <c r="F48" i="8"/>
  <c r="F48" i="12" s="1"/>
  <c r="F48" i="21" s="1"/>
  <c r="G48" i="8"/>
  <c r="G48" i="12" s="1"/>
  <c r="E46" i="22" s="1"/>
  <c r="B49" i="8"/>
  <c r="B49" i="12" s="1"/>
  <c r="C49" i="8"/>
  <c r="C49" i="12" s="1"/>
  <c r="C49" i="21" s="1"/>
  <c r="D49" i="8"/>
  <c r="D49" i="12" s="1"/>
  <c r="E49" i="8"/>
  <c r="E49" i="12" s="1"/>
  <c r="F49" i="8"/>
  <c r="F49" i="12" s="1"/>
  <c r="F49" i="21" s="1"/>
  <c r="G49" i="8"/>
  <c r="G49" i="12" s="1"/>
  <c r="E47" i="22" s="1"/>
  <c r="B50" i="8"/>
  <c r="B50" i="12" s="1"/>
  <c r="C50" i="8"/>
  <c r="C50" i="12" s="1"/>
  <c r="C50" i="21" s="1"/>
  <c r="D50" i="8"/>
  <c r="D50" i="12" s="1"/>
  <c r="E50" i="8"/>
  <c r="E50" i="12" s="1"/>
  <c r="F50" i="8"/>
  <c r="F50" i="12" s="1"/>
  <c r="F50" i="21" s="1"/>
  <c r="G50" i="8"/>
  <c r="G50" i="12" s="1"/>
  <c r="E48" i="22" s="1"/>
  <c r="B51" i="8"/>
  <c r="B51" i="12" s="1"/>
  <c r="C51" i="8"/>
  <c r="C51" i="12" s="1"/>
  <c r="C51" i="21" s="1"/>
  <c r="D51" i="8"/>
  <c r="D51" i="12" s="1"/>
  <c r="E51" i="8"/>
  <c r="E51" i="12" s="1"/>
  <c r="F51" i="8"/>
  <c r="F51" i="12" s="1"/>
  <c r="F51" i="21" s="1"/>
  <c r="G51" i="8"/>
  <c r="G51" i="12" s="1"/>
  <c r="E49" i="22" s="1"/>
  <c r="B52" i="8"/>
  <c r="B52" i="12" s="1"/>
  <c r="C52" i="8"/>
  <c r="C52" i="12" s="1"/>
  <c r="C52" i="21" s="1"/>
  <c r="D52" i="8"/>
  <c r="D52" i="12" s="1"/>
  <c r="E52" i="8"/>
  <c r="E52" i="12" s="1"/>
  <c r="F52" i="8"/>
  <c r="F52" i="12" s="1"/>
  <c r="F52" i="21" s="1"/>
  <c r="G52" i="8"/>
  <c r="G52" i="12" s="1"/>
  <c r="E50" i="22" s="1"/>
  <c r="B53" i="8"/>
  <c r="B53" i="12" s="1"/>
  <c r="C53" i="8"/>
  <c r="C53" i="12" s="1"/>
  <c r="C53" i="21" s="1"/>
  <c r="D53" i="8"/>
  <c r="D53" i="12" s="1"/>
  <c r="E53" i="8"/>
  <c r="E53" i="12" s="1"/>
  <c r="E53" i="21" s="1"/>
  <c r="F53" i="8"/>
  <c r="F53" i="12" s="1"/>
  <c r="F53" i="21" s="1"/>
  <c r="G53" i="8"/>
  <c r="G53" i="12" s="1"/>
  <c r="E51" i="22" s="1"/>
  <c r="B54" i="8"/>
  <c r="B54" i="12" s="1"/>
  <c r="C54" i="8"/>
  <c r="C54" i="12" s="1"/>
  <c r="C54" i="21" s="1"/>
  <c r="D54" i="8"/>
  <c r="D54" i="12" s="1"/>
  <c r="E54" i="8"/>
  <c r="E54" i="12" s="1"/>
  <c r="E54" i="21" s="1"/>
  <c r="F54" i="8"/>
  <c r="F54" i="12" s="1"/>
  <c r="F54" i="21" s="1"/>
  <c r="G54" i="8"/>
  <c r="G54" i="12" s="1"/>
  <c r="E52" i="22" s="1"/>
  <c r="B55" i="8"/>
  <c r="B55" i="12" s="1"/>
  <c r="C55" i="8"/>
  <c r="C55" i="12" s="1"/>
  <c r="C55" i="21" s="1"/>
  <c r="D55" i="8"/>
  <c r="D55" i="12" s="1"/>
  <c r="E55" i="8"/>
  <c r="E55" i="12" s="1"/>
  <c r="E55" i="21" s="1"/>
  <c r="F55" i="8"/>
  <c r="F55" i="12" s="1"/>
  <c r="F55" i="21" s="1"/>
  <c r="G55" i="8"/>
  <c r="G55" i="12" s="1"/>
  <c r="E53" i="22" s="1"/>
  <c r="B56" i="8"/>
  <c r="B56" i="12" s="1"/>
  <c r="C56" i="8"/>
  <c r="C56" i="12" s="1"/>
  <c r="C56" i="21" s="1"/>
  <c r="D56" i="8"/>
  <c r="D56" i="12" s="1"/>
  <c r="E56" i="8"/>
  <c r="E56" i="12" s="1"/>
  <c r="E56" i="21" s="1"/>
  <c r="F56" i="8"/>
  <c r="F56" i="12" s="1"/>
  <c r="F56" i="21" s="1"/>
  <c r="G56" i="8"/>
  <c r="G56" i="12" s="1"/>
  <c r="E54" i="22" s="1"/>
  <c r="B57" i="8"/>
  <c r="B57" i="12" s="1"/>
  <c r="C57" i="8"/>
  <c r="C57" i="12" s="1"/>
  <c r="C57" i="21" s="1"/>
  <c r="D57" i="8"/>
  <c r="D57" i="12" s="1"/>
  <c r="E57" i="8"/>
  <c r="E57" i="12" s="1"/>
  <c r="E57" i="21" s="1"/>
  <c r="F57" i="8"/>
  <c r="F57" i="12" s="1"/>
  <c r="F57" i="21" s="1"/>
  <c r="G57" i="8"/>
  <c r="G57" i="12" s="1"/>
  <c r="E55" i="22" s="1"/>
  <c r="B58" i="8"/>
  <c r="B58" i="12" s="1"/>
  <c r="C58" i="8"/>
  <c r="C58" i="12" s="1"/>
  <c r="C58" i="21" s="1"/>
  <c r="D58" i="8"/>
  <c r="D58" i="12" s="1"/>
  <c r="E58" i="8"/>
  <c r="E58" i="12" s="1"/>
  <c r="E58" i="21" s="1"/>
  <c r="F58" i="8"/>
  <c r="F58" i="12" s="1"/>
  <c r="F58" i="21" s="1"/>
  <c r="G58" i="8"/>
  <c r="G58" i="12" s="1"/>
  <c r="E56" i="22" s="1"/>
  <c r="B59" i="8"/>
  <c r="B59" i="12" s="1"/>
  <c r="C59" i="8"/>
  <c r="C59" i="12" s="1"/>
  <c r="C59" i="21" s="1"/>
  <c r="D59" i="8"/>
  <c r="D59" i="12" s="1"/>
  <c r="E59" i="8"/>
  <c r="E59" i="12" s="1"/>
  <c r="E59" i="21" s="1"/>
  <c r="F59" i="8"/>
  <c r="F59" i="12" s="1"/>
  <c r="F59" i="21" s="1"/>
  <c r="G59" i="8"/>
  <c r="G59" i="12" s="1"/>
  <c r="E57" i="22" s="1"/>
  <c r="B60" i="8"/>
  <c r="B60" i="12" s="1"/>
  <c r="C60" i="8"/>
  <c r="C60" i="12" s="1"/>
  <c r="C60" i="21" s="1"/>
  <c r="D60" i="8"/>
  <c r="D60" i="12" s="1"/>
  <c r="E60" i="8"/>
  <c r="E60" i="12" s="1"/>
  <c r="E60" i="21" s="1"/>
  <c r="F60" i="8"/>
  <c r="F60" i="12" s="1"/>
  <c r="F60" i="21" s="1"/>
  <c r="G60" i="8"/>
  <c r="G60" i="12" s="1"/>
  <c r="E58" i="22" s="1"/>
  <c r="B61" i="8"/>
  <c r="B61" i="12" s="1"/>
  <c r="C61" i="8"/>
  <c r="C61" i="12" s="1"/>
  <c r="C61" i="21" s="1"/>
  <c r="D61" i="8"/>
  <c r="D61" i="12" s="1"/>
  <c r="E61" i="8"/>
  <c r="E61" i="12" s="1"/>
  <c r="E61" i="21" s="1"/>
  <c r="F61" i="8"/>
  <c r="F61" i="12" s="1"/>
  <c r="F61" i="21" s="1"/>
  <c r="G61" i="8"/>
  <c r="G61" i="12" s="1"/>
  <c r="E59" i="22" s="1"/>
  <c r="B62" i="8"/>
  <c r="B62" i="12" s="1"/>
  <c r="C62" i="8"/>
  <c r="C62" i="12" s="1"/>
  <c r="C62" i="21" s="1"/>
  <c r="D62" i="8"/>
  <c r="D62" i="12" s="1"/>
  <c r="E62" i="8"/>
  <c r="E62" i="12" s="1"/>
  <c r="E62" i="21" s="1"/>
  <c r="F62" i="8"/>
  <c r="F62" i="12" s="1"/>
  <c r="F62" i="21" s="1"/>
  <c r="G62" i="8"/>
  <c r="G62" i="12" s="1"/>
  <c r="E60" i="22" s="1"/>
  <c r="B63" i="8"/>
  <c r="B63" i="12" s="1"/>
  <c r="C63" i="8"/>
  <c r="C63" i="12" s="1"/>
  <c r="C63" i="21" s="1"/>
  <c r="D63" i="8"/>
  <c r="D63" i="12" s="1"/>
  <c r="E63" i="8"/>
  <c r="E63" i="12" s="1"/>
  <c r="E63" i="21" s="1"/>
  <c r="F63" i="8"/>
  <c r="F63" i="12" s="1"/>
  <c r="F63" i="21" s="1"/>
  <c r="G63" i="8"/>
  <c r="G63" i="12" s="1"/>
  <c r="E61" i="22" s="1"/>
  <c r="B64" i="8"/>
  <c r="B64" i="12" s="1"/>
  <c r="C64" i="8"/>
  <c r="C64" i="12" s="1"/>
  <c r="C64" i="21" s="1"/>
  <c r="D64" i="8"/>
  <c r="D64" i="12" s="1"/>
  <c r="E64" i="8"/>
  <c r="E64" i="12" s="1"/>
  <c r="E64" i="21" s="1"/>
  <c r="F64" i="8"/>
  <c r="F64" i="12" s="1"/>
  <c r="F64" i="21" s="1"/>
  <c r="G64" i="8"/>
  <c r="G64" i="12" s="1"/>
  <c r="E62" i="22" s="1"/>
  <c r="B65" i="8"/>
  <c r="B65" i="12" s="1"/>
  <c r="C65" i="8"/>
  <c r="C65" i="12" s="1"/>
  <c r="C65" i="21" s="1"/>
  <c r="D65" i="8"/>
  <c r="D65" i="12" s="1"/>
  <c r="E65" i="8"/>
  <c r="E65" i="12" s="1"/>
  <c r="E65" i="21" s="1"/>
  <c r="F65" i="8"/>
  <c r="F65" i="12" s="1"/>
  <c r="F65" i="21" s="1"/>
  <c r="G65" i="8"/>
  <c r="G65" i="12" s="1"/>
  <c r="E63" i="22" s="1"/>
  <c r="B66" i="8"/>
  <c r="B66" i="12" s="1"/>
  <c r="C66" i="8"/>
  <c r="C66" i="12" s="1"/>
  <c r="C66" i="21" s="1"/>
  <c r="D66" i="8"/>
  <c r="D66" i="12" s="1"/>
  <c r="E66" i="8"/>
  <c r="E66" i="12" s="1"/>
  <c r="E66" i="21" s="1"/>
  <c r="F66" i="8"/>
  <c r="F66" i="12" s="1"/>
  <c r="F66" i="21" s="1"/>
  <c r="G66" i="8"/>
  <c r="G66" i="12" s="1"/>
  <c r="E64" i="22" s="1"/>
  <c r="B67" i="8"/>
  <c r="B67" i="12" s="1"/>
  <c r="C67" i="8"/>
  <c r="C67" i="12" s="1"/>
  <c r="C67" i="21" s="1"/>
  <c r="D67" i="8"/>
  <c r="D67" i="12" s="1"/>
  <c r="E67" i="8"/>
  <c r="E67" i="12" s="1"/>
  <c r="E67" i="21" s="1"/>
  <c r="F67" i="8"/>
  <c r="F67" i="12" s="1"/>
  <c r="F67" i="21" s="1"/>
  <c r="G67" i="8"/>
  <c r="G67" i="12" s="1"/>
  <c r="E65" i="22" s="1"/>
  <c r="B68" i="8"/>
  <c r="B68" i="12" s="1"/>
  <c r="C68" i="8"/>
  <c r="C68" i="12" s="1"/>
  <c r="C68" i="21" s="1"/>
  <c r="D68" i="8"/>
  <c r="D68" i="12" s="1"/>
  <c r="E68" i="8"/>
  <c r="E68" i="12" s="1"/>
  <c r="E68" i="21" s="1"/>
  <c r="F68" i="8"/>
  <c r="F68" i="12" s="1"/>
  <c r="F68" i="21" s="1"/>
  <c r="G68" i="8"/>
  <c r="G68" i="12" s="1"/>
  <c r="E66" i="22" s="1"/>
  <c r="B69" i="8"/>
  <c r="B69" i="12" s="1"/>
  <c r="C69" i="8"/>
  <c r="C69" i="12" s="1"/>
  <c r="C69" i="21" s="1"/>
  <c r="D69" i="8"/>
  <c r="D69" i="12" s="1"/>
  <c r="E69" i="8"/>
  <c r="E69" i="12" s="1"/>
  <c r="E69" i="21" s="1"/>
  <c r="F69" i="8"/>
  <c r="F69" i="12" s="1"/>
  <c r="F69" i="21" s="1"/>
  <c r="G69" i="8"/>
  <c r="G69" i="12" s="1"/>
  <c r="E67" i="22" s="1"/>
  <c r="B70" i="8"/>
  <c r="B70" i="12" s="1"/>
  <c r="C70" i="8"/>
  <c r="C70" i="12" s="1"/>
  <c r="C70" i="21" s="1"/>
  <c r="D70" i="8"/>
  <c r="D70" i="12" s="1"/>
  <c r="E70" i="8"/>
  <c r="E70" i="12" s="1"/>
  <c r="E70" i="21" s="1"/>
  <c r="F70" i="8"/>
  <c r="F70" i="12" s="1"/>
  <c r="F70" i="21" s="1"/>
  <c r="G70" i="8"/>
  <c r="G70" i="12" s="1"/>
  <c r="E68" i="22" s="1"/>
  <c r="B71" i="8"/>
  <c r="B71" i="12" s="1"/>
  <c r="C71" i="8"/>
  <c r="C71" i="12" s="1"/>
  <c r="C71" i="21" s="1"/>
  <c r="D71" i="8"/>
  <c r="D71" i="12" s="1"/>
  <c r="E71" i="8"/>
  <c r="E71" i="12" s="1"/>
  <c r="E71" i="21" s="1"/>
  <c r="F71" i="8"/>
  <c r="F71" i="12" s="1"/>
  <c r="F71" i="21" s="1"/>
  <c r="G71" i="8"/>
  <c r="G71" i="12" s="1"/>
  <c r="E69" i="22" s="1"/>
  <c r="B72" i="8"/>
  <c r="B72" i="12" s="1"/>
  <c r="C72" i="8"/>
  <c r="C72" i="12" s="1"/>
  <c r="C72" i="21" s="1"/>
  <c r="D72" i="8"/>
  <c r="D72" i="12" s="1"/>
  <c r="E72" i="8"/>
  <c r="E72" i="12" s="1"/>
  <c r="E72" i="21" s="1"/>
  <c r="F72" i="8"/>
  <c r="F72" i="12" s="1"/>
  <c r="F72" i="21" s="1"/>
  <c r="G72" i="8"/>
  <c r="G72" i="12" s="1"/>
  <c r="E70" i="22" s="1"/>
  <c r="B73" i="8"/>
  <c r="B73" i="12" s="1"/>
  <c r="C73" i="8"/>
  <c r="C73" i="12" s="1"/>
  <c r="C73" i="21" s="1"/>
  <c r="D73" i="8"/>
  <c r="D73" i="12" s="1"/>
  <c r="E73" i="8"/>
  <c r="E73" i="12" s="1"/>
  <c r="E73" i="21" s="1"/>
  <c r="F73" i="8"/>
  <c r="F73" i="12" s="1"/>
  <c r="F73" i="21" s="1"/>
  <c r="G73" i="8"/>
  <c r="G73" i="12" s="1"/>
  <c r="E71" i="22" s="1"/>
  <c r="B74" i="8"/>
  <c r="B74" i="12" s="1"/>
  <c r="C74" i="8"/>
  <c r="C74" i="12" s="1"/>
  <c r="C74" i="21" s="1"/>
  <c r="D74" i="8"/>
  <c r="D74" i="12" s="1"/>
  <c r="E74" i="8"/>
  <c r="E74" i="12" s="1"/>
  <c r="E74" i="21" s="1"/>
  <c r="F74" i="8"/>
  <c r="F74" i="12" s="1"/>
  <c r="F74" i="21" s="1"/>
  <c r="G74" i="8"/>
  <c r="G74" i="12" s="1"/>
  <c r="E72" i="22" s="1"/>
  <c r="B75" i="8"/>
  <c r="B75" i="12" s="1"/>
  <c r="C75" i="8"/>
  <c r="C75" i="12" s="1"/>
  <c r="C75" i="21" s="1"/>
  <c r="D75" i="8"/>
  <c r="D75" i="12" s="1"/>
  <c r="E75" i="8"/>
  <c r="E75" i="12" s="1"/>
  <c r="E75" i="21" s="1"/>
  <c r="F75" i="8"/>
  <c r="F75" i="12" s="1"/>
  <c r="F75" i="21" s="1"/>
  <c r="G75" i="8"/>
  <c r="G75" i="12" s="1"/>
  <c r="E73" i="22" s="1"/>
  <c r="B76" i="8"/>
  <c r="B76" i="12" s="1"/>
  <c r="C76" i="8"/>
  <c r="C76" i="12" s="1"/>
  <c r="C76" i="21" s="1"/>
  <c r="D76" i="8"/>
  <c r="D76" i="12" s="1"/>
  <c r="E76" i="8"/>
  <c r="E76" i="12" s="1"/>
  <c r="E76" i="21" s="1"/>
  <c r="F76" i="8"/>
  <c r="F76" i="12" s="1"/>
  <c r="F76" i="21" s="1"/>
  <c r="G76" i="8"/>
  <c r="G76" i="12" s="1"/>
  <c r="E74" i="22" s="1"/>
  <c r="B77" i="8"/>
  <c r="B77" i="12" s="1"/>
  <c r="C77" i="8"/>
  <c r="C77" i="12" s="1"/>
  <c r="C77" i="21" s="1"/>
  <c r="D77" i="8"/>
  <c r="D77" i="12" s="1"/>
  <c r="E77" i="8"/>
  <c r="E77" i="12" s="1"/>
  <c r="E77" i="21" s="1"/>
  <c r="F77" i="8"/>
  <c r="F77" i="12" s="1"/>
  <c r="F77" i="21" s="1"/>
  <c r="G77" i="8"/>
  <c r="G77" i="12" s="1"/>
  <c r="E75" i="22" s="1"/>
  <c r="B78" i="8"/>
  <c r="B78" i="12" s="1"/>
  <c r="C78" i="8"/>
  <c r="C78" i="12" s="1"/>
  <c r="C78" i="21" s="1"/>
  <c r="D78" i="8"/>
  <c r="D78" i="12" s="1"/>
  <c r="E78" i="8"/>
  <c r="E78" i="12" s="1"/>
  <c r="E78" i="21" s="1"/>
  <c r="F78" i="8"/>
  <c r="F78" i="12" s="1"/>
  <c r="F78" i="21" s="1"/>
  <c r="G78" i="8"/>
  <c r="G78" i="12" s="1"/>
  <c r="E76" i="22" s="1"/>
  <c r="B79" i="8"/>
  <c r="B79" i="12" s="1"/>
  <c r="C79" i="8"/>
  <c r="C79" i="12" s="1"/>
  <c r="C79" i="21" s="1"/>
  <c r="D79" i="8"/>
  <c r="D79" i="12" s="1"/>
  <c r="E79" i="8"/>
  <c r="E79" i="12" s="1"/>
  <c r="E79" i="21" s="1"/>
  <c r="F79" i="8"/>
  <c r="F79" i="12" s="1"/>
  <c r="F79" i="21" s="1"/>
  <c r="G79" i="8"/>
  <c r="G79" i="12" s="1"/>
  <c r="E77" i="22" s="1"/>
  <c r="B80" i="8"/>
  <c r="B80" i="12" s="1"/>
  <c r="C80" i="8"/>
  <c r="C80" i="12" s="1"/>
  <c r="C80" i="21" s="1"/>
  <c r="D80" i="8"/>
  <c r="D80" i="12" s="1"/>
  <c r="E80" i="8"/>
  <c r="E80" i="12" s="1"/>
  <c r="E80" i="21" s="1"/>
  <c r="F80" i="8"/>
  <c r="F80" i="12" s="1"/>
  <c r="F80" i="21" s="1"/>
  <c r="G80" i="8"/>
  <c r="G80" i="12" s="1"/>
  <c r="E78" i="22" s="1"/>
  <c r="B81" i="8"/>
  <c r="B81" i="12" s="1"/>
  <c r="C81" i="8"/>
  <c r="C81" i="12" s="1"/>
  <c r="C81" i="21" s="1"/>
  <c r="D81" i="8"/>
  <c r="D81" i="12" s="1"/>
  <c r="E81" i="8"/>
  <c r="E81" i="12" s="1"/>
  <c r="E81" i="21" s="1"/>
  <c r="F81" i="8"/>
  <c r="F81" i="12" s="1"/>
  <c r="F81" i="21" s="1"/>
  <c r="G81" i="8"/>
  <c r="G81" i="12" s="1"/>
  <c r="E79" i="22" s="1"/>
  <c r="B82" i="8"/>
  <c r="B82" i="12" s="1"/>
  <c r="C82" i="8"/>
  <c r="C82" i="12" s="1"/>
  <c r="C82" i="21" s="1"/>
  <c r="D82" i="8"/>
  <c r="D82" i="12" s="1"/>
  <c r="E82" i="8"/>
  <c r="E82" i="12" s="1"/>
  <c r="E82" i="21" s="1"/>
  <c r="F82" i="8"/>
  <c r="F82" i="12" s="1"/>
  <c r="F82" i="21" s="1"/>
  <c r="G82" i="8"/>
  <c r="G82" i="12" s="1"/>
  <c r="E80" i="22" s="1"/>
  <c r="B83" i="8"/>
  <c r="B83" i="12" s="1"/>
  <c r="C83" i="8"/>
  <c r="C83" i="12" s="1"/>
  <c r="C83" i="21" s="1"/>
  <c r="D83" i="8"/>
  <c r="D83" i="12" s="1"/>
  <c r="E83" i="8"/>
  <c r="E83" i="12" s="1"/>
  <c r="E83" i="21" s="1"/>
  <c r="F83" i="8"/>
  <c r="F83" i="12" s="1"/>
  <c r="F83" i="21" s="1"/>
  <c r="G83" i="8"/>
  <c r="G83" i="12" s="1"/>
  <c r="E81" i="22" s="1"/>
  <c r="B84" i="8"/>
  <c r="B84" i="12" s="1"/>
  <c r="C84" i="8"/>
  <c r="C84" i="12" s="1"/>
  <c r="C84" i="21" s="1"/>
  <c r="D84" i="8"/>
  <c r="D84" i="12" s="1"/>
  <c r="E84" i="8"/>
  <c r="E84" i="12" s="1"/>
  <c r="E84" i="21" s="1"/>
  <c r="F84" i="8"/>
  <c r="F84" i="12" s="1"/>
  <c r="F84" i="21" s="1"/>
  <c r="G84" i="8"/>
  <c r="G84" i="12" s="1"/>
  <c r="E82" i="22" s="1"/>
  <c r="B85" i="8"/>
  <c r="B85" i="12" s="1"/>
  <c r="C85" i="8"/>
  <c r="C85" i="12" s="1"/>
  <c r="C85" i="21" s="1"/>
  <c r="D85" i="8"/>
  <c r="D85" i="12" s="1"/>
  <c r="E85" i="8"/>
  <c r="E85" i="12" s="1"/>
  <c r="E85" i="21" s="1"/>
  <c r="F85" i="8"/>
  <c r="F85" i="12" s="1"/>
  <c r="F85" i="21" s="1"/>
  <c r="G85" i="8"/>
  <c r="G85" i="12" s="1"/>
  <c r="E83" i="22" s="1"/>
  <c r="B86" i="8"/>
  <c r="B86" i="12" s="1"/>
  <c r="C86" i="8"/>
  <c r="C86" i="12" s="1"/>
  <c r="C86" i="21" s="1"/>
  <c r="D86" i="8"/>
  <c r="D86" i="12" s="1"/>
  <c r="E86" i="8"/>
  <c r="E86" i="12" s="1"/>
  <c r="E86" i="21" s="1"/>
  <c r="F86" i="8"/>
  <c r="F86" i="12" s="1"/>
  <c r="F86" i="21" s="1"/>
  <c r="G86" i="8"/>
  <c r="G86" i="12" s="1"/>
  <c r="E84" i="22" s="1"/>
  <c r="B87" i="8"/>
  <c r="B87" i="12" s="1"/>
  <c r="C87" i="8"/>
  <c r="C87" i="12" s="1"/>
  <c r="C87" i="21" s="1"/>
  <c r="D87" i="8"/>
  <c r="D87" i="12" s="1"/>
  <c r="E87" i="8"/>
  <c r="E87" i="12" s="1"/>
  <c r="E87" i="21" s="1"/>
  <c r="F87" i="8"/>
  <c r="F87" i="12" s="1"/>
  <c r="F87" i="21" s="1"/>
  <c r="G87" i="8"/>
  <c r="G87" i="12" s="1"/>
  <c r="E85" i="22" s="1"/>
  <c r="B88" i="8"/>
  <c r="B88" i="12" s="1"/>
  <c r="C88" i="8"/>
  <c r="C88" i="12" s="1"/>
  <c r="C88" i="21" s="1"/>
  <c r="D88" i="8"/>
  <c r="D88" i="12" s="1"/>
  <c r="E88" i="8"/>
  <c r="E88" i="12" s="1"/>
  <c r="E88" i="21" s="1"/>
  <c r="F88" i="8"/>
  <c r="F88" i="12" s="1"/>
  <c r="F88" i="21" s="1"/>
  <c r="G88" i="8"/>
  <c r="G88" i="12" s="1"/>
  <c r="E86" i="22" s="1"/>
  <c r="B89" i="8"/>
  <c r="B89" i="12" s="1"/>
  <c r="C89" i="8"/>
  <c r="C89" i="12" s="1"/>
  <c r="C89" i="21" s="1"/>
  <c r="D89" i="8"/>
  <c r="D89" i="12" s="1"/>
  <c r="E89" i="8"/>
  <c r="E89" i="12" s="1"/>
  <c r="E89" i="21" s="1"/>
  <c r="F89" i="8"/>
  <c r="F89" i="12" s="1"/>
  <c r="F89" i="21" s="1"/>
  <c r="G89" i="8"/>
  <c r="G89" i="12" s="1"/>
  <c r="E87" i="22" s="1"/>
  <c r="B90" i="8"/>
  <c r="B90" i="12" s="1"/>
  <c r="C90" i="8"/>
  <c r="C90" i="12" s="1"/>
  <c r="C90" i="21" s="1"/>
  <c r="D90" i="8"/>
  <c r="D90" i="12" s="1"/>
  <c r="E90" i="8"/>
  <c r="E90" i="12" s="1"/>
  <c r="E90" i="21" s="1"/>
  <c r="F90" i="8"/>
  <c r="F90" i="12" s="1"/>
  <c r="F90" i="21" s="1"/>
  <c r="G90" i="8"/>
  <c r="G90" i="12" s="1"/>
  <c r="E88" i="22" s="1"/>
  <c r="B91" i="8"/>
  <c r="B91" i="12" s="1"/>
  <c r="C91" i="8"/>
  <c r="C91" i="12" s="1"/>
  <c r="C91" i="21" s="1"/>
  <c r="D91" i="8"/>
  <c r="D91" i="12" s="1"/>
  <c r="E91" i="8"/>
  <c r="E91" i="12" s="1"/>
  <c r="E91" i="21" s="1"/>
  <c r="F91" i="8"/>
  <c r="F91" i="12" s="1"/>
  <c r="F91" i="21" s="1"/>
  <c r="G91" i="8"/>
  <c r="G91" i="12" s="1"/>
  <c r="E89" i="22" s="1"/>
  <c r="B92" i="8"/>
  <c r="B92" i="12" s="1"/>
  <c r="C92" i="8"/>
  <c r="C92" i="12" s="1"/>
  <c r="C92" i="21" s="1"/>
  <c r="D92" i="8"/>
  <c r="D92" i="12" s="1"/>
  <c r="E92" i="8"/>
  <c r="E92" i="12" s="1"/>
  <c r="E92" i="21" s="1"/>
  <c r="F92" i="8"/>
  <c r="F92" i="12" s="1"/>
  <c r="F92" i="21" s="1"/>
  <c r="G92" i="8"/>
  <c r="G92" i="12" s="1"/>
  <c r="E90" i="22" s="1"/>
  <c r="B93" i="8"/>
  <c r="B93" i="12" s="1"/>
  <c r="C93" i="8"/>
  <c r="C93" i="12" s="1"/>
  <c r="C93" i="21" s="1"/>
  <c r="D93" i="8"/>
  <c r="D93" i="12" s="1"/>
  <c r="E93" i="8"/>
  <c r="E93" i="12" s="1"/>
  <c r="E93" i="21" s="1"/>
  <c r="F93" i="8"/>
  <c r="F93" i="12" s="1"/>
  <c r="F93" i="21" s="1"/>
  <c r="G93" i="8"/>
  <c r="G93" i="12" s="1"/>
  <c r="E91" i="22" s="1"/>
  <c r="B94" i="8"/>
  <c r="B94" i="12" s="1"/>
  <c r="C94" i="8"/>
  <c r="C94" i="12" s="1"/>
  <c r="C94" i="21" s="1"/>
  <c r="D94" i="8"/>
  <c r="D94" i="12" s="1"/>
  <c r="E94" i="8"/>
  <c r="E94" i="12" s="1"/>
  <c r="E94" i="21" s="1"/>
  <c r="F94" i="8"/>
  <c r="F94" i="12" s="1"/>
  <c r="F94" i="21" s="1"/>
  <c r="G94" i="8"/>
  <c r="G94" i="12" s="1"/>
  <c r="E92" i="22" s="1"/>
  <c r="B95" i="8"/>
  <c r="B95" i="12" s="1"/>
  <c r="C95" i="8"/>
  <c r="C95" i="12" s="1"/>
  <c r="C95" i="21" s="1"/>
  <c r="D95" i="8"/>
  <c r="D95" i="12" s="1"/>
  <c r="E95" i="8"/>
  <c r="E95" i="12" s="1"/>
  <c r="E95" i="21" s="1"/>
  <c r="F95" i="8"/>
  <c r="F95" i="12" s="1"/>
  <c r="F95" i="21" s="1"/>
  <c r="G95" i="8"/>
  <c r="G95" i="12" s="1"/>
  <c r="E93" i="22" s="1"/>
  <c r="B96" i="8"/>
  <c r="B96" i="12" s="1"/>
  <c r="C96" i="8"/>
  <c r="C96" i="12" s="1"/>
  <c r="C96" i="21" s="1"/>
  <c r="D96" i="8"/>
  <c r="D96" i="12" s="1"/>
  <c r="E96" i="8"/>
  <c r="E96" i="12" s="1"/>
  <c r="E96" i="21" s="1"/>
  <c r="F96" i="8"/>
  <c r="F96" i="12" s="1"/>
  <c r="F96" i="21" s="1"/>
  <c r="G96" i="8"/>
  <c r="G96" i="12" s="1"/>
  <c r="E94" i="22" s="1"/>
  <c r="B97" i="8"/>
  <c r="B97" i="12" s="1"/>
  <c r="C97" i="8"/>
  <c r="C97" i="12" s="1"/>
  <c r="C97" i="21" s="1"/>
  <c r="D97" i="8"/>
  <c r="D97" i="12" s="1"/>
  <c r="E97" i="8"/>
  <c r="E97" i="12" s="1"/>
  <c r="E97" i="21" s="1"/>
  <c r="F97" i="8"/>
  <c r="F97" i="12" s="1"/>
  <c r="F97" i="21" s="1"/>
  <c r="G97" i="8"/>
  <c r="G97" i="12" s="1"/>
  <c r="E95" i="22" s="1"/>
  <c r="B98" i="8"/>
  <c r="B98" i="12" s="1"/>
  <c r="C98" i="8"/>
  <c r="C98" i="12" s="1"/>
  <c r="C98" i="21" s="1"/>
  <c r="D98" i="8"/>
  <c r="D98" i="12" s="1"/>
  <c r="E98" i="8"/>
  <c r="E98" i="12" s="1"/>
  <c r="E98" i="21" s="1"/>
  <c r="F98" i="8"/>
  <c r="F98" i="12" s="1"/>
  <c r="F98" i="21" s="1"/>
  <c r="G98" i="8"/>
  <c r="G98" i="12" s="1"/>
  <c r="E96" i="22" s="1"/>
  <c r="B99" i="8"/>
  <c r="B99" i="12" s="1"/>
  <c r="C99" i="8"/>
  <c r="C99" i="12" s="1"/>
  <c r="C99" i="21" s="1"/>
  <c r="D99" i="8"/>
  <c r="D99" i="12" s="1"/>
  <c r="E99" i="8"/>
  <c r="E99" i="12" s="1"/>
  <c r="E99" i="21" s="1"/>
  <c r="F99" i="8"/>
  <c r="F99" i="12" s="1"/>
  <c r="F99" i="21" s="1"/>
  <c r="G99" i="8"/>
  <c r="G99" i="12" s="1"/>
  <c r="E97" i="22" s="1"/>
  <c r="B100" i="8"/>
  <c r="B100" i="12" s="1"/>
  <c r="C100" i="8"/>
  <c r="C100" i="12" s="1"/>
  <c r="C100" i="21" s="1"/>
  <c r="D100" i="8"/>
  <c r="D100" i="12" s="1"/>
  <c r="E100" i="8"/>
  <c r="E100" i="12" s="1"/>
  <c r="E100" i="21" s="1"/>
  <c r="F100" i="8"/>
  <c r="F100" i="12" s="1"/>
  <c r="F100" i="21" s="1"/>
  <c r="G100" i="8"/>
  <c r="G100" i="12" s="1"/>
  <c r="E98" i="22" s="1"/>
  <c r="B101" i="8"/>
  <c r="B101" i="12" s="1"/>
  <c r="C101" i="8"/>
  <c r="C101" i="12" s="1"/>
  <c r="C101" i="21" s="1"/>
  <c r="D101" i="8"/>
  <c r="D101" i="12" s="1"/>
  <c r="E101" i="8"/>
  <c r="E101" i="12" s="1"/>
  <c r="E101" i="21" s="1"/>
  <c r="F101" i="8"/>
  <c r="F101" i="12" s="1"/>
  <c r="F101" i="21" s="1"/>
  <c r="G101" i="8"/>
  <c r="G101" i="12" s="1"/>
  <c r="E99" i="22" s="1"/>
  <c r="B102" i="8"/>
  <c r="B102" i="12" s="1"/>
  <c r="C102" i="8"/>
  <c r="C102" i="12" s="1"/>
  <c r="C102" i="21" s="1"/>
  <c r="D102" i="8"/>
  <c r="D102" i="12" s="1"/>
  <c r="E102" i="8"/>
  <c r="E102" i="12" s="1"/>
  <c r="E102" i="21" s="1"/>
  <c r="F102" i="8"/>
  <c r="F102" i="12" s="1"/>
  <c r="F102" i="21" s="1"/>
  <c r="G102" i="8"/>
  <c r="G102" i="12" s="1"/>
  <c r="E100" i="22" s="1"/>
  <c r="B103" i="8"/>
  <c r="B103" i="12" s="1"/>
  <c r="C103" i="8"/>
  <c r="C103" i="12" s="1"/>
  <c r="C103" i="21" s="1"/>
  <c r="D103" i="8"/>
  <c r="D103" i="12" s="1"/>
  <c r="E103" i="8"/>
  <c r="E103" i="12" s="1"/>
  <c r="E103" i="21" s="1"/>
  <c r="F103" i="8"/>
  <c r="F103" i="12" s="1"/>
  <c r="F103" i="21" s="1"/>
  <c r="G103" i="8"/>
  <c r="G103" i="12" s="1"/>
  <c r="E101" i="22" s="1"/>
  <c r="B104" i="8"/>
  <c r="B104" i="12" s="1"/>
  <c r="C104" i="8"/>
  <c r="C104" i="12" s="1"/>
  <c r="C104" i="21" s="1"/>
  <c r="D104" i="8"/>
  <c r="D104" i="12" s="1"/>
  <c r="E104" i="8"/>
  <c r="E104" i="12" s="1"/>
  <c r="E104" i="21" s="1"/>
  <c r="F104" i="8"/>
  <c r="F104" i="12" s="1"/>
  <c r="F104" i="21" s="1"/>
  <c r="G104" i="8"/>
  <c r="G104" i="12" s="1"/>
  <c r="E102" i="22" s="1"/>
  <c r="B105" i="8"/>
  <c r="B105" i="12" s="1"/>
  <c r="C105" i="8"/>
  <c r="C105" i="12" s="1"/>
  <c r="C105" i="21" s="1"/>
  <c r="D105" i="8"/>
  <c r="D105" i="12" s="1"/>
  <c r="E105" i="8"/>
  <c r="E105" i="12" s="1"/>
  <c r="E105" i="21" s="1"/>
  <c r="F105" i="8"/>
  <c r="F105" i="12" s="1"/>
  <c r="F105" i="21" s="1"/>
  <c r="G105" i="8"/>
  <c r="G105" i="12" s="1"/>
  <c r="E103" i="22" s="1"/>
  <c r="B106" i="8"/>
  <c r="B106" i="12" s="1"/>
  <c r="C106" i="8"/>
  <c r="C106" i="12" s="1"/>
  <c r="C106" i="21" s="1"/>
  <c r="D106" i="8"/>
  <c r="D106" i="12" s="1"/>
  <c r="E106" i="8"/>
  <c r="E106" i="12" s="1"/>
  <c r="E106" i="21" s="1"/>
  <c r="F106" i="8"/>
  <c r="F106" i="12" s="1"/>
  <c r="F106" i="21" s="1"/>
  <c r="G106" i="8"/>
  <c r="G106" i="12" s="1"/>
  <c r="E104" i="22" s="1"/>
  <c r="B107" i="8"/>
  <c r="B107" i="12" s="1"/>
  <c r="C107" i="8"/>
  <c r="C107" i="12" s="1"/>
  <c r="C107" i="21" s="1"/>
  <c r="D107" i="8"/>
  <c r="D107" i="12" s="1"/>
  <c r="E107" i="8"/>
  <c r="E107" i="12" s="1"/>
  <c r="E107" i="21" s="1"/>
  <c r="F107" i="8"/>
  <c r="F107" i="12" s="1"/>
  <c r="F107" i="21" s="1"/>
  <c r="G107" i="8"/>
  <c r="G107" i="12" s="1"/>
  <c r="E105" i="22" s="1"/>
  <c r="B108" i="8"/>
  <c r="B108" i="12" s="1"/>
  <c r="C108" i="8"/>
  <c r="C108" i="12" s="1"/>
  <c r="C108" i="21" s="1"/>
  <c r="D108" i="8"/>
  <c r="D108" i="12" s="1"/>
  <c r="E108" i="8"/>
  <c r="E108" i="12" s="1"/>
  <c r="E108" i="21" s="1"/>
  <c r="F108" i="8"/>
  <c r="F108" i="12" s="1"/>
  <c r="F108" i="21" s="1"/>
  <c r="G108" i="8"/>
  <c r="G108" i="12" s="1"/>
  <c r="E106" i="22" s="1"/>
  <c r="B109" i="8"/>
  <c r="B109" i="12" s="1"/>
  <c r="C109" i="8"/>
  <c r="C109" i="12" s="1"/>
  <c r="C109" i="21" s="1"/>
  <c r="D109" i="8"/>
  <c r="D109" i="12" s="1"/>
  <c r="E109" i="8"/>
  <c r="E109" i="12" s="1"/>
  <c r="E109" i="21" s="1"/>
  <c r="F109" i="8"/>
  <c r="F109" i="12" s="1"/>
  <c r="F109" i="21" s="1"/>
  <c r="G109" i="8"/>
  <c r="G109" i="12" s="1"/>
  <c r="E107" i="22" s="1"/>
  <c r="B110" i="8"/>
  <c r="B110" i="12" s="1"/>
  <c r="C110" i="8"/>
  <c r="C110" i="12" s="1"/>
  <c r="C110" i="21" s="1"/>
  <c r="D110" i="8"/>
  <c r="D110" i="12" s="1"/>
  <c r="E110" i="8"/>
  <c r="E110" i="12" s="1"/>
  <c r="E110" i="21" s="1"/>
  <c r="F110" i="8"/>
  <c r="F110" i="12" s="1"/>
  <c r="F110" i="21" s="1"/>
  <c r="G110" i="8"/>
  <c r="G110" i="12" s="1"/>
  <c r="E108" i="22" s="1"/>
  <c r="B111" i="8"/>
  <c r="B111" i="12" s="1"/>
  <c r="C111" i="8"/>
  <c r="C111" i="12" s="1"/>
  <c r="C111" i="21" s="1"/>
  <c r="D111" i="8"/>
  <c r="D111" i="12" s="1"/>
  <c r="E111" i="8"/>
  <c r="E111" i="12" s="1"/>
  <c r="E111" i="21" s="1"/>
  <c r="F111" i="8"/>
  <c r="F111" i="12" s="1"/>
  <c r="F111" i="21" s="1"/>
  <c r="G111" i="8"/>
  <c r="G111" i="12" s="1"/>
  <c r="E109" i="22" s="1"/>
  <c r="B112" i="8"/>
  <c r="B112" i="12" s="1"/>
  <c r="C112" i="8"/>
  <c r="C112" i="12" s="1"/>
  <c r="C112" i="21" s="1"/>
  <c r="D112" i="8"/>
  <c r="D112" i="12" s="1"/>
  <c r="E112" i="8"/>
  <c r="E112" i="12" s="1"/>
  <c r="E112" i="21" s="1"/>
  <c r="F112" i="8"/>
  <c r="F112" i="12" s="1"/>
  <c r="F112" i="21" s="1"/>
  <c r="G112" i="8"/>
  <c r="G112" i="12" s="1"/>
  <c r="E110" i="22" s="1"/>
  <c r="B113" i="8"/>
  <c r="B113" i="12" s="1"/>
  <c r="C113" i="8"/>
  <c r="C113" i="12" s="1"/>
  <c r="C113" i="21" s="1"/>
  <c r="D113" i="8"/>
  <c r="D113" i="12" s="1"/>
  <c r="E113" i="8"/>
  <c r="E113" i="12" s="1"/>
  <c r="E113" i="21" s="1"/>
  <c r="F113" i="8"/>
  <c r="F113" i="12" s="1"/>
  <c r="F113" i="21" s="1"/>
  <c r="G113" i="8"/>
  <c r="G113" i="12" s="1"/>
  <c r="E111" i="22" s="1"/>
  <c r="B114" i="8"/>
  <c r="B114" i="12" s="1"/>
  <c r="C114" i="8"/>
  <c r="C114" i="12" s="1"/>
  <c r="C114" i="21" s="1"/>
  <c r="D114" i="8"/>
  <c r="D114" i="12" s="1"/>
  <c r="E114" i="8"/>
  <c r="E114" i="12" s="1"/>
  <c r="E114" i="21" s="1"/>
  <c r="F114" i="8"/>
  <c r="F114" i="12" s="1"/>
  <c r="F114" i="21" s="1"/>
  <c r="G114" i="8"/>
  <c r="G114" i="12" s="1"/>
  <c r="E112" i="22" s="1"/>
  <c r="B115" i="8"/>
  <c r="B115" i="12" s="1"/>
  <c r="C115" i="8"/>
  <c r="C115" i="12" s="1"/>
  <c r="C115" i="21" s="1"/>
  <c r="D115" i="8"/>
  <c r="D115" i="12" s="1"/>
  <c r="E115" i="8"/>
  <c r="E115" i="12" s="1"/>
  <c r="E115" i="21" s="1"/>
  <c r="F115" i="8"/>
  <c r="F115" i="12" s="1"/>
  <c r="F115" i="21" s="1"/>
  <c r="G115" i="8"/>
  <c r="G115" i="12" s="1"/>
  <c r="E113" i="22" s="1"/>
  <c r="B116" i="8"/>
  <c r="B116" i="12" s="1"/>
  <c r="C116" i="8"/>
  <c r="C116" i="12" s="1"/>
  <c r="C116" i="21" s="1"/>
  <c r="D116" i="8"/>
  <c r="D116" i="12" s="1"/>
  <c r="E116" i="8"/>
  <c r="E116" i="12" s="1"/>
  <c r="E116" i="21" s="1"/>
  <c r="F116" i="8"/>
  <c r="F116" i="12" s="1"/>
  <c r="F116" i="21" s="1"/>
  <c r="G116" i="8"/>
  <c r="G116" i="12" s="1"/>
  <c r="E114" i="22" s="1"/>
  <c r="B117" i="8"/>
  <c r="B117" i="12" s="1"/>
  <c r="C117" i="8"/>
  <c r="C117" i="12" s="1"/>
  <c r="C117" i="21" s="1"/>
  <c r="D117" i="8"/>
  <c r="D117" i="12" s="1"/>
  <c r="E117" i="8"/>
  <c r="E117" i="12" s="1"/>
  <c r="E117" i="21" s="1"/>
  <c r="F117" i="8"/>
  <c r="F117" i="12" s="1"/>
  <c r="F117" i="21" s="1"/>
  <c r="G117" i="8"/>
  <c r="G117" i="12" s="1"/>
  <c r="E115" i="22" s="1"/>
  <c r="B118" i="8"/>
  <c r="B118" i="12" s="1"/>
  <c r="C118" i="8"/>
  <c r="C118" i="12" s="1"/>
  <c r="C118" i="21" s="1"/>
  <c r="D118" i="8"/>
  <c r="D118" i="12" s="1"/>
  <c r="E118" i="8"/>
  <c r="E118" i="12" s="1"/>
  <c r="E118" i="21" s="1"/>
  <c r="F118" i="8"/>
  <c r="F118" i="12" s="1"/>
  <c r="F118" i="21" s="1"/>
  <c r="G118" i="8"/>
  <c r="G118" i="12" s="1"/>
  <c r="E116" i="22" s="1"/>
  <c r="B119" i="8"/>
  <c r="B119" i="12" s="1"/>
  <c r="C119" i="8"/>
  <c r="C119" i="12" s="1"/>
  <c r="C119" i="21" s="1"/>
  <c r="D119" i="8"/>
  <c r="D119" i="12" s="1"/>
  <c r="E119" i="8"/>
  <c r="E119" i="12" s="1"/>
  <c r="E119" i="21" s="1"/>
  <c r="F119" i="8"/>
  <c r="F119" i="12" s="1"/>
  <c r="F119" i="21" s="1"/>
  <c r="G119" i="8"/>
  <c r="G119" i="12" s="1"/>
  <c r="E117" i="22" s="1"/>
  <c r="B120" i="8"/>
  <c r="B120" i="12" s="1"/>
  <c r="C120" i="8"/>
  <c r="C120" i="12" s="1"/>
  <c r="C120" i="21" s="1"/>
  <c r="D120" i="8"/>
  <c r="D120" i="12" s="1"/>
  <c r="E120" i="8"/>
  <c r="E120" i="12" s="1"/>
  <c r="E120" i="21" s="1"/>
  <c r="F120" i="8"/>
  <c r="F120" i="12" s="1"/>
  <c r="F120" i="21" s="1"/>
  <c r="G120" i="8"/>
  <c r="G120" i="12" s="1"/>
  <c r="E118" i="22" s="1"/>
  <c r="B121" i="8"/>
  <c r="B121" i="12" s="1"/>
  <c r="C121" i="8"/>
  <c r="C121" i="12" s="1"/>
  <c r="C121" i="21" s="1"/>
  <c r="D121" i="8"/>
  <c r="D121" i="12" s="1"/>
  <c r="E121" i="8"/>
  <c r="E121" i="12" s="1"/>
  <c r="E121" i="21" s="1"/>
  <c r="F121" i="8"/>
  <c r="F121" i="12" s="1"/>
  <c r="F121" i="21" s="1"/>
  <c r="G121" i="8"/>
  <c r="G121" i="12" s="1"/>
  <c r="E119" i="22" s="1"/>
  <c r="B122" i="8"/>
  <c r="B122" i="12" s="1"/>
  <c r="C122" i="8"/>
  <c r="C122" i="12" s="1"/>
  <c r="C122" i="21" s="1"/>
  <c r="D122" i="8"/>
  <c r="D122" i="12" s="1"/>
  <c r="E122" i="8"/>
  <c r="E122" i="12" s="1"/>
  <c r="E122" i="21" s="1"/>
  <c r="F122" i="8"/>
  <c r="F122" i="12" s="1"/>
  <c r="F122" i="21" s="1"/>
  <c r="G122" i="8"/>
  <c r="G122" i="12" s="1"/>
  <c r="E120" i="22" s="1"/>
  <c r="B123" i="8"/>
  <c r="B123" i="12" s="1"/>
  <c r="C123" i="8"/>
  <c r="C123" i="12" s="1"/>
  <c r="C123" i="21" s="1"/>
  <c r="D123" i="8"/>
  <c r="D123" i="12" s="1"/>
  <c r="E123" i="8"/>
  <c r="E123" i="12" s="1"/>
  <c r="E123" i="21" s="1"/>
  <c r="F123" i="8"/>
  <c r="F123" i="12" s="1"/>
  <c r="F123" i="21" s="1"/>
  <c r="G123" i="8"/>
  <c r="G123" i="12" s="1"/>
  <c r="E121" i="22" s="1"/>
  <c r="B124" i="8"/>
  <c r="B124" i="12" s="1"/>
  <c r="C124" i="8"/>
  <c r="C124" i="12" s="1"/>
  <c r="C124" i="21" s="1"/>
  <c r="D124" i="8"/>
  <c r="D124" i="12" s="1"/>
  <c r="E124" i="8"/>
  <c r="E124" i="12" s="1"/>
  <c r="E124" i="21" s="1"/>
  <c r="F124" i="8"/>
  <c r="F124" i="12" s="1"/>
  <c r="F124" i="21" s="1"/>
  <c r="G124" i="8"/>
  <c r="G124" i="12" s="1"/>
  <c r="E122" i="22" s="1"/>
  <c r="B125" i="8"/>
  <c r="B125" i="12" s="1"/>
  <c r="C125" i="8"/>
  <c r="C125" i="12" s="1"/>
  <c r="C125" i="21" s="1"/>
  <c r="D125" i="8"/>
  <c r="D125" i="12" s="1"/>
  <c r="E125" i="8"/>
  <c r="E125" i="12" s="1"/>
  <c r="E125" i="21" s="1"/>
  <c r="F125" i="8"/>
  <c r="F125" i="12" s="1"/>
  <c r="F125" i="21" s="1"/>
  <c r="G125" i="8"/>
  <c r="G125" i="12" s="1"/>
  <c r="E123" i="22" s="1"/>
  <c r="B126" i="8"/>
  <c r="B126" i="12" s="1"/>
  <c r="C126" i="8"/>
  <c r="C126" i="12" s="1"/>
  <c r="C126" i="21" s="1"/>
  <c r="D126" i="8"/>
  <c r="D126" i="12" s="1"/>
  <c r="E126" i="8"/>
  <c r="E126" i="12" s="1"/>
  <c r="E126" i="21" s="1"/>
  <c r="F126" i="8"/>
  <c r="F126" i="12" s="1"/>
  <c r="F126" i="21" s="1"/>
  <c r="G126" i="8"/>
  <c r="G126" i="12" s="1"/>
  <c r="E124" i="22" s="1"/>
  <c r="B127" i="8"/>
  <c r="B127" i="12" s="1"/>
  <c r="C127" i="8"/>
  <c r="C127" i="12" s="1"/>
  <c r="C127" i="21" s="1"/>
  <c r="D127" i="8"/>
  <c r="D127" i="12" s="1"/>
  <c r="E127" i="8"/>
  <c r="E127" i="12" s="1"/>
  <c r="E127" i="21" s="1"/>
  <c r="F127" i="8"/>
  <c r="F127" i="12" s="1"/>
  <c r="F127" i="21" s="1"/>
  <c r="G127" i="8"/>
  <c r="G127" i="12" s="1"/>
  <c r="E125" i="22" s="1"/>
  <c r="B128" i="8"/>
  <c r="B128" i="12" s="1"/>
  <c r="C128" i="8"/>
  <c r="C128" i="12" s="1"/>
  <c r="C128" i="21" s="1"/>
  <c r="D128" i="8"/>
  <c r="D128" i="12" s="1"/>
  <c r="E128" i="8"/>
  <c r="E128" i="12" s="1"/>
  <c r="E128" i="21" s="1"/>
  <c r="F128" i="8"/>
  <c r="F128" i="12" s="1"/>
  <c r="F128" i="21" s="1"/>
  <c r="G128" i="8"/>
  <c r="G128" i="12" s="1"/>
  <c r="E126" i="22" s="1"/>
  <c r="B129" i="8"/>
  <c r="B129" i="12" s="1"/>
  <c r="C129" i="8"/>
  <c r="C129" i="12" s="1"/>
  <c r="C129" i="21" s="1"/>
  <c r="D129" i="8"/>
  <c r="D129" i="12" s="1"/>
  <c r="E129" i="8"/>
  <c r="E129" i="12" s="1"/>
  <c r="E129" i="21" s="1"/>
  <c r="F129" i="8"/>
  <c r="F129" i="12" s="1"/>
  <c r="F129" i="21" s="1"/>
  <c r="G129" i="8"/>
  <c r="G129" i="12" s="1"/>
  <c r="E127" i="22" s="1"/>
  <c r="B130" i="8"/>
  <c r="B130" i="12" s="1"/>
  <c r="C130" i="8"/>
  <c r="C130" i="12" s="1"/>
  <c r="C130" i="21" s="1"/>
  <c r="D130" i="8"/>
  <c r="D130" i="12" s="1"/>
  <c r="E130" i="8"/>
  <c r="E130" i="12" s="1"/>
  <c r="E130" i="21" s="1"/>
  <c r="F130" i="8"/>
  <c r="F130" i="12" s="1"/>
  <c r="F130" i="21" s="1"/>
  <c r="G130" i="8"/>
  <c r="G130" i="12" s="1"/>
  <c r="E128" i="22" s="1"/>
  <c r="B131" i="8"/>
  <c r="B131" i="12" s="1"/>
  <c r="C131" i="8"/>
  <c r="C131" i="12" s="1"/>
  <c r="C131" i="21" s="1"/>
  <c r="D131" i="8"/>
  <c r="D131" i="12" s="1"/>
  <c r="E131" i="8"/>
  <c r="E131" i="12" s="1"/>
  <c r="E131" i="21" s="1"/>
  <c r="F131" i="8"/>
  <c r="F131" i="12" s="1"/>
  <c r="F131" i="21" s="1"/>
  <c r="G131" i="8"/>
  <c r="G131" i="12" s="1"/>
  <c r="E129" i="22" s="1"/>
  <c r="B132" i="8"/>
  <c r="B132" i="12" s="1"/>
  <c r="C132" i="8"/>
  <c r="C132" i="12" s="1"/>
  <c r="C132" i="21" s="1"/>
  <c r="D132" i="8"/>
  <c r="D132" i="12" s="1"/>
  <c r="E132" i="8"/>
  <c r="E132" i="12" s="1"/>
  <c r="E132" i="21" s="1"/>
  <c r="F132" i="8"/>
  <c r="F132" i="12" s="1"/>
  <c r="F132" i="21" s="1"/>
  <c r="G132" i="8"/>
  <c r="G132" i="12" s="1"/>
  <c r="E130" i="22" s="1"/>
  <c r="B133" i="8"/>
  <c r="B133" i="12" s="1"/>
  <c r="C133" i="8"/>
  <c r="C133" i="12" s="1"/>
  <c r="C133" i="21" s="1"/>
  <c r="D133" i="8"/>
  <c r="D133" i="12" s="1"/>
  <c r="E133" i="8"/>
  <c r="E133" i="12" s="1"/>
  <c r="E133" i="21" s="1"/>
  <c r="F133" i="8"/>
  <c r="F133" i="12" s="1"/>
  <c r="F133" i="21" s="1"/>
  <c r="G133" i="8"/>
  <c r="G133" i="12" s="1"/>
  <c r="E131" i="22" s="1"/>
  <c r="B134" i="8"/>
  <c r="B134" i="12" s="1"/>
  <c r="C134" i="8"/>
  <c r="C134" i="12" s="1"/>
  <c r="C134" i="21" s="1"/>
  <c r="D134" i="8"/>
  <c r="D134" i="12" s="1"/>
  <c r="E134" i="8"/>
  <c r="E134" i="12" s="1"/>
  <c r="E134" i="21" s="1"/>
  <c r="F134" i="8"/>
  <c r="F134" i="12" s="1"/>
  <c r="F134" i="21" s="1"/>
  <c r="G134" i="8"/>
  <c r="G134" i="12" s="1"/>
  <c r="E132" i="22" s="1"/>
  <c r="B135" i="8"/>
  <c r="B135" i="12" s="1"/>
  <c r="C135" i="8"/>
  <c r="C135" i="12" s="1"/>
  <c r="C135" i="21" s="1"/>
  <c r="D135" i="8"/>
  <c r="D135" i="12" s="1"/>
  <c r="E135" i="8"/>
  <c r="E135" i="12" s="1"/>
  <c r="E135" i="21" s="1"/>
  <c r="F135" i="8"/>
  <c r="F135" i="12" s="1"/>
  <c r="F135" i="21" s="1"/>
  <c r="G135" i="8"/>
  <c r="G135" i="12" s="1"/>
  <c r="E133" i="22" s="1"/>
  <c r="B136" i="8"/>
  <c r="B136" i="12" s="1"/>
  <c r="C136" i="8"/>
  <c r="C136" i="12" s="1"/>
  <c r="C136" i="21" s="1"/>
  <c r="D136" i="8"/>
  <c r="D136" i="12" s="1"/>
  <c r="E136" i="8"/>
  <c r="E136" i="12" s="1"/>
  <c r="E136" i="21" s="1"/>
  <c r="F136" i="8"/>
  <c r="F136" i="12" s="1"/>
  <c r="F136" i="21" s="1"/>
  <c r="G136" i="8"/>
  <c r="G136" i="12" s="1"/>
  <c r="E134" i="22" s="1"/>
  <c r="B138" i="8"/>
  <c r="B138" i="12" s="1"/>
  <c r="C138" i="8"/>
  <c r="C138" i="12" s="1"/>
  <c r="C137" i="21" s="1"/>
  <c r="D138" i="8"/>
  <c r="D138" i="12" s="1"/>
  <c r="E138" i="8"/>
  <c r="E138" i="12" s="1"/>
  <c r="E137" i="21" s="1"/>
  <c r="F138" i="8"/>
  <c r="F138" i="12" s="1"/>
  <c r="F137" i="21" s="1"/>
  <c r="G138" i="8"/>
  <c r="G138" i="12" s="1"/>
  <c r="E136" i="22" s="1"/>
  <c r="B139" i="8"/>
  <c r="B139" i="12" s="1"/>
  <c r="C139" i="8"/>
  <c r="C139" i="12" s="1"/>
  <c r="C138" i="21" s="1"/>
  <c r="D139" i="8"/>
  <c r="D139" i="12" s="1"/>
  <c r="E139" i="8"/>
  <c r="E139" i="12" s="1"/>
  <c r="E138" i="21" s="1"/>
  <c r="F139" i="8"/>
  <c r="F139" i="12" s="1"/>
  <c r="F138" i="21" s="1"/>
  <c r="G139" i="8"/>
  <c r="G139" i="12" s="1"/>
  <c r="E137" i="22" s="1"/>
  <c r="B140" i="8"/>
  <c r="B140" i="12" s="1"/>
  <c r="C140" i="8"/>
  <c r="C140" i="12" s="1"/>
  <c r="C139" i="21" s="1"/>
  <c r="D140" i="8"/>
  <c r="D140" i="12" s="1"/>
  <c r="E140" i="8"/>
  <c r="E140" i="12" s="1"/>
  <c r="E139" i="21" s="1"/>
  <c r="F140" i="8"/>
  <c r="F140" i="12" s="1"/>
  <c r="F139" i="21" s="1"/>
  <c r="G140" i="8"/>
  <c r="G140" i="12" s="1"/>
  <c r="E138" i="22" s="1"/>
  <c r="B141" i="8"/>
  <c r="B141" i="12" s="1"/>
  <c r="C141" i="8"/>
  <c r="C141" i="12" s="1"/>
  <c r="C140" i="21" s="1"/>
  <c r="D141" i="8"/>
  <c r="D141" i="12" s="1"/>
  <c r="E141" i="8"/>
  <c r="E141" i="12" s="1"/>
  <c r="E140" i="21" s="1"/>
  <c r="F141" i="8"/>
  <c r="F141" i="12" s="1"/>
  <c r="F140" i="21" s="1"/>
  <c r="G141" i="8"/>
  <c r="G141" i="12" s="1"/>
  <c r="E139" i="22" s="1"/>
  <c r="B142" i="8"/>
  <c r="B142" i="12" s="1"/>
  <c r="C142" i="8"/>
  <c r="C142" i="12" s="1"/>
  <c r="C141" i="21" s="1"/>
  <c r="D142" i="8"/>
  <c r="D142" i="12" s="1"/>
  <c r="E142" i="8"/>
  <c r="E142" i="12" s="1"/>
  <c r="E141" i="21" s="1"/>
  <c r="F142" i="8"/>
  <c r="F142" i="12" s="1"/>
  <c r="F141" i="21" s="1"/>
  <c r="G142" i="8"/>
  <c r="G142" i="12" s="1"/>
  <c r="E140" i="22" s="1"/>
  <c r="B143" i="8"/>
  <c r="B143" i="12" s="1"/>
  <c r="C143" i="8"/>
  <c r="C143" i="12" s="1"/>
  <c r="C142" i="21" s="1"/>
  <c r="D143" i="8"/>
  <c r="D143" i="12" s="1"/>
  <c r="E143" i="8"/>
  <c r="E143" i="12" s="1"/>
  <c r="E142" i="21" s="1"/>
  <c r="F143" i="8"/>
  <c r="F143" i="12" s="1"/>
  <c r="F142" i="21" s="1"/>
  <c r="G143" i="8"/>
  <c r="G143" i="12" s="1"/>
  <c r="E141" i="22" s="1"/>
  <c r="B144" i="8"/>
  <c r="B144" i="12" s="1"/>
  <c r="C144" i="8"/>
  <c r="C144" i="12" s="1"/>
  <c r="C143" i="21" s="1"/>
  <c r="D144" i="8"/>
  <c r="D144" i="12" s="1"/>
  <c r="E144" i="8"/>
  <c r="E144" i="12" s="1"/>
  <c r="E143" i="21" s="1"/>
  <c r="F144" i="8"/>
  <c r="F144" i="12" s="1"/>
  <c r="F143" i="21" s="1"/>
  <c r="G144" i="8"/>
  <c r="G144" i="12" s="1"/>
  <c r="E142" i="22" s="1"/>
  <c r="B145" i="8"/>
  <c r="B145" i="12" s="1"/>
  <c r="C145" i="8"/>
  <c r="C145" i="12" s="1"/>
  <c r="C144" i="21" s="1"/>
  <c r="D145" i="8"/>
  <c r="D145" i="12" s="1"/>
  <c r="E145" i="8"/>
  <c r="E145" i="12" s="1"/>
  <c r="E144" i="21" s="1"/>
  <c r="F145" i="8"/>
  <c r="F145" i="12" s="1"/>
  <c r="F144" i="21" s="1"/>
  <c r="G145" i="8"/>
  <c r="G145" i="12" s="1"/>
  <c r="E143" i="22" s="1"/>
  <c r="B146" i="8"/>
  <c r="B146" i="12" s="1"/>
  <c r="C146" i="8"/>
  <c r="C146" i="12" s="1"/>
  <c r="C145" i="21" s="1"/>
  <c r="D146" i="8"/>
  <c r="D146" i="12" s="1"/>
  <c r="E146" i="8"/>
  <c r="E146" i="12" s="1"/>
  <c r="E145" i="21" s="1"/>
  <c r="F146" i="8"/>
  <c r="F146" i="12" s="1"/>
  <c r="F145" i="21" s="1"/>
  <c r="G146" i="8"/>
  <c r="G146" i="12" s="1"/>
  <c r="E144" i="22" s="1"/>
  <c r="B147" i="8"/>
  <c r="B147" i="12" s="1"/>
  <c r="C147" i="8"/>
  <c r="C147" i="12" s="1"/>
  <c r="C146" i="21" s="1"/>
  <c r="D147" i="8"/>
  <c r="D147" i="12" s="1"/>
  <c r="E147" i="8"/>
  <c r="E147" i="12" s="1"/>
  <c r="E146" i="21" s="1"/>
  <c r="F147" i="8"/>
  <c r="F147" i="12" s="1"/>
  <c r="F146" i="21" s="1"/>
  <c r="G147" i="8"/>
  <c r="G147" i="12" s="1"/>
  <c r="E145" i="22" s="1"/>
  <c r="B148" i="8"/>
  <c r="B148" i="12" s="1"/>
  <c r="C148" i="8"/>
  <c r="C148" i="12" s="1"/>
  <c r="C147" i="21" s="1"/>
  <c r="D148" i="8"/>
  <c r="D148" i="12" s="1"/>
  <c r="E148" i="8"/>
  <c r="E148" i="12" s="1"/>
  <c r="E147" i="21" s="1"/>
  <c r="F148" i="8"/>
  <c r="F148" i="12" s="1"/>
  <c r="F147" i="21" s="1"/>
  <c r="G148" i="8"/>
  <c r="G148" i="12" s="1"/>
  <c r="E146" i="22" s="1"/>
  <c r="B149" i="8"/>
  <c r="B149" i="12" s="1"/>
  <c r="C149" i="8"/>
  <c r="C149" i="12" s="1"/>
  <c r="C148" i="21" s="1"/>
  <c r="D149" i="8"/>
  <c r="D149" i="12" s="1"/>
  <c r="E149" i="8"/>
  <c r="E149" i="12" s="1"/>
  <c r="E148" i="21" s="1"/>
  <c r="F149" i="8"/>
  <c r="F149" i="12" s="1"/>
  <c r="F148" i="21" s="1"/>
  <c r="G149" i="8"/>
  <c r="G149" i="12" s="1"/>
  <c r="E147" i="22" s="1"/>
  <c r="B150" i="8"/>
  <c r="B150" i="12" s="1"/>
  <c r="C150" i="8"/>
  <c r="C150" i="12" s="1"/>
  <c r="C149" i="21" s="1"/>
  <c r="D150" i="8"/>
  <c r="D150" i="12" s="1"/>
  <c r="E150" i="8"/>
  <c r="E150" i="12" s="1"/>
  <c r="E149" i="21" s="1"/>
  <c r="F150" i="8"/>
  <c r="F150" i="12" s="1"/>
  <c r="F149" i="21" s="1"/>
  <c r="G150" i="8"/>
  <c r="G150" i="12" s="1"/>
  <c r="E148" i="22" s="1"/>
  <c r="B151" i="8"/>
  <c r="B151" i="12" s="1"/>
  <c r="C151" i="8"/>
  <c r="C151" i="12" s="1"/>
  <c r="C150" i="21" s="1"/>
  <c r="D151" i="8"/>
  <c r="D151" i="12" s="1"/>
  <c r="E151" i="8"/>
  <c r="E151" i="12" s="1"/>
  <c r="E150" i="21" s="1"/>
  <c r="F151" i="8"/>
  <c r="F151" i="12" s="1"/>
  <c r="F150" i="21" s="1"/>
  <c r="G151" i="8"/>
  <c r="G151" i="12" s="1"/>
  <c r="E149" i="22" s="1"/>
  <c r="B152" i="8"/>
  <c r="B152" i="12" s="1"/>
  <c r="C152" i="8"/>
  <c r="C152" i="12" s="1"/>
  <c r="C151" i="21" s="1"/>
  <c r="D152" i="8"/>
  <c r="D152" i="12" s="1"/>
  <c r="E152" i="8"/>
  <c r="E152" i="12" s="1"/>
  <c r="E151" i="21" s="1"/>
  <c r="F152" i="8"/>
  <c r="F152" i="12" s="1"/>
  <c r="F151" i="21" s="1"/>
  <c r="G152" i="8"/>
  <c r="G152" i="12" s="1"/>
  <c r="E150" i="22" s="1"/>
  <c r="B153" i="8"/>
  <c r="B153" i="12" s="1"/>
  <c r="C153" i="8"/>
  <c r="C153" i="12" s="1"/>
  <c r="C152" i="21" s="1"/>
  <c r="D153" i="8"/>
  <c r="D153" i="12" s="1"/>
  <c r="E153" i="8"/>
  <c r="E153" i="12" s="1"/>
  <c r="E152" i="21" s="1"/>
  <c r="F153" i="8"/>
  <c r="F153" i="12" s="1"/>
  <c r="F152" i="21" s="1"/>
  <c r="G153" i="8"/>
  <c r="G153" i="12" s="1"/>
  <c r="E151" i="22" s="1"/>
  <c r="B154" i="8"/>
  <c r="B154" i="12" s="1"/>
  <c r="C154" i="8"/>
  <c r="C154" i="12" s="1"/>
  <c r="C153" i="21" s="1"/>
  <c r="D154" i="8"/>
  <c r="D154" i="12" s="1"/>
  <c r="E154" i="8"/>
  <c r="E154" i="12" s="1"/>
  <c r="E153" i="21" s="1"/>
  <c r="F154" i="8"/>
  <c r="F154" i="12" s="1"/>
  <c r="F153" i="21" s="1"/>
  <c r="G154" i="8"/>
  <c r="G154" i="12" s="1"/>
  <c r="E152" i="22" s="1"/>
  <c r="B155" i="8"/>
  <c r="B155" i="12" s="1"/>
  <c r="C155" i="8"/>
  <c r="C155" i="12" s="1"/>
  <c r="C154" i="21" s="1"/>
  <c r="D155" i="8"/>
  <c r="D155" i="12" s="1"/>
  <c r="E155" i="8"/>
  <c r="E155" i="12" s="1"/>
  <c r="E154" i="21" s="1"/>
  <c r="F155" i="8"/>
  <c r="F155" i="12" s="1"/>
  <c r="F154" i="21" s="1"/>
  <c r="G155" i="8"/>
  <c r="G155" i="12" s="1"/>
  <c r="E153" i="22" s="1"/>
  <c r="B156" i="8"/>
  <c r="B156" i="12" s="1"/>
  <c r="C156" i="8"/>
  <c r="C156" i="12" s="1"/>
  <c r="C155" i="21" s="1"/>
  <c r="D156" i="8"/>
  <c r="D156" i="12" s="1"/>
  <c r="E156" i="8"/>
  <c r="E156" i="12" s="1"/>
  <c r="E155" i="21" s="1"/>
  <c r="F156" i="8"/>
  <c r="F156" i="12" s="1"/>
  <c r="F155" i="21" s="1"/>
  <c r="G156" i="8"/>
  <c r="G156" i="12" s="1"/>
  <c r="E154" i="22" s="1"/>
  <c r="B157" i="8"/>
  <c r="B157" i="12" s="1"/>
  <c r="C157" i="8"/>
  <c r="C157" i="12" s="1"/>
  <c r="C156" i="21" s="1"/>
  <c r="D157" i="8"/>
  <c r="D157" i="12" s="1"/>
  <c r="E157" i="8"/>
  <c r="E157" i="12" s="1"/>
  <c r="E156" i="21" s="1"/>
  <c r="F157" i="8"/>
  <c r="F157" i="12" s="1"/>
  <c r="F156" i="21" s="1"/>
  <c r="G157" i="8"/>
  <c r="G157" i="12" s="1"/>
  <c r="E155" i="22" s="1"/>
  <c r="B158" i="8"/>
  <c r="B158" i="12" s="1"/>
  <c r="C158" i="8"/>
  <c r="C158" i="12" s="1"/>
  <c r="C157" i="21" s="1"/>
  <c r="D158" i="8"/>
  <c r="D158" i="12" s="1"/>
  <c r="E158" i="8"/>
  <c r="E158" i="12" s="1"/>
  <c r="E157" i="21" s="1"/>
  <c r="F158" i="8"/>
  <c r="F158" i="12" s="1"/>
  <c r="F157" i="21" s="1"/>
  <c r="G158" i="8"/>
  <c r="G158" i="12" s="1"/>
  <c r="E156" i="22" s="1"/>
  <c r="B159" i="8"/>
  <c r="B159" i="12" s="1"/>
  <c r="C159" i="8"/>
  <c r="C159" i="12" s="1"/>
  <c r="C158" i="21" s="1"/>
  <c r="D159" i="8"/>
  <c r="D159" i="12" s="1"/>
  <c r="E159" i="8"/>
  <c r="E159" i="12" s="1"/>
  <c r="E158" i="21" s="1"/>
  <c r="F159" i="8"/>
  <c r="F159" i="12" s="1"/>
  <c r="F158" i="21" s="1"/>
  <c r="G159" i="8"/>
  <c r="G159" i="12" s="1"/>
  <c r="E157" i="22" s="1"/>
  <c r="B160" i="8"/>
  <c r="B160" i="12" s="1"/>
  <c r="C160" i="8"/>
  <c r="C160" i="12" s="1"/>
  <c r="C159" i="21" s="1"/>
  <c r="D160" i="8"/>
  <c r="D160" i="12" s="1"/>
  <c r="E160" i="8"/>
  <c r="E160" i="12" s="1"/>
  <c r="E159" i="21" s="1"/>
  <c r="F160" i="8"/>
  <c r="F160" i="12" s="1"/>
  <c r="F159" i="21" s="1"/>
  <c r="G160" i="8"/>
  <c r="G160" i="12" s="1"/>
  <c r="E158" i="22" s="1"/>
  <c r="B161" i="8"/>
  <c r="B161" i="12" s="1"/>
  <c r="C161" i="8"/>
  <c r="C161" i="12" s="1"/>
  <c r="C160" i="21" s="1"/>
  <c r="D161" i="8"/>
  <c r="D161" i="12" s="1"/>
  <c r="E161" i="8"/>
  <c r="E161" i="12" s="1"/>
  <c r="E160" i="21" s="1"/>
  <c r="F161" i="8"/>
  <c r="F161" i="12" s="1"/>
  <c r="F160" i="21" s="1"/>
  <c r="G161" i="8"/>
  <c r="G161" i="12" s="1"/>
  <c r="E159" i="22" s="1"/>
  <c r="B162" i="8"/>
  <c r="B162" i="12" s="1"/>
  <c r="C162" i="8"/>
  <c r="C162" i="12" s="1"/>
  <c r="C161" i="21" s="1"/>
  <c r="D162" i="8"/>
  <c r="D162" i="12" s="1"/>
  <c r="E162" i="8"/>
  <c r="E162" i="12" s="1"/>
  <c r="E161" i="21" s="1"/>
  <c r="F162" i="8"/>
  <c r="F162" i="12" s="1"/>
  <c r="F161" i="21" s="1"/>
  <c r="G162" i="8"/>
  <c r="G162" i="12" s="1"/>
  <c r="E160" i="22" s="1"/>
  <c r="B163" i="8"/>
  <c r="B163" i="12" s="1"/>
  <c r="C163" i="8"/>
  <c r="C163" i="12" s="1"/>
  <c r="C162" i="21" s="1"/>
  <c r="D163" i="8"/>
  <c r="D163" i="12" s="1"/>
  <c r="E163" i="8"/>
  <c r="E163" i="12" s="1"/>
  <c r="E162" i="21" s="1"/>
  <c r="F163" i="8"/>
  <c r="F163" i="12" s="1"/>
  <c r="F162" i="21" s="1"/>
  <c r="G163" i="8"/>
  <c r="G163" i="12" s="1"/>
  <c r="E161" i="22" s="1"/>
  <c r="B164" i="8"/>
  <c r="B164" i="12" s="1"/>
  <c r="C164" i="8"/>
  <c r="C164" i="12" s="1"/>
  <c r="C163" i="21" s="1"/>
  <c r="D164" i="8"/>
  <c r="D164" i="12" s="1"/>
  <c r="E164" i="8"/>
  <c r="E164" i="12" s="1"/>
  <c r="E163" i="21" s="1"/>
  <c r="F164" i="8"/>
  <c r="F164" i="12" s="1"/>
  <c r="F163" i="21" s="1"/>
  <c r="G164" i="8"/>
  <c r="G164" i="12" s="1"/>
  <c r="E162" i="22" s="1"/>
  <c r="B165" i="8"/>
  <c r="B165" i="12" s="1"/>
  <c r="C165" i="8"/>
  <c r="C165" i="12" s="1"/>
  <c r="C164" i="21" s="1"/>
  <c r="D165" i="8"/>
  <c r="D165" i="12" s="1"/>
  <c r="E165" i="8"/>
  <c r="E165" i="12" s="1"/>
  <c r="E164" i="21" s="1"/>
  <c r="F165" i="8"/>
  <c r="F165" i="12" s="1"/>
  <c r="F164" i="21" s="1"/>
  <c r="G165" i="8"/>
  <c r="G165" i="12" s="1"/>
  <c r="E163" i="22" s="1"/>
  <c r="B166" i="8"/>
  <c r="B166" i="12" s="1"/>
  <c r="B165" i="21" s="1"/>
  <c r="C166" i="8"/>
  <c r="C166" i="12" s="1"/>
  <c r="C165" i="21" s="1"/>
  <c r="D166" i="8"/>
  <c r="D166" i="12" s="1"/>
  <c r="E166" i="8"/>
  <c r="E166" i="12" s="1"/>
  <c r="E165" i="21" s="1"/>
  <c r="F166" i="8"/>
  <c r="F166" i="12" s="1"/>
  <c r="F165" i="21" s="1"/>
  <c r="G166" i="8"/>
  <c r="G166" i="12" s="1"/>
  <c r="E164" i="22" s="1"/>
  <c r="B167" i="8"/>
  <c r="B167" i="12" s="1"/>
  <c r="B166" i="21" s="1"/>
  <c r="C167" i="8"/>
  <c r="C167" i="12" s="1"/>
  <c r="C166" i="21" s="1"/>
  <c r="D167" i="8"/>
  <c r="D167" i="12" s="1"/>
  <c r="E167" i="8"/>
  <c r="E167" i="12" s="1"/>
  <c r="E166" i="21" s="1"/>
  <c r="F167" i="8"/>
  <c r="F167" i="12" s="1"/>
  <c r="F166" i="21" s="1"/>
  <c r="G167" i="8"/>
  <c r="G167" i="12" s="1"/>
  <c r="E165" i="22" s="1"/>
  <c r="B168" i="8"/>
  <c r="B168" i="12" s="1"/>
  <c r="B167" i="21" s="1"/>
  <c r="C168" i="8"/>
  <c r="C168" i="12" s="1"/>
  <c r="C167" i="21" s="1"/>
  <c r="D168" i="8"/>
  <c r="D168" i="12" s="1"/>
  <c r="E168" i="8"/>
  <c r="E168" i="12" s="1"/>
  <c r="E167" i="21" s="1"/>
  <c r="F168" i="8"/>
  <c r="F168" i="12" s="1"/>
  <c r="F167" i="21" s="1"/>
  <c r="G168" i="8"/>
  <c r="G168" i="12" s="1"/>
  <c r="E166" i="22" s="1"/>
  <c r="B169" i="8"/>
  <c r="B169" i="12" s="1"/>
  <c r="B168" i="21" s="1"/>
  <c r="C169" i="8"/>
  <c r="C169" i="12" s="1"/>
  <c r="C168" i="21" s="1"/>
  <c r="D169" i="8"/>
  <c r="D169" i="12" s="1"/>
  <c r="E169" i="8"/>
  <c r="E169" i="12" s="1"/>
  <c r="E168" i="21" s="1"/>
  <c r="F169" i="8"/>
  <c r="F169" i="12" s="1"/>
  <c r="F168" i="21" s="1"/>
  <c r="G169" i="8"/>
  <c r="G169" i="12" s="1"/>
  <c r="E167" i="22" s="1"/>
  <c r="B170" i="8"/>
  <c r="B170" i="12" s="1"/>
  <c r="B169" i="21" s="1"/>
  <c r="C170" i="8"/>
  <c r="C170" i="12" s="1"/>
  <c r="C169" i="21" s="1"/>
  <c r="D170" i="8"/>
  <c r="D170" i="12" s="1"/>
  <c r="E170" i="8"/>
  <c r="E170" i="12" s="1"/>
  <c r="E169" i="21" s="1"/>
  <c r="F170" i="8"/>
  <c r="F170" i="12" s="1"/>
  <c r="F169" i="21" s="1"/>
  <c r="G170" i="8"/>
  <c r="G170" i="12" s="1"/>
  <c r="E168" i="22" s="1"/>
  <c r="B171" i="8"/>
  <c r="B171" i="12" s="1"/>
  <c r="B170" i="21" s="1"/>
  <c r="C171" i="8"/>
  <c r="C171" i="12" s="1"/>
  <c r="C170" i="21" s="1"/>
  <c r="D171" i="8"/>
  <c r="D171" i="12" s="1"/>
  <c r="E171" i="8"/>
  <c r="E171" i="12" s="1"/>
  <c r="E170" i="21" s="1"/>
  <c r="F171" i="8"/>
  <c r="F171" i="12" s="1"/>
  <c r="F170" i="21" s="1"/>
  <c r="G171" i="8"/>
  <c r="G171" i="12" s="1"/>
  <c r="E169" i="22" s="1"/>
  <c r="B172" i="8"/>
  <c r="B172" i="12" s="1"/>
  <c r="B171" i="21" s="1"/>
  <c r="C172" i="8"/>
  <c r="C172" i="12" s="1"/>
  <c r="C171" i="21" s="1"/>
  <c r="D172" i="8"/>
  <c r="D172" i="12" s="1"/>
  <c r="E172" i="8"/>
  <c r="E172" i="12" s="1"/>
  <c r="E171" i="21" s="1"/>
  <c r="F172" i="8"/>
  <c r="F172" i="12" s="1"/>
  <c r="F171" i="21" s="1"/>
  <c r="G172" i="8"/>
  <c r="G172" i="12" s="1"/>
  <c r="E170" i="22" s="1"/>
  <c r="B173" i="8"/>
  <c r="B173" i="12" s="1"/>
  <c r="B172" i="21" s="1"/>
  <c r="C173" i="8"/>
  <c r="C173" i="12" s="1"/>
  <c r="C172" i="21" s="1"/>
  <c r="D173" i="8"/>
  <c r="D173" i="12" s="1"/>
  <c r="E173" i="8"/>
  <c r="E173" i="12" s="1"/>
  <c r="E172" i="21" s="1"/>
  <c r="F173" i="8"/>
  <c r="F173" i="12" s="1"/>
  <c r="F172" i="21" s="1"/>
  <c r="G173" i="8"/>
  <c r="G173" i="12" s="1"/>
  <c r="E171" i="22" s="1"/>
  <c r="B174" i="8"/>
  <c r="B174" i="12" s="1"/>
  <c r="B173" i="21" s="1"/>
  <c r="C174" i="8"/>
  <c r="C174" i="12" s="1"/>
  <c r="C173" i="21" s="1"/>
  <c r="D174" i="8"/>
  <c r="D174" i="12" s="1"/>
  <c r="E174" i="8"/>
  <c r="E174" i="12" s="1"/>
  <c r="E173" i="21" s="1"/>
  <c r="F174" i="8"/>
  <c r="F174" i="12" s="1"/>
  <c r="F173" i="21" s="1"/>
  <c r="G174" i="8"/>
  <c r="G174" i="12" s="1"/>
  <c r="E172" i="22" s="1"/>
  <c r="B175" i="8"/>
  <c r="B175" i="12" s="1"/>
  <c r="B174" i="21" s="1"/>
  <c r="C175" i="8"/>
  <c r="C175" i="12" s="1"/>
  <c r="C174" i="21" s="1"/>
  <c r="D175" i="8"/>
  <c r="D175" i="12" s="1"/>
  <c r="E175" i="8"/>
  <c r="E175" i="12" s="1"/>
  <c r="E174" i="21" s="1"/>
  <c r="F175" i="8"/>
  <c r="F175" i="12" s="1"/>
  <c r="F174" i="21" s="1"/>
  <c r="G175" i="8"/>
  <c r="G175" i="12" s="1"/>
  <c r="E173" i="22" s="1"/>
  <c r="B176" i="8"/>
  <c r="B176" i="12" s="1"/>
  <c r="B175" i="21" s="1"/>
  <c r="C176" i="8"/>
  <c r="C176" i="12" s="1"/>
  <c r="C175" i="21" s="1"/>
  <c r="D176" i="8"/>
  <c r="D176" i="12" s="1"/>
  <c r="E176" i="8"/>
  <c r="E176" i="12" s="1"/>
  <c r="E175" i="21" s="1"/>
  <c r="F176" i="8"/>
  <c r="F176" i="12" s="1"/>
  <c r="F175" i="21" s="1"/>
  <c r="G176" i="8"/>
  <c r="G176" i="12" s="1"/>
  <c r="E174" i="22" s="1"/>
  <c r="B177" i="8"/>
  <c r="B177" i="12" s="1"/>
  <c r="B176" i="21" s="1"/>
  <c r="C177" i="8"/>
  <c r="C177" i="12" s="1"/>
  <c r="C176" i="21" s="1"/>
  <c r="D177" i="8"/>
  <c r="D177" i="12" s="1"/>
  <c r="E177" i="8"/>
  <c r="E177" i="12" s="1"/>
  <c r="E176" i="21" s="1"/>
  <c r="F177" i="8"/>
  <c r="F177" i="12" s="1"/>
  <c r="F176" i="21" s="1"/>
  <c r="G177" i="8"/>
  <c r="G177" i="12" s="1"/>
  <c r="E175" i="22" s="1"/>
  <c r="B178" i="8"/>
  <c r="B178" i="12" s="1"/>
  <c r="B177" i="21" s="1"/>
  <c r="C178" i="8"/>
  <c r="C178" i="12" s="1"/>
  <c r="C177" i="21" s="1"/>
  <c r="D178" i="8"/>
  <c r="D178" i="12" s="1"/>
  <c r="E178" i="8"/>
  <c r="E178" i="12" s="1"/>
  <c r="E177" i="21" s="1"/>
  <c r="F178" i="8"/>
  <c r="F178" i="12" s="1"/>
  <c r="F177" i="21" s="1"/>
  <c r="G178" i="8"/>
  <c r="G178" i="12" s="1"/>
  <c r="E176" i="22" s="1"/>
  <c r="B179" i="8"/>
  <c r="B179" i="12" s="1"/>
  <c r="B178" i="21" s="1"/>
  <c r="C179" i="8"/>
  <c r="C179" i="12" s="1"/>
  <c r="C178" i="21" s="1"/>
  <c r="D179" i="8"/>
  <c r="D179" i="12" s="1"/>
  <c r="E179" i="8"/>
  <c r="E179" i="12" s="1"/>
  <c r="E178" i="21" s="1"/>
  <c r="F179" i="8"/>
  <c r="F179" i="12" s="1"/>
  <c r="F178" i="21" s="1"/>
  <c r="G179" i="8"/>
  <c r="G179" i="12" s="1"/>
  <c r="E177" i="22" s="1"/>
  <c r="B180" i="8"/>
  <c r="B180" i="12" s="1"/>
  <c r="B179" i="21" s="1"/>
  <c r="C180" i="8"/>
  <c r="C180" i="12" s="1"/>
  <c r="C179" i="21" s="1"/>
  <c r="D180" i="8"/>
  <c r="D180" i="12" s="1"/>
  <c r="E180" i="8"/>
  <c r="E180" i="12" s="1"/>
  <c r="E179" i="21" s="1"/>
  <c r="F180" i="8"/>
  <c r="F180" i="12" s="1"/>
  <c r="F179" i="21" s="1"/>
  <c r="G180" i="8"/>
  <c r="G180" i="12" s="1"/>
  <c r="E178" i="22" s="1"/>
  <c r="B181" i="8"/>
  <c r="B181" i="12" s="1"/>
  <c r="B180" i="21" s="1"/>
  <c r="C181" i="8"/>
  <c r="C181" i="12" s="1"/>
  <c r="C180" i="21" s="1"/>
  <c r="D181" i="8"/>
  <c r="D181" i="12" s="1"/>
  <c r="E181" i="8"/>
  <c r="E181" i="12" s="1"/>
  <c r="E180" i="21" s="1"/>
  <c r="F181" i="8"/>
  <c r="F181" i="12" s="1"/>
  <c r="F180" i="21" s="1"/>
  <c r="G181" i="8"/>
  <c r="G181" i="12" s="1"/>
  <c r="E179" i="22" s="1"/>
  <c r="B182" i="8"/>
  <c r="B182" i="12" s="1"/>
  <c r="B181" i="21" s="1"/>
  <c r="C182" i="8"/>
  <c r="C182" i="12" s="1"/>
  <c r="C181" i="21" s="1"/>
  <c r="D182" i="8"/>
  <c r="D182" i="12" s="1"/>
  <c r="E182" i="8"/>
  <c r="E182" i="12" s="1"/>
  <c r="E181" i="21" s="1"/>
  <c r="F182" i="8"/>
  <c r="F182" i="12" s="1"/>
  <c r="F181" i="21" s="1"/>
  <c r="G182" i="8"/>
  <c r="G182" i="12" s="1"/>
  <c r="E180" i="22" s="1"/>
  <c r="B183" i="8"/>
  <c r="B183" i="12" s="1"/>
  <c r="B182" i="21" s="1"/>
  <c r="C183" i="8"/>
  <c r="C183" i="12" s="1"/>
  <c r="C182" i="21" s="1"/>
  <c r="D183" i="8"/>
  <c r="D183" i="12" s="1"/>
  <c r="E183" i="8"/>
  <c r="E183" i="12" s="1"/>
  <c r="E182" i="21" s="1"/>
  <c r="F183" i="8"/>
  <c r="F183" i="12" s="1"/>
  <c r="F182" i="21" s="1"/>
  <c r="G183" i="8"/>
  <c r="G183" i="12" s="1"/>
  <c r="E181" i="22" s="1"/>
  <c r="B184" i="8"/>
  <c r="B184" i="12" s="1"/>
  <c r="B183" i="21" s="1"/>
  <c r="C184" i="8"/>
  <c r="C184" i="12" s="1"/>
  <c r="C183" i="21" s="1"/>
  <c r="D184" i="8"/>
  <c r="D184" i="12" s="1"/>
  <c r="E184" i="8"/>
  <c r="E184" i="12" s="1"/>
  <c r="E183" i="21" s="1"/>
  <c r="F184" i="8"/>
  <c r="F184" i="12" s="1"/>
  <c r="F183" i="21" s="1"/>
  <c r="G184" i="8"/>
  <c r="G184" i="12" s="1"/>
  <c r="E182" i="22" s="1"/>
  <c r="B185" i="8"/>
  <c r="B185" i="12" s="1"/>
  <c r="B184" i="21" s="1"/>
  <c r="C185" i="8"/>
  <c r="C185" i="12" s="1"/>
  <c r="C184" i="21" s="1"/>
  <c r="D185" i="8"/>
  <c r="D185" i="12" s="1"/>
  <c r="C183" i="22" s="1"/>
  <c r="E185" i="8"/>
  <c r="E185" i="12" s="1"/>
  <c r="E184" i="21" s="1"/>
  <c r="F185" i="8"/>
  <c r="F185" i="12" s="1"/>
  <c r="F184" i="21" s="1"/>
  <c r="G185" i="8"/>
  <c r="G185" i="12" s="1"/>
  <c r="E183" i="22" s="1"/>
  <c r="B186" i="8"/>
  <c r="B186" i="12" s="1"/>
  <c r="B185" i="21" s="1"/>
  <c r="C186" i="8"/>
  <c r="C186" i="12" s="1"/>
  <c r="C185" i="21" s="1"/>
  <c r="D186" i="8"/>
  <c r="D186" i="12" s="1"/>
  <c r="E186" i="8"/>
  <c r="E186" i="12" s="1"/>
  <c r="E185" i="21" s="1"/>
  <c r="F186" i="8"/>
  <c r="F186" i="12" s="1"/>
  <c r="F185" i="21" s="1"/>
  <c r="G186" i="8"/>
  <c r="G186" i="12" s="1"/>
  <c r="E184" i="22" s="1"/>
  <c r="B187" i="8"/>
  <c r="B187" i="12" s="1"/>
  <c r="B186" i="21" s="1"/>
  <c r="C187" i="8"/>
  <c r="C187" i="12" s="1"/>
  <c r="C186" i="21" s="1"/>
  <c r="D187" i="8"/>
  <c r="D187" i="12" s="1"/>
  <c r="C185" i="22" s="1"/>
  <c r="E187" i="8"/>
  <c r="E187" i="12" s="1"/>
  <c r="E186" i="21" s="1"/>
  <c r="F187" i="8"/>
  <c r="F187" i="12" s="1"/>
  <c r="F186" i="21" s="1"/>
  <c r="G187" i="8"/>
  <c r="G187" i="12" s="1"/>
  <c r="E185" i="22" s="1"/>
  <c r="B188" i="8"/>
  <c r="B188" i="12" s="1"/>
  <c r="B187" i="21" s="1"/>
  <c r="C188" i="8"/>
  <c r="C188" i="12" s="1"/>
  <c r="C187" i="21" s="1"/>
  <c r="D188" i="8"/>
  <c r="D188" i="12" s="1"/>
  <c r="E188" i="8"/>
  <c r="E188" i="12" s="1"/>
  <c r="E187" i="21" s="1"/>
  <c r="F188" i="8"/>
  <c r="F188" i="12" s="1"/>
  <c r="F187" i="21" s="1"/>
  <c r="G188" i="8"/>
  <c r="G188" i="12" s="1"/>
  <c r="E186" i="22" s="1"/>
  <c r="B189" i="8"/>
  <c r="B189" i="12" s="1"/>
  <c r="B188" i="21" s="1"/>
  <c r="C189" i="8"/>
  <c r="C189" i="12" s="1"/>
  <c r="C188" i="21" s="1"/>
  <c r="D189" i="8"/>
  <c r="D189" i="12" s="1"/>
  <c r="C187" i="22" s="1"/>
  <c r="E189" i="8"/>
  <c r="E189" i="12" s="1"/>
  <c r="E188" i="21" s="1"/>
  <c r="F189" i="8"/>
  <c r="F189" i="12" s="1"/>
  <c r="F188" i="21" s="1"/>
  <c r="G189" i="8"/>
  <c r="G189" i="12" s="1"/>
  <c r="E187" i="22" s="1"/>
  <c r="B190" i="8"/>
  <c r="B190" i="12" s="1"/>
  <c r="B189" i="21" s="1"/>
  <c r="C190" i="8"/>
  <c r="C190" i="12" s="1"/>
  <c r="C189" i="21" s="1"/>
  <c r="D190" i="8"/>
  <c r="D190" i="12" s="1"/>
  <c r="E190" i="8"/>
  <c r="E190" i="12" s="1"/>
  <c r="E189" i="21" s="1"/>
  <c r="F190" i="8"/>
  <c r="F190" i="12" s="1"/>
  <c r="F189" i="21" s="1"/>
  <c r="G190" i="8"/>
  <c r="G190" i="12" s="1"/>
  <c r="E188" i="22" s="1"/>
  <c r="F10" i="8"/>
  <c r="F10" i="12" s="1"/>
  <c r="F10" i="21" s="1"/>
  <c r="G10" i="8"/>
  <c r="G10" i="12" s="1"/>
  <c r="E8" i="22" s="1"/>
  <c r="E10" i="8"/>
  <c r="E10" i="12" s="1"/>
  <c r="E10" i="21" s="1"/>
  <c r="D10" i="8"/>
  <c r="D10" i="12" s="1"/>
  <c r="C8" i="22" s="1"/>
  <c r="C10" i="8"/>
  <c r="C10" i="12" s="1"/>
  <c r="C10" i="21" s="1"/>
  <c r="B10" i="8"/>
  <c r="B10" i="12" s="1"/>
  <c r="B10" i="21" s="1"/>
  <c r="N182" i="7"/>
  <c r="L170" i="31" s="1"/>
  <c r="N180" i="7"/>
  <c r="L168" i="31" s="1"/>
  <c r="N178" i="7"/>
  <c r="L166" i="31" s="1"/>
  <c r="N33" i="7"/>
  <c r="L30" i="31" s="1"/>
  <c r="N31" i="7"/>
  <c r="L28" i="31" s="1"/>
  <c r="N17" i="7"/>
  <c r="N15" i="7"/>
  <c r="N12" i="7"/>
  <c r="N13" i="7" s="1"/>
  <c r="AA177" i="31"/>
  <c r="Y177" i="31"/>
  <c r="AA176" i="31"/>
  <c r="Y176" i="31"/>
  <c r="AA175" i="31"/>
  <c r="Y175" i="31"/>
  <c r="AA174" i="31"/>
  <c r="Y174" i="31"/>
  <c r="AA173" i="31"/>
  <c r="Y173" i="31"/>
  <c r="AA172" i="31"/>
  <c r="Y172" i="31"/>
  <c r="AA171" i="31"/>
  <c r="Y171" i="31"/>
  <c r="AA170" i="31"/>
  <c r="Y170" i="31"/>
  <c r="AA169" i="31"/>
  <c r="Y169" i="31"/>
  <c r="AA168" i="31"/>
  <c r="Y168" i="31"/>
  <c r="AA167" i="31"/>
  <c r="Y167" i="31"/>
  <c r="AA166" i="31"/>
  <c r="Y166" i="31"/>
  <c r="AA165" i="31"/>
  <c r="Y165" i="31"/>
  <c r="AA164" i="31"/>
  <c r="Y164" i="31"/>
  <c r="AA163" i="31"/>
  <c r="Y163" i="31"/>
  <c r="AA162" i="31"/>
  <c r="Y162" i="31"/>
  <c r="AA161" i="31"/>
  <c r="Y161" i="31"/>
  <c r="AA160" i="31"/>
  <c r="Y160" i="31"/>
  <c r="AA159" i="31"/>
  <c r="Y159" i="31"/>
  <c r="AA158" i="31"/>
  <c r="Y158" i="31"/>
  <c r="AA157" i="31"/>
  <c r="Y157" i="31"/>
  <c r="AA156" i="31"/>
  <c r="Y156" i="31"/>
  <c r="AA155" i="31"/>
  <c r="Y155" i="31"/>
  <c r="AA154" i="31"/>
  <c r="Y154" i="31"/>
  <c r="AA153" i="31"/>
  <c r="Y153" i="31"/>
  <c r="AA152" i="31"/>
  <c r="Y152" i="31"/>
  <c r="AA151" i="31"/>
  <c r="Y151" i="31"/>
  <c r="AA150" i="31"/>
  <c r="Y150" i="31"/>
  <c r="AA149" i="31"/>
  <c r="Y149" i="31"/>
  <c r="AA148" i="31"/>
  <c r="Y148" i="31"/>
  <c r="AA147" i="31"/>
  <c r="Y147" i="31"/>
  <c r="AA146" i="31"/>
  <c r="Y146" i="31"/>
  <c r="AA145" i="31"/>
  <c r="Y145" i="31"/>
  <c r="AA144" i="31"/>
  <c r="Y144" i="31"/>
  <c r="AA143" i="31"/>
  <c r="Y143" i="31"/>
  <c r="AA142" i="31"/>
  <c r="Y142" i="31"/>
  <c r="AA141" i="31"/>
  <c r="Y141" i="31"/>
  <c r="AA140" i="31"/>
  <c r="Y140" i="31"/>
  <c r="AA139" i="31"/>
  <c r="Y139" i="31"/>
  <c r="AA138" i="31"/>
  <c r="Y138" i="31"/>
  <c r="AA137" i="31"/>
  <c r="Y137" i="31"/>
  <c r="AA136" i="31"/>
  <c r="Y136" i="31"/>
  <c r="AA135" i="31"/>
  <c r="Y135" i="31"/>
  <c r="AA134" i="31"/>
  <c r="Y134" i="31"/>
  <c r="AA133" i="31"/>
  <c r="Y133" i="31"/>
  <c r="AA132" i="31"/>
  <c r="Y132" i="31"/>
  <c r="AA131" i="31"/>
  <c r="Y131" i="31"/>
  <c r="AA130" i="31"/>
  <c r="Y130" i="31"/>
  <c r="AA129" i="31"/>
  <c r="Y129" i="31"/>
  <c r="AA128" i="31"/>
  <c r="Y128" i="31"/>
  <c r="AA127" i="31"/>
  <c r="Y127" i="31"/>
  <c r="AA126" i="31"/>
  <c r="Y126" i="31"/>
  <c r="AA125" i="31"/>
  <c r="Y125" i="31"/>
  <c r="AA124" i="31"/>
  <c r="Y124" i="31"/>
  <c r="AA123" i="31"/>
  <c r="Y123" i="31"/>
  <c r="AA122" i="31"/>
  <c r="Y122" i="31"/>
  <c r="AA121" i="31"/>
  <c r="Y121" i="31"/>
  <c r="AA120" i="31"/>
  <c r="Y120" i="31"/>
  <c r="AA119" i="31"/>
  <c r="Y119" i="31"/>
  <c r="AA118" i="31"/>
  <c r="Y118" i="31"/>
  <c r="AA117" i="31"/>
  <c r="Y117" i="31"/>
  <c r="AA116" i="31"/>
  <c r="Y116" i="31"/>
  <c r="AA115" i="31"/>
  <c r="Y115" i="31"/>
  <c r="AA114" i="31"/>
  <c r="Y114" i="31"/>
  <c r="AA113" i="31"/>
  <c r="Y113" i="31"/>
  <c r="AA112" i="31"/>
  <c r="Y112" i="31"/>
  <c r="AA111" i="31"/>
  <c r="Y111" i="31"/>
  <c r="AA110" i="31"/>
  <c r="Y110" i="31"/>
  <c r="AA109" i="31"/>
  <c r="Y109" i="31"/>
  <c r="AA108" i="31"/>
  <c r="Y108" i="31"/>
  <c r="AA107" i="31"/>
  <c r="Y107" i="31"/>
  <c r="AA106" i="31"/>
  <c r="Y106" i="31"/>
  <c r="AA105" i="31"/>
  <c r="Y105" i="31"/>
  <c r="AA104" i="31"/>
  <c r="Y104" i="31"/>
  <c r="AA103" i="31"/>
  <c r="Y103" i="31"/>
  <c r="AA102" i="31"/>
  <c r="Y102" i="31"/>
  <c r="AA101" i="31"/>
  <c r="Y101" i="31"/>
  <c r="AA100" i="31"/>
  <c r="Y100" i="31"/>
  <c r="AA99" i="31"/>
  <c r="Y99" i="31"/>
  <c r="AA98" i="31"/>
  <c r="Y98" i="31"/>
  <c r="AA97" i="31"/>
  <c r="Y97" i="31"/>
  <c r="AA96" i="31"/>
  <c r="Y96" i="31"/>
  <c r="AA95" i="31"/>
  <c r="Y95" i="31"/>
  <c r="AA94" i="31"/>
  <c r="Y94" i="31"/>
  <c r="AA93" i="31"/>
  <c r="Y93" i="31"/>
  <c r="AA92" i="31"/>
  <c r="Y92" i="31"/>
  <c r="AA91" i="31"/>
  <c r="Y91" i="31"/>
  <c r="AA90" i="31"/>
  <c r="Y90" i="31"/>
  <c r="AA89" i="31"/>
  <c r="Y89" i="31"/>
  <c r="AA88" i="31"/>
  <c r="Y88" i="31"/>
  <c r="AA87" i="31"/>
  <c r="Y87" i="31"/>
  <c r="AA86" i="31"/>
  <c r="Y86" i="31"/>
  <c r="AA85" i="31"/>
  <c r="Y85" i="31"/>
  <c r="AA84" i="31"/>
  <c r="Y84" i="31"/>
  <c r="AA83" i="31"/>
  <c r="Y83" i="31"/>
  <c r="AA82" i="31"/>
  <c r="Y82" i="31"/>
  <c r="AA81" i="31"/>
  <c r="Y81" i="31"/>
  <c r="AA80" i="31"/>
  <c r="Y80" i="31"/>
  <c r="AA79" i="31"/>
  <c r="Y79" i="31"/>
  <c r="AA78" i="31"/>
  <c r="Y78" i="31"/>
  <c r="AA77" i="31"/>
  <c r="Y77" i="31"/>
  <c r="AA76" i="31"/>
  <c r="Y76" i="31"/>
  <c r="AA75" i="31"/>
  <c r="Y75" i="31"/>
  <c r="AA74" i="31"/>
  <c r="Y74" i="31"/>
  <c r="AA73" i="31"/>
  <c r="Y73" i="31"/>
  <c r="AA71" i="31"/>
  <c r="Y71" i="31"/>
  <c r="AA70" i="31"/>
  <c r="Y70" i="31"/>
  <c r="AA69" i="31"/>
  <c r="Y69" i="31"/>
  <c r="AA68" i="31"/>
  <c r="Y68" i="31"/>
  <c r="AA67" i="31"/>
  <c r="Y67" i="31"/>
  <c r="AA65" i="31"/>
  <c r="Y65" i="31"/>
  <c r="AA64" i="31"/>
  <c r="Y64" i="31"/>
  <c r="AA63" i="31"/>
  <c r="Y63" i="31"/>
  <c r="AA62" i="31"/>
  <c r="Y62" i="31"/>
  <c r="AA61" i="31"/>
  <c r="Y61" i="31"/>
  <c r="AA60" i="31"/>
  <c r="Y60" i="31"/>
  <c r="AA59" i="31"/>
  <c r="Y59" i="31"/>
  <c r="AA58" i="31"/>
  <c r="Y58" i="31"/>
  <c r="AA57" i="31"/>
  <c r="Y57" i="31"/>
  <c r="AA56" i="31"/>
  <c r="Y56" i="31"/>
  <c r="AA55" i="31"/>
  <c r="Y55" i="31"/>
  <c r="AA54" i="31"/>
  <c r="Y54" i="31"/>
  <c r="AA53" i="31"/>
  <c r="Y53" i="31"/>
  <c r="AA52" i="31"/>
  <c r="Y52" i="31"/>
  <c r="AA51" i="31"/>
  <c r="Y51" i="31"/>
  <c r="AA50" i="31"/>
  <c r="Y50" i="31"/>
  <c r="AA49" i="31"/>
  <c r="Y49" i="31"/>
  <c r="AA48" i="31"/>
  <c r="Y48" i="31"/>
  <c r="AA47" i="31"/>
  <c r="Y47" i="31"/>
  <c r="AA46" i="31"/>
  <c r="Y46" i="31"/>
  <c r="AA45" i="31"/>
  <c r="Y45" i="31"/>
  <c r="AA44" i="31"/>
  <c r="Y44" i="31"/>
  <c r="AA43" i="31"/>
  <c r="Y43" i="31"/>
  <c r="AA42" i="31"/>
  <c r="Y42" i="31"/>
  <c r="AA41" i="31"/>
  <c r="Y41" i="31"/>
  <c r="AA40" i="31"/>
  <c r="Y40" i="31"/>
  <c r="AA39" i="31"/>
  <c r="Y39" i="31"/>
  <c r="AA38" i="31"/>
  <c r="Y38" i="31"/>
  <c r="AA37" i="31"/>
  <c r="Y37" i="31"/>
  <c r="AA36" i="31"/>
  <c r="Y36" i="31"/>
  <c r="AA35" i="31"/>
  <c r="Y35" i="31"/>
  <c r="AA34" i="31"/>
  <c r="Y34" i="31"/>
  <c r="AA33" i="31"/>
  <c r="Y33" i="31"/>
  <c r="AA32" i="31"/>
  <c r="Y32" i="31"/>
  <c r="AA31" i="31"/>
  <c r="Y31" i="31"/>
  <c r="AA30" i="31"/>
  <c r="Y30" i="31"/>
  <c r="AA29" i="31"/>
  <c r="Y29" i="31"/>
  <c r="AA28" i="31"/>
  <c r="Y28" i="31"/>
  <c r="AA27" i="31"/>
  <c r="Y27" i="31"/>
  <c r="AA26" i="31"/>
  <c r="Y26" i="31"/>
  <c r="AA25" i="31"/>
  <c r="Y25" i="31"/>
  <c r="AA24" i="31"/>
  <c r="Y24" i="31"/>
  <c r="AA23" i="31"/>
  <c r="Y23" i="31"/>
  <c r="AA22" i="31"/>
  <c r="Y22" i="31"/>
  <c r="AA21" i="31"/>
  <c r="Y21" i="31"/>
  <c r="AA20" i="31"/>
  <c r="Y20" i="31"/>
  <c r="AA19" i="31"/>
  <c r="Y19" i="31"/>
  <c r="AA18" i="31"/>
  <c r="Y18" i="31"/>
  <c r="AA16" i="31"/>
  <c r="Y16" i="31"/>
  <c r="AA14" i="31"/>
  <c r="Y14" i="31"/>
  <c r="AA12" i="31"/>
  <c r="Y12" i="31"/>
  <c r="AA11" i="31"/>
  <c r="Y11" i="31"/>
  <c r="Q11" i="31"/>
  <c r="R11" i="31" s="1"/>
  <c r="Q12" i="31"/>
  <c r="R12" i="31" s="1"/>
  <c r="Q14" i="31"/>
  <c r="R14" i="31" s="1"/>
  <c r="Q16" i="31"/>
  <c r="R16" i="31" s="1"/>
  <c r="Q18" i="31"/>
  <c r="R18" i="31" s="1"/>
  <c r="Q19" i="31"/>
  <c r="R19" i="31" s="1"/>
  <c r="Q20" i="31"/>
  <c r="R20" i="31" s="1"/>
  <c r="Q21" i="31"/>
  <c r="Q22" i="31"/>
  <c r="R22" i="31" s="1"/>
  <c r="Q23" i="31"/>
  <c r="R23" i="31" s="1"/>
  <c r="Q24" i="31"/>
  <c r="R24" i="31" s="1"/>
  <c r="Q25" i="31"/>
  <c r="R25" i="31" s="1"/>
  <c r="Q26" i="31"/>
  <c r="Q27" i="31"/>
  <c r="R27" i="31" s="1"/>
  <c r="Q28" i="31"/>
  <c r="R28" i="31" s="1"/>
  <c r="Q29" i="31"/>
  <c r="R29" i="31" s="1"/>
  <c r="Q30" i="31"/>
  <c r="Q31" i="31"/>
  <c r="R31" i="31" s="1"/>
  <c r="Q32" i="31"/>
  <c r="R32" i="31" s="1"/>
  <c r="Q33" i="31"/>
  <c r="R33" i="31" s="1"/>
  <c r="Q34" i="31"/>
  <c r="Q35" i="31"/>
  <c r="R35" i="31" s="1"/>
  <c r="Q36" i="31"/>
  <c r="R36" i="31" s="1"/>
  <c r="Q37" i="31"/>
  <c r="R37" i="31" s="1"/>
  <c r="Q38" i="31"/>
  <c r="Q39" i="31"/>
  <c r="R39" i="31" s="1"/>
  <c r="Q40" i="31"/>
  <c r="R40" i="31" s="1"/>
  <c r="Q41" i="31"/>
  <c r="R41" i="31" s="1"/>
  <c r="Q42" i="31"/>
  <c r="Q43" i="31"/>
  <c r="R43" i="31" s="1"/>
  <c r="Q44" i="31"/>
  <c r="R44" i="31" s="1"/>
  <c r="Q45" i="31"/>
  <c r="R45" i="31" s="1"/>
  <c r="Q46" i="31"/>
  <c r="Q47" i="31"/>
  <c r="R47" i="31" s="1"/>
  <c r="Q48" i="31"/>
  <c r="R48" i="31" s="1"/>
  <c r="Q49" i="31"/>
  <c r="R49" i="31" s="1"/>
  <c r="Q50" i="31"/>
  <c r="Q51" i="31"/>
  <c r="R51" i="31" s="1"/>
  <c r="Q52" i="31"/>
  <c r="R52" i="31" s="1"/>
  <c r="Q53" i="31"/>
  <c r="R53" i="31" s="1"/>
  <c r="Q54" i="31"/>
  <c r="Q55" i="31"/>
  <c r="R55" i="31" s="1"/>
  <c r="Q56" i="31"/>
  <c r="R56" i="31" s="1"/>
  <c r="Q57" i="31"/>
  <c r="R57" i="31" s="1"/>
  <c r="Q58" i="31"/>
  <c r="Q59" i="31"/>
  <c r="R59" i="31" s="1"/>
  <c r="Q60" i="31"/>
  <c r="R60" i="31" s="1"/>
  <c r="Q61" i="31"/>
  <c r="R61" i="31" s="1"/>
  <c r="Q62" i="31"/>
  <c r="Q63" i="31"/>
  <c r="R63" i="31" s="1"/>
  <c r="Q64" i="31"/>
  <c r="R64" i="31" s="1"/>
  <c r="Q65" i="31"/>
  <c r="R65" i="31" s="1"/>
  <c r="Q67" i="31"/>
  <c r="R67" i="31" s="1"/>
  <c r="Q68" i="31"/>
  <c r="R68" i="31" s="1"/>
  <c r="Q69" i="31"/>
  <c r="R69" i="31" s="1"/>
  <c r="Q70" i="31"/>
  <c r="Q71" i="31"/>
  <c r="R71" i="31" s="1"/>
  <c r="Q73" i="31"/>
  <c r="Q74" i="31"/>
  <c r="R74" i="31" s="1"/>
  <c r="Q75" i="31"/>
  <c r="R75" i="31" s="1"/>
  <c r="Q76" i="31"/>
  <c r="R76" i="31" s="1"/>
  <c r="Q77" i="31"/>
  <c r="Q78" i="31"/>
  <c r="R78" i="31" s="1"/>
  <c r="Q79" i="31"/>
  <c r="R79" i="31" s="1"/>
  <c r="Q80" i="31"/>
  <c r="R80" i="31" s="1"/>
  <c r="Q81" i="31"/>
  <c r="Q82" i="31"/>
  <c r="R82" i="31" s="1"/>
  <c r="Q83" i="31"/>
  <c r="R83" i="31" s="1"/>
  <c r="Q84" i="31"/>
  <c r="R84" i="31" s="1"/>
  <c r="Q85" i="31"/>
  <c r="Q86" i="31"/>
  <c r="R86" i="31" s="1"/>
  <c r="Q87" i="31"/>
  <c r="R87" i="31" s="1"/>
  <c r="Q88" i="31"/>
  <c r="R88" i="31" s="1"/>
  <c r="Q89" i="31"/>
  <c r="Q90" i="31"/>
  <c r="R90" i="31" s="1"/>
  <c r="Q91" i="31"/>
  <c r="Q92" i="31"/>
  <c r="R92" i="31" s="1"/>
  <c r="Q93" i="31"/>
  <c r="R93" i="31" s="1"/>
  <c r="Q94" i="31"/>
  <c r="R94" i="31" s="1"/>
  <c r="Q95" i="31"/>
  <c r="Q96" i="31"/>
  <c r="R96" i="31" s="1"/>
  <c r="Q97" i="31"/>
  <c r="R97" i="31" s="1"/>
  <c r="Q98" i="31"/>
  <c r="R98" i="31" s="1"/>
  <c r="Q99" i="31"/>
  <c r="Q100" i="31"/>
  <c r="R100" i="31" s="1"/>
  <c r="Q101" i="31"/>
  <c r="R101" i="31" s="1"/>
  <c r="Q102" i="31"/>
  <c r="R102" i="31" s="1"/>
  <c r="Q103" i="31"/>
  <c r="Q104" i="31"/>
  <c r="R104" i="31" s="1"/>
  <c r="Q105" i="31"/>
  <c r="R105" i="31" s="1"/>
  <c r="Q106" i="31"/>
  <c r="R106" i="31" s="1"/>
  <c r="Q107" i="31"/>
  <c r="Q108" i="31"/>
  <c r="R108" i="31" s="1"/>
  <c r="Q109" i="31"/>
  <c r="R109" i="31" s="1"/>
  <c r="Q110" i="31"/>
  <c r="R110" i="31" s="1"/>
  <c r="Q111" i="31"/>
  <c r="Q112" i="31"/>
  <c r="R112" i="31" s="1"/>
  <c r="Q113" i="31"/>
  <c r="R113" i="31" s="1"/>
  <c r="Q114" i="31"/>
  <c r="R114" i="31" s="1"/>
  <c r="Q115" i="31"/>
  <c r="R115" i="31" s="1"/>
  <c r="Q116" i="31"/>
  <c r="R116" i="31" s="1"/>
  <c r="Q117" i="31"/>
  <c r="Q118" i="31"/>
  <c r="R118" i="31" s="1"/>
  <c r="Q119" i="31"/>
  <c r="R119" i="31" s="1"/>
  <c r="Q120" i="31"/>
  <c r="R120" i="31" s="1"/>
  <c r="Q121" i="31"/>
  <c r="Q122" i="31"/>
  <c r="R122" i="31" s="1"/>
  <c r="Q123" i="31"/>
  <c r="R123" i="31" s="1"/>
  <c r="Q124" i="31"/>
  <c r="R124" i="31" s="1"/>
  <c r="Q125" i="31"/>
  <c r="Q126" i="31"/>
  <c r="R126" i="31" s="1"/>
  <c r="Q127" i="31"/>
  <c r="R127" i="31" s="1"/>
  <c r="Q128" i="31"/>
  <c r="Q129" i="31"/>
  <c r="R129" i="31" s="1"/>
  <c r="Q130" i="31"/>
  <c r="R130" i="31" s="1"/>
  <c r="Q131" i="31"/>
  <c r="R131" i="31" s="1"/>
  <c r="Q132" i="31"/>
  <c r="Q133" i="31"/>
  <c r="R133" i="31" s="1"/>
  <c r="Q134" i="31"/>
  <c r="R134" i="31" s="1"/>
  <c r="Q135" i="31"/>
  <c r="Q136" i="31"/>
  <c r="R136" i="31" s="1"/>
  <c r="Q137" i="31"/>
  <c r="R137" i="31" s="1"/>
  <c r="Q138" i="31"/>
  <c r="R138" i="31" s="1"/>
  <c r="Q139" i="31"/>
  <c r="Q140" i="31"/>
  <c r="R140" i="31" s="1"/>
  <c r="Q141" i="31"/>
  <c r="R141" i="31" s="1"/>
  <c r="Q142" i="31"/>
  <c r="R142" i="31" s="1"/>
  <c r="Q143" i="31"/>
  <c r="Q144" i="31"/>
  <c r="R144" i="31" s="1"/>
  <c r="Q145" i="31"/>
  <c r="R145" i="31" s="1"/>
  <c r="Q146" i="31"/>
  <c r="R146" i="31" s="1"/>
  <c r="Q147" i="31"/>
  <c r="Q148" i="31"/>
  <c r="R148" i="31" s="1"/>
  <c r="Q149" i="31"/>
  <c r="R149" i="31" s="1"/>
  <c r="Q150" i="31"/>
  <c r="R150" i="31" s="1"/>
  <c r="Q151" i="31"/>
  <c r="Q152" i="31"/>
  <c r="R152" i="31" s="1"/>
  <c r="Q153" i="31"/>
  <c r="Q154" i="31"/>
  <c r="R154" i="31" s="1"/>
  <c r="Q155" i="31"/>
  <c r="R155" i="31" s="1"/>
  <c r="Q156" i="31"/>
  <c r="R156" i="31" s="1"/>
  <c r="Q157" i="31"/>
  <c r="Q158" i="31"/>
  <c r="R158" i="31" s="1"/>
  <c r="Q159" i="31"/>
  <c r="R159" i="31" s="1"/>
  <c r="Q160" i="31"/>
  <c r="R160" i="31" s="1"/>
  <c r="Q161" i="31"/>
  <c r="Q162" i="31"/>
  <c r="R162" i="31" s="1"/>
  <c r="Q163" i="31"/>
  <c r="R163" i="31" s="1"/>
  <c r="Q164" i="31"/>
  <c r="R164" i="31" s="1"/>
  <c r="Q165" i="31"/>
  <c r="Q166" i="31"/>
  <c r="R166" i="31" s="1"/>
  <c r="Q167" i="31"/>
  <c r="R167" i="31" s="1"/>
  <c r="Q168" i="31"/>
  <c r="R168" i="31" s="1"/>
  <c r="Q169" i="31"/>
  <c r="Q170" i="31"/>
  <c r="Q171" i="31"/>
  <c r="Q172" i="31"/>
  <c r="Q173" i="31"/>
  <c r="R173" i="31" s="1"/>
  <c r="Q174" i="31"/>
  <c r="R174" i="31" s="1"/>
  <c r="Q175" i="31"/>
  <c r="R175" i="31" s="1"/>
  <c r="Q176" i="31"/>
  <c r="Q177" i="31"/>
  <c r="R177" i="31" s="1"/>
  <c r="N11" i="31"/>
  <c r="O11" i="31" s="1"/>
  <c r="N12" i="31"/>
  <c r="N14" i="31"/>
  <c r="O14" i="31" s="1"/>
  <c r="N16" i="31"/>
  <c r="N18" i="31"/>
  <c r="O18" i="31" s="1"/>
  <c r="N19" i="31"/>
  <c r="O19" i="31" s="1"/>
  <c r="N20" i="31"/>
  <c r="O20" i="31" s="1"/>
  <c r="N21" i="31"/>
  <c r="O21" i="31" s="1"/>
  <c r="N22" i="31"/>
  <c r="O22" i="31" s="1"/>
  <c r="N23" i="31"/>
  <c r="O23" i="31" s="1"/>
  <c r="N24" i="31"/>
  <c r="O24" i="31" s="1"/>
  <c r="N25" i="31"/>
  <c r="O25" i="31" s="1"/>
  <c r="N26" i="31"/>
  <c r="O26" i="31" s="1"/>
  <c r="N27" i="31"/>
  <c r="O27" i="31" s="1"/>
  <c r="N28" i="31"/>
  <c r="O28" i="31" s="1"/>
  <c r="N29" i="31"/>
  <c r="O29" i="31" s="1"/>
  <c r="N30" i="31"/>
  <c r="O30" i="31" s="1"/>
  <c r="N31" i="31"/>
  <c r="O31" i="31" s="1"/>
  <c r="N32" i="31"/>
  <c r="O32" i="31" s="1"/>
  <c r="N33" i="31"/>
  <c r="O33" i="31" s="1"/>
  <c r="N34" i="31"/>
  <c r="O34" i="31" s="1"/>
  <c r="N35" i="31"/>
  <c r="O35" i="31" s="1"/>
  <c r="N36" i="31"/>
  <c r="O36" i="31" s="1"/>
  <c r="N37" i="31"/>
  <c r="O37" i="31" s="1"/>
  <c r="N38" i="31"/>
  <c r="O38" i="31" s="1"/>
  <c r="N39" i="31"/>
  <c r="O39" i="31" s="1"/>
  <c r="N40" i="31"/>
  <c r="O40" i="31" s="1"/>
  <c r="N41" i="31"/>
  <c r="O41" i="31" s="1"/>
  <c r="N42" i="31"/>
  <c r="O42" i="31" s="1"/>
  <c r="N43" i="31"/>
  <c r="O43" i="31" s="1"/>
  <c r="N44" i="31"/>
  <c r="O44" i="31" s="1"/>
  <c r="N45" i="31"/>
  <c r="O45" i="31" s="1"/>
  <c r="N46" i="31"/>
  <c r="O46" i="31" s="1"/>
  <c r="N47" i="31"/>
  <c r="O47" i="31" s="1"/>
  <c r="N48" i="31"/>
  <c r="O48" i="31" s="1"/>
  <c r="N49" i="31"/>
  <c r="O49" i="31" s="1"/>
  <c r="N50" i="31"/>
  <c r="O50" i="31" s="1"/>
  <c r="N51" i="31"/>
  <c r="O51" i="31" s="1"/>
  <c r="N52" i="31"/>
  <c r="O52" i="31" s="1"/>
  <c r="N53" i="31"/>
  <c r="O53" i="31" s="1"/>
  <c r="N54" i="31"/>
  <c r="O54" i="31" s="1"/>
  <c r="N55" i="31"/>
  <c r="O55" i="31" s="1"/>
  <c r="N56" i="31"/>
  <c r="O56" i="31" s="1"/>
  <c r="N57" i="31"/>
  <c r="O57" i="31" s="1"/>
  <c r="N58" i="31"/>
  <c r="O58" i="31" s="1"/>
  <c r="N59" i="31"/>
  <c r="O59" i="31" s="1"/>
  <c r="N60" i="31"/>
  <c r="O60" i="31" s="1"/>
  <c r="N61" i="31"/>
  <c r="O61" i="31" s="1"/>
  <c r="N62" i="31"/>
  <c r="O62" i="31" s="1"/>
  <c r="N63" i="31"/>
  <c r="O63" i="31" s="1"/>
  <c r="N64" i="31"/>
  <c r="O64" i="31" s="1"/>
  <c r="N65" i="31"/>
  <c r="O65" i="31" s="1"/>
  <c r="N67" i="31"/>
  <c r="O67" i="31" s="1"/>
  <c r="N68" i="31"/>
  <c r="O68" i="31" s="1"/>
  <c r="N69" i="31"/>
  <c r="O69" i="31" s="1"/>
  <c r="N70" i="31"/>
  <c r="O70" i="31" s="1"/>
  <c r="N71" i="31"/>
  <c r="O71" i="31" s="1"/>
  <c r="N73" i="31"/>
  <c r="O73" i="31" s="1"/>
  <c r="N74" i="31"/>
  <c r="O74" i="31" s="1"/>
  <c r="N75" i="31"/>
  <c r="O75" i="31" s="1"/>
  <c r="N76" i="31"/>
  <c r="O76" i="31" s="1"/>
  <c r="N77" i="31"/>
  <c r="O77" i="31" s="1"/>
  <c r="N78" i="31"/>
  <c r="O78" i="31" s="1"/>
  <c r="N79" i="31"/>
  <c r="O79" i="31" s="1"/>
  <c r="N80" i="31"/>
  <c r="O80" i="31" s="1"/>
  <c r="N81" i="31"/>
  <c r="O81" i="31" s="1"/>
  <c r="N82" i="31"/>
  <c r="O82" i="31" s="1"/>
  <c r="N83" i="31"/>
  <c r="O83" i="31" s="1"/>
  <c r="N84" i="31"/>
  <c r="O84" i="31" s="1"/>
  <c r="N85" i="31"/>
  <c r="O85" i="31" s="1"/>
  <c r="N86" i="31"/>
  <c r="O86" i="31" s="1"/>
  <c r="N87" i="31"/>
  <c r="O87" i="31" s="1"/>
  <c r="N88" i="31"/>
  <c r="O88" i="31" s="1"/>
  <c r="N89" i="31"/>
  <c r="O89" i="31" s="1"/>
  <c r="N90" i="31"/>
  <c r="O90" i="31" s="1"/>
  <c r="N91" i="31"/>
  <c r="O91" i="31" s="1"/>
  <c r="N92" i="31"/>
  <c r="O92" i="31" s="1"/>
  <c r="N93" i="31"/>
  <c r="O93" i="31" s="1"/>
  <c r="N94" i="31"/>
  <c r="O94" i="31" s="1"/>
  <c r="N95" i="31"/>
  <c r="O95" i="31" s="1"/>
  <c r="N96" i="31"/>
  <c r="O96" i="31" s="1"/>
  <c r="N97" i="31"/>
  <c r="O97" i="31" s="1"/>
  <c r="N98" i="31"/>
  <c r="O98" i="31" s="1"/>
  <c r="N99" i="31"/>
  <c r="O99" i="31" s="1"/>
  <c r="N100" i="31"/>
  <c r="O100" i="31" s="1"/>
  <c r="N101" i="31"/>
  <c r="O101" i="31" s="1"/>
  <c r="N102" i="31"/>
  <c r="O102" i="31" s="1"/>
  <c r="N103" i="31"/>
  <c r="O103" i="31" s="1"/>
  <c r="N104" i="31"/>
  <c r="O104" i="31" s="1"/>
  <c r="N105" i="31"/>
  <c r="O105" i="31" s="1"/>
  <c r="N106" i="31"/>
  <c r="O106" i="31" s="1"/>
  <c r="N107" i="31"/>
  <c r="O107" i="31" s="1"/>
  <c r="N108" i="31"/>
  <c r="O108" i="31" s="1"/>
  <c r="N109" i="31"/>
  <c r="O109" i="31" s="1"/>
  <c r="N110" i="31"/>
  <c r="O110" i="31" s="1"/>
  <c r="N111" i="31"/>
  <c r="O111" i="31" s="1"/>
  <c r="N112" i="31"/>
  <c r="O112" i="31" s="1"/>
  <c r="N113" i="31"/>
  <c r="O113" i="31" s="1"/>
  <c r="N114" i="31"/>
  <c r="O114" i="31" s="1"/>
  <c r="N115" i="31"/>
  <c r="O115" i="31" s="1"/>
  <c r="N116" i="31"/>
  <c r="O116" i="31" s="1"/>
  <c r="N117" i="31"/>
  <c r="O117" i="31" s="1"/>
  <c r="N118" i="31"/>
  <c r="O118" i="31" s="1"/>
  <c r="N119" i="31"/>
  <c r="O119" i="31" s="1"/>
  <c r="N120" i="31"/>
  <c r="O120" i="31" s="1"/>
  <c r="N121" i="31"/>
  <c r="O121" i="31" s="1"/>
  <c r="N122" i="31"/>
  <c r="O122" i="31" s="1"/>
  <c r="N123" i="31"/>
  <c r="O123" i="31" s="1"/>
  <c r="N124" i="31"/>
  <c r="O124" i="31" s="1"/>
  <c r="N125" i="31"/>
  <c r="O125" i="31" s="1"/>
  <c r="N126" i="31"/>
  <c r="O126" i="31" s="1"/>
  <c r="N127" i="31"/>
  <c r="O127" i="31" s="1"/>
  <c r="N128" i="31"/>
  <c r="O128" i="31" s="1"/>
  <c r="N129" i="31"/>
  <c r="O129" i="31" s="1"/>
  <c r="N130" i="31"/>
  <c r="O130" i="31" s="1"/>
  <c r="N131" i="31"/>
  <c r="O131" i="31" s="1"/>
  <c r="N132" i="31"/>
  <c r="O132" i="31" s="1"/>
  <c r="N133" i="31"/>
  <c r="O133" i="31" s="1"/>
  <c r="N134" i="31"/>
  <c r="O134" i="31" s="1"/>
  <c r="N135" i="31"/>
  <c r="O135" i="31" s="1"/>
  <c r="N136" i="31"/>
  <c r="O136" i="31" s="1"/>
  <c r="N137" i="31"/>
  <c r="O137" i="31" s="1"/>
  <c r="N138" i="31"/>
  <c r="O138" i="31" s="1"/>
  <c r="N139" i="31"/>
  <c r="O139" i="31" s="1"/>
  <c r="N140" i="31"/>
  <c r="O140" i="31" s="1"/>
  <c r="N141" i="31"/>
  <c r="O141" i="31" s="1"/>
  <c r="N142" i="31"/>
  <c r="O142" i="31" s="1"/>
  <c r="N143" i="31"/>
  <c r="O143" i="31" s="1"/>
  <c r="N144" i="31"/>
  <c r="O144" i="31" s="1"/>
  <c r="N145" i="31"/>
  <c r="O145" i="31" s="1"/>
  <c r="N146" i="31"/>
  <c r="O146" i="31" s="1"/>
  <c r="N147" i="31"/>
  <c r="O147" i="31" s="1"/>
  <c r="N148" i="31"/>
  <c r="O148" i="31" s="1"/>
  <c r="N149" i="31"/>
  <c r="O149" i="31" s="1"/>
  <c r="N150" i="31"/>
  <c r="O150" i="31" s="1"/>
  <c r="N151" i="31"/>
  <c r="O151" i="31" s="1"/>
  <c r="N152" i="31"/>
  <c r="O152" i="31" s="1"/>
  <c r="N153" i="31"/>
  <c r="O153" i="31" s="1"/>
  <c r="N154" i="31"/>
  <c r="O154" i="31" s="1"/>
  <c r="N155" i="31"/>
  <c r="O155" i="31" s="1"/>
  <c r="N156" i="31"/>
  <c r="O156" i="31" s="1"/>
  <c r="N157" i="31"/>
  <c r="O157" i="31" s="1"/>
  <c r="N158" i="31"/>
  <c r="O158" i="31" s="1"/>
  <c r="N159" i="31"/>
  <c r="O159" i="31" s="1"/>
  <c r="N160" i="31"/>
  <c r="O160" i="31" s="1"/>
  <c r="N161" i="31"/>
  <c r="O161" i="31" s="1"/>
  <c r="N162" i="31"/>
  <c r="O162" i="31" s="1"/>
  <c r="N163" i="31"/>
  <c r="O163" i="31" s="1"/>
  <c r="N164" i="31"/>
  <c r="O164" i="31" s="1"/>
  <c r="N165" i="31"/>
  <c r="O165" i="31" s="1"/>
  <c r="N166" i="31"/>
  <c r="O166" i="31" s="1"/>
  <c r="N167" i="31"/>
  <c r="O167" i="31" s="1"/>
  <c r="N168" i="31"/>
  <c r="O168" i="31" s="1"/>
  <c r="N169" i="31"/>
  <c r="O169" i="31" s="1"/>
  <c r="N170" i="31"/>
  <c r="O170" i="31" s="1"/>
  <c r="N171" i="31"/>
  <c r="O171" i="31" s="1"/>
  <c r="N172" i="31"/>
  <c r="O172" i="31" s="1"/>
  <c r="N173" i="31"/>
  <c r="O173" i="31" s="1"/>
  <c r="N174" i="31"/>
  <c r="O174" i="31" s="1"/>
  <c r="N175" i="31"/>
  <c r="O175" i="31" s="1"/>
  <c r="N176" i="31"/>
  <c r="O176" i="31" s="1"/>
  <c r="N177" i="31"/>
  <c r="O177" i="31" s="1"/>
  <c r="K102" i="21" l="1"/>
  <c r="P102" i="21" s="1"/>
  <c r="BD95" i="31" s="1"/>
  <c r="K178" i="21"/>
  <c r="P178" i="21" s="1"/>
  <c r="BD166" i="31" s="1"/>
  <c r="S12" i="31"/>
  <c r="T12" i="31" s="1"/>
  <c r="AX169" i="31"/>
  <c r="AX144" i="31"/>
  <c r="AX175" i="31"/>
  <c r="AX167" i="31"/>
  <c r="AX91" i="31"/>
  <c r="AX83" i="31"/>
  <c r="AX75" i="31"/>
  <c r="AY73" i="31"/>
  <c r="AY71" i="31"/>
  <c r="AX62" i="31"/>
  <c r="AX60" i="31"/>
  <c r="AY58" i="31"/>
  <c r="AY56" i="31"/>
  <c r="AX46" i="31"/>
  <c r="AX44" i="31"/>
  <c r="AY42" i="31"/>
  <c r="AY40" i="31"/>
  <c r="AX32" i="31"/>
  <c r="AY30" i="31"/>
  <c r="AY28" i="31"/>
  <c r="AX23" i="31"/>
  <c r="AX11" i="31"/>
  <c r="AX140" i="31"/>
  <c r="AX133" i="31"/>
  <c r="AX129" i="31"/>
  <c r="AX135" i="31"/>
  <c r="AY118" i="31"/>
  <c r="AX137" i="31"/>
  <c r="AX122" i="31"/>
  <c r="AX118" i="31"/>
  <c r="AX170" i="31"/>
  <c r="AX132" i="31"/>
  <c r="AX102" i="31"/>
  <c r="AY76" i="31"/>
  <c r="AX104" i="31"/>
  <c r="AX143" i="31"/>
  <c r="AX141" i="31"/>
  <c r="AX106" i="31"/>
  <c r="AY24" i="31"/>
  <c r="K175" i="21"/>
  <c r="P175" i="21" s="1"/>
  <c r="BD163" i="31" s="1"/>
  <c r="P152" i="21"/>
  <c r="BD141" i="31" s="1"/>
  <c r="AY141" i="31"/>
  <c r="P155" i="21"/>
  <c r="BD144" i="31" s="1"/>
  <c r="AY144" i="31"/>
  <c r="P94" i="21"/>
  <c r="BD89" i="31" s="1"/>
  <c r="AY89" i="31"/>
  <c r="P112" i="21"/>
  <c r="BD105" i="31" s="1"/>
  <c r="AY105" i="31"/>
  <c r="P106" i="21"/>
  <c r="BD99" i="31" s="1"/>
  <c r="AY99" i="31"/>
  <c r="P97" i="21"/>
  <c r="P93" i="21"/>
  <c r="BD88" i="31" s="1"/>
  <c r="AY88" i="31"/>
  <c r="AX16" i="31"/>
  <c r="AY166" i="31"/>
  <c r="AY129" i="31"/>
  <c r="AX126" i="31"/>
  <c r="AX115" i="31"/>
  <c r="AX110" i="31"/>
  <c r="AX89" i="31"/>
  <c r="AX84" i="31"/>
  <c r="AX69" i="31"/>
  <c r="AX53" i="31"/>
  <c r="AX37" i="31"/>
  <c r="AY29" i="31"/>
  <c r="AY169" i="31"/>
  <c r="AX165" i="31"/>
  <c r="AX128" i="31"/>
  <c r="AX108" i="31"/>
  <c r="AX82" i="31"/>
  <c r="AX80" i="31"/>
  <c r="AX31" i="31"/>
  <c r="AX173" i="31"/>
  <c r="AX147" i="31"/>
  <c r="AX131" i="31"/>
  <c r="AY113" i="31"/>
  <c r="AX105" i="31"/>
  <c r="AX103" i="31"/>
  <c r="AY65" i="31"/>
  <c r="AX55" i="31"/>
  <c r="AY49" i="31"/>
  <c r="AX39" i="31"/>
  <c r="AX18" i="31"/>
  <c r="AY12" i="31"/>
  <c r="P189" i="21"/>
  <c r="BD177" i="31" s="1"/>
  <c r="AY177" i="31"/>
  <c r="P156" i="21"/>
  <c r="BD145" i="31" s="1"/>
  <c r="AY145" i="31"/>
  <c r="P150" i="21"/>
  <c r="BD139" i="31" s="1"/>
  <c r="AY139" i="31"/>
  <c r="P124" i="21"/>
  <c r="BD115" i="31" s="1"/>
  <c r="AY115" i="31"/>
  <c r="P104" i="21"/>
  <c r="BD97" i="31" s="1"/>
  <c r="AY97" i="31"/>
  <c r="P89" i="21"/>
  <c r="BD84" i="31" s="1"/>
  <c r="AY84" i="31"/>
  <c r="P185" i="21"/>
  <c r="BD173" i="31" s="1"/>
  <c r="AY173" i="31"/>
  <c r="P183" i="21"/>
  <c r="BD171" i="31" s="1"/>
  <c r="AY171" i="31"/>
  <c r="P170" i="21"/>
  <c r="BD158" i="31" s="1"/>
  <c r="P166" i="21"/>
  <c r="BD154" i="31" s="1"/>
  <c r="P163" i="21"/>
  <c r="BD152" i="31" s="1"/>
  <c r="P159" i="21"/>
  <c r="BD148" i="31" s="1"/>
  <c r="P144" i="21"/>
  <c r="BD134" i="31" s="1"/>
  <c r="AY134" i="31"/>
  <c r="P131" i="21"/>
  <c r="BD122" i="31" s="1"/>
  <c r="AY122" i="31"/>
  <c r="P118" i="21"/>
  <c r="BD111" i="31" s="1"/>
  <c r="AY111" i="31"/>
  <c r="P98" i="21"/>
  <c r="BD91" i="31" s="1"/>
  <c r="AY91" i="31"/>
  <c r="P92" i="21"/>
  <c r="BD87" i="31" s="1"/>
  <c r="AY87" i="31"/>
  <c r="P179" i="21"/>
  <c r="BD167" i="31" s="1"/>
  <c r="AY167" i="31"/>
  <c r="P140" i="21"/>
  <c r="BD130" i="31" s="1"/>
  <c r="AY130" i="31"/>
  <c r="P134" i="21"/>
  <c r="BD125" i="31" s="1"/>
  <c r="AY125" i="31"/>
  <c r="P88" i="21"/>
  <c r="BD83" i="31" s="1"/>
  <c r="AY83" i="31"/>
  <c r="P86" i="21"/>
  <c r="BD81" i="31" s="1"/>
  <c r="AY81" i="31"/>
  <c r="P186" i="21"/>
  <c r="BD174" i="31" s="1"/>
  <c r="AY174" i="31"/>
  <c r="P182" i="21"/>
  <c r="BD170" i="31" s="1"/>
  <c r="AY170" i="31"/>
  <c r="P167" i="21"/>
  <c r="BD155" i="31" s="1"/>
  <c r="P160" i="21"/>
  <c r="BD149" i="31" s="1"/>
  <c r="P147" i="21"/>
  <c r="BD136" i="31" s="1"/>
  <c r="AY136" i="31"/>
  <c r="P143" i="21"/>
  <c r="BD133" i="31" s="1"/>
  <c r="AY133" i="31"/>
  <c r="P128" i="21"/>
  <c r="BD119" i="31" s="1"/>
  <c r="AY119" i="31"/>
  <c r="AX177" i="31"/>
  <c r="AX139" i="31"/>
  <c r="AX134" i="31"/>
  <c r="AY123" i="31"/>
  <c r="AY117" i="31"/>
  <c r="AX92" i="31"/>
  <c r="AX78" i="31"/>
  <c r="AX76" i="31"/>
  <c r="AX67" i="31"/>
  <c r="AX65" i="31"/>
  <c r="AY61" i="31"/>
  <c r="AX51" i="31"/>
  <c r="AX49" i="31"/>
  <c r="AY45" i="31"/>
  <c r="AY33" i="31"/>
  <c r="AX29" i="31"/>
  <c r="AY25" i="31"/>
  <c r="AX24" i="31"/>
  <c r="AX14" i="31"/>
  <c r="AX12" i="31"/>
  <c r="AX174" i="31"/>
  <c r="AX171" i="31"/>
  <c r="AY165" i="31"/>
  <c r="AX146" i="31"/>
  <c r="AX136" i="31"/>
  <c r="AY101" i="31"/>
  <c r="AX97" i="31"/>
  <c r="AY85" i="31"/>
  <c r="AX63" i="31"/>
  <c r="AX61" i="31"/>
  <c r="AY57" i="31"/>
  <c r="AX47" i="31"/>
  <c r="AX45" i="31"/>
  <c r="AY41" i="31"/>
  <c r="AX35" i="31"/>
  <c r="AX33" i="31"/>
  <c r="AX27" i="31"/>
  <c r="AX25" i="31"/>
  <c r="AX22" i="31"/>
  <c r="AY20" i="31"/>
  <c r="AY175" i="31"/>
  <c r="AY140" i="31"/>
  <c r="AY137" i="31"/>
  <c r="AX125" i="31"/>
  <c r="AX119" i="31"/>
  <c r="AX116" i="31"/>
  <c r="AY98" i="31"/>
  <c r="AY95" i="31"/>
  <c r="AX87" i="31"/>
  <c r="AX74" i="31"/>
  <c r="AY69" i="31"/>
  <c r="AX59" i="31"/>
  <c r="AX57" i="31"/>
  <c r="AY53" i="31"/>
  <c r="AX43" i="31"/>
  <c r="AX41" i="31"/>
  <c r="AY37" i="31"/>
  <c r="AX20" i="31"/>
  <c r="AY16" i="31"/>
  <c r="P176" i="21"/>
  <c r="BD164" i="31" s="1"/>
  <c r="P84" i="21"/>
  <c r="BD79" i="31" s="1"/>
  <c r="AY79" i="31"/>
  <c r="P188" i="21"/>
  <c r="BD176" i="31" s="1"/>
  <c r="AY176" i="31"/>
  <c r="P116" i="21"/>
  <c r="BD109" i="31" s="1"/>
  <c r="AY109" i="31"/>
  <c r="P180" i="21"/>
  <c r="BD168" i="31" s="1"/>
  <c r="AY168" i="31"/>
  <c r="P100" i="21"/>
  <c r="BD93" i="31" s="1"/>
  <c r="AY93" i="31"/>
  <c r="P172" i="21"/>
  <c r="BD160" i="31" s="1"/>
  <c r="P184" i="21"/>
  <c r="BD172" i="31" s="1"/>
  <c r="AY172" i="31"/>
  <c r="P168" i="21"/>
  <c r="BD156" i="31" s="1"/>
  <c r="AY143" i="31"/>
  <c r="AY128" i="31"/>
  <c r="AX120" i="31"/>
  <c r="AX109" i="31"/>
  <c r="AX100" i="31"/>
  <c r="AX86" i="31"/>
  <c r="AY147" i="31"/>
  <c r="AX138" i="31"/>
  <c r="AY132" i="31"/>
  <c r="AX124" i="31"/>
  <c r="AX93" i="31"/>
  <c r="AX79" i="31"/>
  <c r="AY78" i="31"/>
  <c r="P83" i="21"/>
  <c r="BD78" i="31" s="1"/>
  <c r="AX176" i="31"/>
  <c r="AX172" i="31"/>
  <c r="AX168" i="31"/>
  <c r="AX142" i="31"/>
  <c r="AY135" i="31"/>
  <c r="AX127" i="31"/>
  <c r="AY121" i="31"/>
  <c r="AX114" i="31"/>
  <c r="AY107" i="31"/>
  <c r="AY94" i="31"/>
  <c r="AY80" i="31"/>
  <c r="AY74" i="31"/>
  <c r="P79" i="21"/>
  <c r="BD74" i="31" s="1"/>
  <c r="P75" i="21"/>
  <c r="AY67" i="31"/>
  <c r="P71" i="21"/>
  <c r="BD67" i="31" s="1"/>
  <c r="AY63" i="31"/>
  <c r="P67" i="21"/>
  <c r="BD63" i="31" s="1"/>
  <c r="AY59" i="31"/>
  <c r="P63" i="21"/>
  <c r="BD59" i="31" s="1"/>
  <c r="AY55" i="31"/>
  <c r="P59" i="21"/>
  <c r="BD55" i="31" s="1"/>
  <c r="AY51" i="31"/>
  <c r="P55" i="21"/>
  <c r="BD51" i="31" s="1"/>
  <c r="AY47" i="31"/>
  <c r="P51" i="21"/>
  <c r="BD47" i="31" s="1"/>
  <c r="AY43" i="31"/>
  <c r="P47" i="21"/>
  <c r="BD43" i="31" s="1"/>
  <c r="AY39" i="31"/>
  <c r="P43" i="21"/>
  <c r="BD39" i="31" s="1"/>
  <c r="AY35" i="31"/>
  <c r="P39" i="21"/>
  <c r="BD35" i="31" s="1"/>
  <c r="AY31" i="31"/>
  <c r="P35" i="21"/>
  <c r="BD31" i="31" s="1"/>
  <c r="AY27" i="31"/>
  <c r="P31" i="21"/>
  <c r="BD27" i="31" s="1"/>
  <c r="P27" i="21"/>
  <c r="AY22" i="31"/>
  <c r="P23" i="21"/>
  <c r="BD22" i="31" s="1"/>
  <c r="AY18" i="31"/>
  <c r="P19" i="21"/>
  <c r="BD18" i="31" s="1"/>
  <c r="AY14" i="31"/>
  <c r="P15" i="21"/>
  <c r="BD14" i="31" s="1"/>
  <c r="P11" i="21"/>
  <c r="N23" i="8"/>
  <c r="O23" i="8" s="1"/>
  <c r="N118" i="8"/>
  <c r="O118" i="8" s="1"/>
  <c r="N120" i="8"/>
  <c r="O120" i="8" s="1"/>
  <c r="N126" i="8"/>
  <c r="O126" i="8" s="1"/>
  <c r="N128" i="8"/>
  <c r="O128" i="8" s="1"/>
  <c r="N92" i="8"/>
  <c r="O92" i="8" s="1"/>
  <c r="N76" i="8"/>
  <c r="O76" i="8" s="1"/>
  <c r="N100" i="8"/>
  <c r="O100" i="8" s="1"/>
  <c r="N108" i="8"/>
  <c r="O108" i="8" s="1"/>
  <c r="N86" i="8"/>
  <c r="O86" i="8" s="1"/>
  <c r="N88" i="8"/>
  <c r="O88" i="8" s="1"/>
  <c r="S10" i="31"/>
  <c r="T10" i="31" s="1"/>
  <c r="J108" i="8"/>
  <c r="N40" i="8"/>
  <c r="O40" i="8" s="1"/>
  <c r="N44" i="8"/>
  <c r="O44" i="8" s="1"/>
  <c r="N112" i="8"/>
  <c r="O112" i="8" s="1"/>
  <c r="N19" i="8"/>
  <c r="O19" i="8" s="1"/>
  <c r="N42" i="8"/>
  <c r="O42" i="8" s="1"/>
  <c r="N60" i="8"/>
  <c r="O60" i="8" s="1"/>
  <c r="N80" i="8"/>
  <c r="O80" i="8" s="1"/>
  <c r="N107" i="8"/>
  <c r="O107" i="8" s="1"/>
  <c r="N41" i="8"/>
  <c r="O41" i="8" s="1"/>
  <c r="N54" i="8"/>
  <c r="O54" i="8" s="1"/>
  <c r="N56" i="8"/>
  <c r="O56" i="8" s="1"/>
  <c r="N59" i="8"/>
  <c r="O59" i="8" s="1"/>
  <c r="N72" i="8"/>
  <c r="O72" i="8" s="1"/>
  <c r="N75" i="8"/>
  <c r="O75" i="8" s="1"/>
  <c r="N83" i="8"/>
  <c r="O83" i="8" s="1"/>
  <c r="N84" i="8"/>
  <c r="O84" i="8" s="1"/>
  <c r="J88" i="8"/>
  <c r="R88" i="12" s="1"/>
  <c r="R89" i="12" s="1"/>
  <c r="N94" i="8"/>
  <c r="O94" i="8" s="1"/>
  <c r="N96" i="8"/>
  <c r="O96" i="8" s="1"/>
  <c r="J100" i="8"/>
  <c r="R100" i="12" s="1"/>
  <c r="N115" i="8"/>
  <c r="O115" i="8" s="1"/>
  <c r="N116" i="8"/>
  <c r="O116" i="8" s="1"/>
  <c r="J120" i="8"/>
  <c r="N124" i="8"/>
  <c r="O124" i="8" s="1"/>
  <c r="N150" i="8"/>
  <c r="O150" i="8" s="1"/>
  <c r="N25" i="8"/>
  <c r="O25" i="8" s="1"/>
  <c r="N52" i="8"/>
  <c r="O52" i="8" s="1"/>
  <c r="N68" i="8"/>
  <c r="O68" i="8" s="1"/>
  <c r="N91" i="8"/>
  <c r="O91" i="8" s="1"/>
  <c r="N102" i="8"/>
  <c r="O102" i="8" s="1"/>
  <c r="N104" i="8"/>
  <c r="O104" i="8" s="1"/>
  <c r="N123" i="8"/>
  <c r="O123" i="8" s="1"/>
  <c r="N132" i="8"/>
  <c r="O132" i="8" s="1"/>
  <c r="N174" i="8"/>
  <c r="O174" i="8" s="1"/>
  <c r="I13" i="8"/>
  <c r="N17" i="8"/>
  <c r="O17" i="8" s="1"/>
  <c r="J25" i="8"/>
  <c r="N43" i="8"/>
  <c r="O43" i="8" s="1"/>
  <c r="N48" i="8"/>
  <c r="O48" i="8" s="1"/>
  <c r="N51" i="8"/>
  <c r="O51" i="8" s="1"/>
  <c r="N62" i="8"/>
  <c r="O62" i="8" s="1"/>
  <c r="N64" i="8"/>
  <c r="O64" i="8" s="1"/>
  <c r="N67" i="8"/>
  <c r="O67" i="8" s="1"/>
  <c r="N99" i="8"/>
  <c r="O99" i="8" s="1"/>
  <c r="N110" i="8"/>
  <c r="O110" i="8" s="1"/>
  <c r="J132" i="8"/>
  <c r="L13" i="8"/>
  <c r="M13" i="8" s="1"/>
  <c r="N27" i="8"/>
  <c r="O27" i="8" s="1"/>
  <c r="J40" i="8"/>
  <c r="R40" i="12" s="1"/>
  <c r="J41" i="8"/>
  <c r="J42" i="8"/>
  <c r="R42" i="12" s="1"/>
  <c r="J43" i="8"/>
  <c r="J48" i="8"/>
  <c r="J56" i="8"/>
  <c r="J64" i="8"/>
  <c r="R64" i="12" s="1"/>
  <c r="J72" i="8"/>
  <c r="J128" i="8"/>
  <c r="R128" i="12" s="1"/>
  <c r="N142" i="8"/>
  <c r="O142" i="8" s="1"/>
  <c r="N144" i="8"/>
  <c r="O144" i="8" s="1"/>
  <c r="N159" i="8"/>
  <c r="O159" i="8" s="1"/>
  <c r="N167" i="8"/>
  <c r="O167" i="8" s="1"/>
  <c r="N168" i="8"/>
  <c r="O168" i="8" s="1"/>
  <c r="N182" i="8"/>
  <c r="O182" i="8" s="1"/>
  <c r="N106" i="8"/>
  <c r="O106" i="8" s="1"/>
  <c r="N114" i="8"/>
  <c r="O114" i="8" s="1"/>
  <c r="N122" i="8"/>
  <c r="O122" i="8" s="1"/>
  <c r="N130" i="8"/>
  <c r="O130" i="8" s="1"/>
  <c r="N134" i="8"/>
  <c r="O134" i="8" s="1"/>
  <c r="N136" i="8"/>
  <c r="O136" i="8" s="1"/>
  <c r="N139" i="8"/>
  <c r="O139" i="8" s="1"/>
  <c r="J142" i="8"/>
  <c r="N143" i="8"/>
  <c r="O143" i="8" s="1"/>
  <c r="N145" i="8"/>
  <c r="O145" i="8" s="1"/>
  <c r="N147" i="8"/>
  <c r="O147" i="8" s="1"/>
  <c r="N153" i="8"/>
  <c r="O153" i="8" s="1"/>
  <c r="N155" i="8"/>
  <c r="O155" i="8" s="1"/>
  <c r="N166" i="8"/>
  <c r="O166" i="8" s="1"/>
  <c r="N175" i="8"/>
  <c r="O175" i="8" s="1"/>
  <c r="N176" i="8"/>
  <c r="O176" i="8" s="1"/>
  <c r="T42" i="12"/>
  <c r="U42" i="12" s="1"/>
  <c r="AH38" i="31" s="1"/>
  <c r="T58" i="12"/>
  <c r="U58" i="12" s="1"/>
  <c r="AH54" i="31" s="1"/>
  <c r="R182" i="12"/>
  <c r="AE169" i="31" s="1"/>
  <c r="N11" i="8"/>
  <c r="O11" i="8" s="1"/>
  <c r="N15" i="8"/>
  <c r="O15" i="8" s="1"/>
  <c r="J17" i="8"/>
  <c r="R17" i="12" s="1"/>
  <c r="N18" i="8"/>
  <c r="O18" i="8" s="1"/>
  <c r="N21" i="8"/>
  <c r="O21" i="8" s="1"/>
  <c r="J23" i="8"/>
  <c r="N28" i="8"/>
  <c r="O28" i="8" s="1"/>
  <c r="N29" i="8"/>
  <c r="O29" i="8" s="1"/>
  <c r="N30" i="8"/>
  <c r="O30" i="8" s="1"/>
  <c r="N31" i="8"/>
  <c r="O31" i="8" s="1"/>
  <c r="N32" i="8"/>
  <c r="O32" i="8" s="1"/>
  <c r="N33" i="8"/>
  <c r="O33" i="8" s="1"/>
  <c r="N34" i="8"/>
  <c r="O34" i="8" s="1"/>
  <c r="N35" i="8"/>
  <c r="O35" i="8" s="1"/>
  <c r="N36" i="8"/>
  <c r="O36" i="8" s="1"/>
  <c r="N37" i="8"/>
  <c r="O37" i="8" s="1"/>
  <c r="N38" i="8"/>
  <c r="O38" i="8" s="1"/>
  <c r="N39" i="8"/>
  <c r="O39" i="8" s="1"/>
  <c r="J54" i="8"/>
  <c r="R54" i="12" s="1"/>
  <c r="J62" i="8"/>
  <c r="J86" i="8"/>
  <c r="J94" i="8"/>
  <c r="R94" i="12" s="1"/>
  <c r="J102" i="8"/>
  <c r="R102" i="12" s="1"/>
  <c r="J110" i="8"/>
  <c r="J118" i="8"/>
  <c r="J126" i="8"/>
  <c r="N160" i="8"/>
  <c r="O160" i="8" s="1"/>
  <c r="N161" i="8"/>
  <c r="O161" i="8" s="1"/>
  <c r="N183" i="8"/>
  <c r="O183" i="8" s="1"/>
  <c r="N184" i="8"/>
  <c r="O184" i="8" s="1"/>
  <c r="R160" i="12"/>
  <c r="S160" i="12" s="1"/>
  <c r="AF148" i="31" s="1"/>
  <c r="R169" i="12"/>
  <c r="S169" i="12" s="1"/>
  <c r="AF156" i="31" s="1"/>
  <c r="L12" i="31"/>
  <c r="P157" i="21"/>
  <c r="BD146" i="31" s="1"/>
  <c r="AY146" i="31"/>
  <c r="P149" i="21"/>
  <c r="BD138" i="31" s="1"/>
  <c r="AY138" i="31"/>
  <c r="P145" i="21"/>
  <c r="P133" i="21"/>
  <c r="BD124" i="31" s="1"/>
  <c r="AY124" i="31"/>
  <c r="P125" i="21"/>
  <c r="BD116" i="31" s="1"/>
  <c r="AY116" i="31"/>
  <c r="P117" i="21"/>
  <c r="BD110" i="31" s="1"/>
  <c r="AY110" i="31"/>
  <c r="P113" i="21"/>
  <c r="BD106" i="31" s="1"/>
  <c r="AY106" i="31"/>
  <c r="AY102" i="31"/>
  <c r="P161" i="21"/>
  <c r="BD150" i="31" s="1"/>
  <c r="P153" i="21"/>
  <c r="BD142" i="31" s="1"/>
  <c r="AY142" i="31"/>
  <c r="P141" i="21"/>
  <c r="BD131" i="31" s="1"/>
  <c r="AY131" i="31"/>
  <c r="P137" i="21"/>
  <c r="BD127" i="31" s="1"/>
  <c r="AY127" i="31"/>
  <c r="P129" i="21"/>
  <c r="BD120" i="31" s="1"/>
  <c r="AY120" i="31"/>
  <c r="P121" i="21"/>
  <c r="AY103" i="31"/>
  <c r="AY114" i="31"/>
  <c r="P123" i="21"/>
  <c r="BD114" i="31" s="1"/>
  <c r="AY112" i="31"/>
  <c r="P119" i="21"/>
  <c r="BD112" i="31" s="1"/>
  <c r="AY108" i="31"/>
  <c r="P115" i="21"/>
  <c r="BD108" i="31" s="1"/>
  <c r="AY104" i="31"/>
  <c r="P111" i="21"/>
  <c r="BD104" i="31" s="1"/>
  <c r="AY100" i="31"/>
  <c r="P107" i="21"/>
  <c r="BD100" i="31" s="1"/>
  <c r="P103" i="21"/>
  <c r="BD96" i="31" s="1"/>
  <c r="P99" i="21"/>
  <c r="BD92" i="31" s="1"/>
  <c r="P95" i="21"/>
  <c r="BD90" i="31" s="1"/>
  <c r="P91" i="21"/>
  <c r="BD86" i="31" s="1"/>
  <c r="P87" i="21"/>
  <c r="BD82" i="31" s="1"/>
  <c r="E52" i="21"/>
  <c r="D50" i="22"/>
  <c r="E50" i="21"/>
  <c r="D48" i="22"/>
  <c r="E48" i="21"/>
  <c r="D46" i="22"/>
  <c r="E46" i="21"/>
  <c r="D44" i="22"/>
  <c r="E44" i="21"/>
  <c r="D42" i="22"/>
  <c r="E42" i="21"/>
  <c r="D40" i="22"/>
  <c r="E40" i="21"/>
  <c r="D38" i="22"/>
  <c r="E38" i="21"/>
  <c r="D36" i="22"/>
  <c r="E36" i="21"/>
  <c r="D34" i="22"/>
  <c r="E34" i="21"/>
  <c r="D32" i="22"/>
  <c r="E32" i="21"/>
  <c r="D30" i="22"/>
  <c r="E30" i="21"/>
  <c r="D28" i="22"/>
  <c r="E28" i="21"/>
  <c r="D26" i="22"/>
  <c r="E26" i="21"/>
  <c r="D24" i="22"/>
  <c r="E24" i="21"/>
  <c r="D22" i="22"/>
  <c r="E22" i="21"/>
  <c r="D20" i="22"/>
  <c r="E20" i="21"/>
  <c r="D18" i="22"/>
  <c r="E18" i="21"/>
  <c r="D16" i="22"/>
  <c r="E16" i="21"/>
  <c r="D14" i="22"/>
  <c r="E14" i="21"/>
  <c r="D12" i="22"/>
  <c r="E12" i="21"/>
  <c r="D10" i="22"/>
  <c r="T38" i="12"/>
  <c r="T92" i="12"/>
  <c r="T110" i="12"/>
  <c r="R171" i="12"/>
  <c r="R172" i="12" s="1"/>
  <c r="T172" i="12"/>
  <c r="B8" i="22"/>
  <c r="D181" i="22"/>
  <c r="B180" i="22"/>
  <c r="D177" i="22"/>
  <c r="B176" i="22"/>
  <c r="D173" i="22"/>
  <c r="B172" i="22"/>
  <c r="D169" i="22"/>
  <c r="B168" i="22"/>
  <c r="D165" i="22"/>
  <c r="B164" i="22"/>
  <c r="D163" i="22"/>
  <c r="D161" i="22"/>
  <c r="D159" i="22"/>
  <c r="D157" i="22"/>
  <c r="D155" i="22"/>
  <c r="D153" i="22"/>
  <c r="D151" i="22"/>
  <c r="D149" i="22"/>
  <c r="D147" i="22"/>
  <c r="D145" i="22"/>
  <c r="D143" i="22"/>
  <c r="D141" i="22"/>
  <c r="D139" i="22"/>
  <c r="D137" i="22"/>
  <c r="D134" i="22"/>
  <c r="D132" i="22"/>
  <c r="D130" i="22"/>
  <c r="D127" i="22"/>
  <c r="D123" i="22"/>
  <c r="D119" i="22"/>
  <c r="D115" i="22"/>
  <c r="D111" i="22"/>
  <c r="D107" i="22"/>
  <c r="D103" i="22"/>
  <c r="D99" i="22"/>
  <c r="D95" i="22"/>
  <c r="D91" i="22"/>
  <c r="D87" i="22"/>
  <c r="D83" i="22"/>
  <c r="D79" i="22"/>
  <c r="D75" i="22"/>
  <c r="D71" i="22"/>
  <c r="D67" i="22"/>
  <c r="D63" i="22"/>
  <c r="D59" i="22"/>
  <c r="D55" i="22"/>
  <c r="D51" i="22"/>
  <c r="D189" i="21"/>
  <c r="D187" i="21"/>
  <c r="D185" i="21"/>
  <c r="D183" i="21"/>
  <c r="C182" i="22"/>
  <c r="D181" i="21"/>
  <c r="C180" i="22"/>
  <c r="D179" i="21"/>
  <c r="C178" i="22"/>
  <c r="D177" i="21"/>
  <c r="C176" i="22"/>
  <c r="D175" i="21"/>
  <c r="C174" i="22"/>
  <c r="D173" i="21"/>
  <c r="C172" i="22"/>
  <c r="D171" i="21"/>
  <c r="C170" i="22"/>
  <c r="D169" i="21"/>
  <c r="C168" i="22"/>
  <c r="D167" i="21"/>
  <c r="C166" i="22"/>
  <c r="D165" i="21"/>
  <c r="C164" i="22"/>
  <c r="D164" i="21"/>
  <c r="C163" i="22"/>
  <c r="B163" i="21"/>
  <c r="B162" i="22"/>
  <c r="D162" i="21"/>
  <c r="C161" i="22"/>
  <c r="B161" i="21"/>
  <c r="B160" i="22"/>
  <c r="D160" i="21"/>
  <c r="C159" i="22"/>
  <c r="B159" i="21"/>
  <c r="B158" i="22"/>
  <c r="C157" i="22"/>
  <c r="D158" i="21"/>
  <c r="B157" i="21"/>
  <c r="B156" i="22"/>
  <c r="D156" i="21"/>
  <c r="C155" i="22"/>
  <c r="B155" i="21"/>
  <c r="B154" i="22"/>
  <c r="D154" i="21"/>
  <c r="C153" i="22"/>
  <c r="B153" i="21"/>
  <c r="B152" i="22"/>
  <c r="D152" i="21"/>
  <c r="C151" i="22"/>
  <c r="B151" i="21"/>
  <c r="B150" i="22"/>
  <c r="D150" i="21"/>
  <c r="C149" i="22"/>
  <c r="B149" i="21"/>
  <c r="B148" i="22"/>
  <c r="D148" i="21"/>
  <c r="C147" i="22"/>
  <c r="B147" i="21"/>
  <c r="B146" i="22"/>
  <c r="D146" i="21"/>
  <c r="C145" i="22"/>
  <c r="B145" i="21"/>
  <c r="B144" i="22"/>
  <c r="D144" i="21"/>
  <c r="C143" i="22"/>
  <c r="B143" i="21"/>
  <c r="B142" i="22"/>
  <c r="D142" i="21"/>
  <c r="C141" i="22"/>
  <c r="B141" i="21"/>
  <c r="B140" i="22"/>
  <c r="D140" i="21"/>
  <c r="C139" i="22"/>
  <c r="B139" i="21"/>
  <c r="B138" i="22"/>
  <c r="D138" i="21"/>
  <c r="C137" i="22"/>
  <c r="B137" i="21"/>
  <c r="B136" i="22"/>
  <c r="D136" i="21"/>
  <c r="C134" i="22"/>
  <c r="B135" i="21"/>
  <c r="B133" i="22"/>
  <c r="D134" i="21"/>
  <c r="C132" i="22"/>
  <c r="B133" i="21"/>
  <c r="B131" i="22"/>
  <c r="D132" i="21"/>
  <c r="C130" i="22"/>
  <c r="B131" i="21"/>
  <c r="B129" i="22"/>
  <c r="D130" i="21"/>
  <c r="C128" i="22"/>
  <c r="B129" i="21"/>
  <c r="B127" i="22"/>
  <c r="D128" i="21"/>
  <c r="C126" i="22"/>
  <c r="B127" i="21"/>
  <c r="B125" i="22"/>
  <c r="D126" i="21"/>
  <c r="C124" i="22"/>
  <c r="B125" i="21"/>
  <c r="B123" i="22"/>
  <c r="D124" i="21"/>
  <c r="C122" i="22"/>
  <c r="B123" i="21"/>
  <c r="B121" i="22"/>
  <c r="D122" i="21"/>
  <c r="C120" i="22"/>
  <c r="B121" i="21"/>
  <c r="B119" i="22"/>
  <c r="D120" i="21"/>
  <c r="C118" i="22"/>
  <c r="B119" i="21"/>
  <c r="B117" i="22"/>
  <c r="D118" i="21"/>
  <c r="C116" i="22"/>
  <c r="B117" i="21"/>
  <c r="B115" i="22"/>
  <c r="D116" i="21"/>
  <c r="C114" i="22"/>
  <c r="B115" i="21"/>
  <c r="B113" i="22"/>
  <c r="D114" i="21"/>
  <c r="C112" i="22"/>
  <c r="B113" i="21"/>
  <c r="B111" i="22"/>
  <c r="D112" i="21"/>
  <c r="C110" i="22"/>
  <c r="B111" i="21"/>
  <c r="B109" i="22"/>
  <c r="D110" i="21"/>
  <c r="C108" i="22"/>
  <c r="B109" i="21"/>
  <c r="B107" i="22"/>
  <c r="D108" i="21"/>
  <c r="C106" i="22"/>
  <c r="B107" i="21"/>
  <c r="B105" i="22"/>
  <c r="D106" i="21"/>
  <c r="C104" i="22"/>
  <c r="B105" i="21"/>
  <c r="B103" i="22"/>
  <c r="D104" i="21"/>
  <c r="C102" i="22"/>
  <c r="B103" i="21"/>
  <c r="B101" i="22"/>
  <c r="D102" i="21"/>
  <c r="C100" i="22"/>
  <c r="B101" i="21"/>
  <c r="B99" i="22"/>
  <c r="D100" i="21"/>
  <c r="C98" i="22"/>
  <c r="B99" i="21"/>
  <c r="B97" i="22"/>
  <c r="D98" i="21"/>
  <c r="C96" i="22"/>
  <c r="B97" i="21"/>
  <c r="B95" i="22"/>
  <c r="D96" i="21"/>
  <c r="C94" i="22"/>
  <c r="B95" i="21"/>
  <c r="B93" i="22"/>
  <c r="D94" i="21"/>
  <c r="C92" i="22"/>
  <c r="B93" i="21"/>
  <c r="B91" i="22"/>
  <c r="D92" i="21"/>
  <c r="C90" i="22"/>
  <c r="B91" i="21"/>
  <c r="B89" i="22"/>
  <c r="D90" i="21"/>
  <c r="C88" i="22"/>
  <c r="B89" i="21"/>
  <c r="B87" i="22"/>
  <c r="D88" i="21"/>
  <c r="C86" i="22"/>
  <c r="B87" i="21"/>
  <c r="B85" i="22"/>
  <c r="D86" i="21"/>
  <c r="C84" i="22"/>
  <c r="B85" i="21"/>
  <c r="B83" i="22"/>
  <c r="D84" i="21"/>
  <c r="C82" i="22"/>
  <c r="B83" i="21"/>
  <c r="B81" i="22"/>
  <c r="D82" i="21"/>
  <c r="C80" i="22"/>
  <c r="B81" i="21"/>
  <c r="B79" i="22"/>
  <c r="D80" i="21"/>
  <c r="C78" i="22"/>
  <c r="B79" i="21"/>
  <c r="B77" i="22"/>
  <c r="D78" i="21"/>
  <c r="C76" i="22"/>
  <c r="B77" i="21"/>
  <c r="B75" i="22"/>
  <c r="D76" i="21"/>
  <c r="C74" i="22"/>
  <c r="B75" i="21"/>
  <c r="B73" i="22"/>
  <c r="D74" i="21"/>
  <c r="C72" i="22"/>
  <c r="B73" i="21"/>
  <c r="B71" i="22"/>
  <c r="D72" i="21"/>
  <c r="C70" i="22"/>
  <c r="B71" i="21"/>
  <c r="B69" i="22"/>
  <c r="D70" i="21"/>
  <c r="C68" i="22"/>
  <c r="B69" i="21"/>
  <c r="B67" i="22"/>
  <c r="D68" i="21"/>
  <c r="C66" i="22"/>
  <c r="B67" i="21"/>
  <c r="B65" i="22"/>
  <c r="D66" i="21"/>
  <c r="C64" i="22"/>
  <c r="B65" i="21"/>
  <c r="B63" i="22"/>
  <c r="D64" i="21"/>
  <c r="C62" i="22"/>
  <c r="B63" i="21"/>
  <c r="B61" i="22"/>
  <c r="D62" i="21"/>
  <c r="C60" i="22"/>
  <c r="B61" i="21"/>
  <c r="B59" i="22"/>
  <c r="D60" i="21"/>
  <c r="C58" i="22"/>
  <c r="B59" i="21"/>
  <c r="B57" i="22"/>
  <c r="D58" i="21"/>
  <c r="C56" i="22"/>
  <c r="B57" i="21"/>
  <c r="B55" i="22"/>
  <c r="D56" i="21"/>
  <c r="C54" i="22"/>
  <c r="B55" i="21"/>
  <c r="B53" i="22"/>
  <c r="D54" i="21"/>
  <c r="C52" i="22"/>
  <c r="B53" i="21"/>
  <c r="B51" i="22"/>
  <c r="D52" i="21"/>
  <c r="C50" i="22"/>
  <c r="B51" i="21"/>
  <c r="B49" i="22"/>
  <c r="D50" i="21"/>
  <c r="C48" i="22"/>
  <c r="B49" i="21"/>
  <c r="B47" i="22"/>
  <c r="D48" i="21"/>
  <c r="C46" i="22"/>
  <c r="B47" i="21"/>
  <c r="B45" i="22"/>
  <c r="D46" i="21"/>
  <c r="C44" i="22"/>
  <c r="B45" i="21"/>
  <c r="B43" i="22"/>
  <c r="D44" i="21"/>
  <c r="C42" i="22"/>
  <c r="B43" i="21"/>
  <c r="B41" i="22"/>
  <c r="D42" i="21"/>
  <c r="C40" i="22"/>
  <c r="B41" i="21"/>
  <c r="B39" i="22"/>
  <c r="D40" i="21"/>
  <c r="C38" i="22"/>
  <c r="B39" i="21"/>
  <c r="B37" i="22"/>
  <c r="D38" i="21"/>
  <c r="C36" i="22"/>
  <c r="B37" i="21"/>
  <c r="B35" i="22"/>
  <c r="D36" i="21"/>
  <c r="C34" i="22"/>
  <c r="B35" i="21"/>
  <c r="B33" i="22"/>
  <c r="D34" i="21"/>
  <c r="C32" i="22"/>
  <c r="B33" i="21"/>
  <c r="B31" i="22"/>
  <c r="D32" i="21"/>
  <c r="C30" i="22"/>
  <c r="B31" i="21"/>
  <c r="B29" i="22"/>
  <c r="D30" i="21"/>
  <c r="C28" i="22"/>
  <c r="B29" i="21"/>
  <c r="B27" i="22"/>
  <c r="D28" i="21"/>
  <c r="C26" i="22"/>
  <c r="B27" i="21"/>
  <c r="B25" i="22"/>
  <c r="D26" i="21"/>
  <c r="C24" i="22"/>
  <c r="B25" i="21"/>
  <c r="B23" i="22"/>
  <c r="D24" i="21"/>
  <c r="C22" i="22"/>
  <c r="B23" i="21"/>
  <c r="B21" i="22"/>
  <c r="D22" i="21"/>
  <c r="C20" i="22"/>
  <c r="B21" i="21"/>
  <c r="B19" i="22"/>
  <c r="D20" i="21"/>
  <c r="C18" i="22"/>
  <c r="B19" i="21"/>
  <c r="B17" i="22"/>
  <c r="D18" i="21"/>
  <c r="C16" i="22"/>
  <c r="B17" i="21"/>
  <c r="B15" i="22"/>
  <c r="D16" i="21"/>
  <c r="C14" i="22"/>
  <c r="B15" i="21"/>
  <c r="B13" i="22"/>
  <c r="D14" i="21"/>
  <c r="C12" i="22"/>
  <c r="B13" i="21"/>
  <c r="B11" i="22"/>
  <c r="D12" i="21"/>
  <c r="C10" i="22"/>
  <c r="B11" i="21"/>
  <c r="B9" i="22"/>
  <c r="D188" i="22"/>
  <c r="D187" i="22"/>
  <c r="D186" i="22"/>
  <c r="D185" i="22"/>
  <c r="D184" i="22"/>
  <c r="D183" i="22"/>
  <c r="D182" i="22"/>
  <c r="B181" i="22"/>
  <c r="D178" i="22"/>
  <c r="B177" i="22"/>
  <c r="D174" i="22"/>
  <c r="B173" i="22"/>
  <c r="D170" i="22"/>
  <c r="B169" i="22"/>
  <c r="D166" i="22"/>
  <c r="B165" i="22"/>
  <c r="D126" i="22"/>
  <c r="D122" i="22"/>
  <c r="D118" i="22"/>
  <c r="D114" i="22"/>
  <c r="D110" i="22"/>
  <c r="D106" i="22"/>
  <c r="D102" i="22"/>
  <c r="D98" i="22"/>
  <c r="D94" i="22"/>
  <c r="D90" i="22"/>
  <c r="D86" i="22"/>
  <c r="D82" i="22"/>
  <c r="D78" i="22"/>
  <c r="D74" i="22"/>
  <c r="D70" i="22"/>
  <c r="D66" i="22"/>
  <c r="D62" i="22"/>
  <c r="D58" i="22"/>
  <c r="D54" i="22"/>
  <c r="D10" i="21"/>
  <c r="E51" i="21"/>
  <c r="D49" i="22"/>
  <c r="E49" i="21"/>
  <c r="D47" i="22"/>
  <c r="E47" i="21"/>
  <c r="D45" i="22"/>
  <c r="E45" i="21"/>
  <c r="D43" i="22"/>
  <c r="E43" i="21"/>
  <c r="D41" i="22"/>
  <c r="E41" i="21"/>
  <c r="D39" i="22"/>
  <c r="E39" i="21"/>
  <c r="D37" i="22"/>
  <c r="E37" i="21"/>
  <c r="D35" i="22"/>
  <c r="E35" i="21"/>
  <c r="D33" i="22"/>
  <c r="E33" i="21"/>
  <c r="D31" i="22"/>
  <c r="E31" i="21"/>
  <c r="D29" i="22"/>
  <c r="E29" i="21"/>
  <c r="D27" i="22"/>
  <c r="E27" i="21"/>
  <c r="D25" i="22"/>
  <c r="E25" i="21"/>
  <c r="D23" i="22"/>
  <c r="E23" i="21"/>
  <c r="D21" i="22"/>
  <c r="E21" i="21"/>
  <c r="D19" i="22"/>
  <c r="E19" i="21"/>
  <c r="D17" i="22"/>
  <c r="E17" i="21"/>
  <c r="D15" i="22"/>
  <c r="E15" i="21"/>
  <c r="D13" i="22"/>
  <c r="E13" i="21"/>
  <c r="D11" i="22"/>
  <c r="E11" i="21"/>
  <c r="D9" i="22"/>
  <c r="T26" i="12"/>
  <c r="T27" i="12"/>
  <c r="T83" i="12"/>
  <c r="T89" i="12"/>
  <c r="T105" i="12"/>
  <c r="T113" i="12"/>
  <c r="T131" i="12"/>
  <c r="T144" i="12"/>
  <c r="T148" i="12"/>
  <c r="S190" i="12"/>
  <c r="AF177" i="31" s="1"/>
  <c r="AE177" i="31"/>
  <c r="D8" i="22"/>
  <c r="C188" i="22"/>
  <c r="C186" i="22"/>
  <c r="C184" i="22"/>
  <c r="B182" i="22"/>
  <c r="D179" i="22"/>
  <c r="B178" i="22"/>
  <c r="D175" i="22"/>
  <c r="B174" i="22"/>
  <c r="D171" i="22"/>
  <c r="B170" i="22"/>
  <c r="D167" i="22"/>
  <c r="B166" i="22"/>
  <c r="D162" i="22"/>
  <c r="D160" i="22"/>
  <c r="D158" i="22"/>
  <c r="D156" i="22"/>
  <c r="D154" i="22"/>
  <c r="D152" i="22"/>
  <c r="D150" i="22"/>
  <c r="D148" i="22"/>
  <c r="D146" i="22"/>
  <c r="D144" i="22"/>
  <c r="D142" i="22"/>
  <c r="D140" i="22"/>
  <c r="D138" i="22"/>
  <c r="D136" i="22"/>
  <c r="D133" i="22"/>
  <c r="D131" i="22"/>
  <c r="D129" i="22"/>
  <c r="D125" i="22"/>
  <c r="D121" i="22"/>
  <c r="D117" i="22"/>
  <c r="D113" i="22"/>
  <c r="D109" i="22"/>
  <c r="D105" i="22"/>
  <c r="D101" i="22"/>
  <c r="D97" i="22"/>
  <c r="D93" i="22"/>
  <c r="D89" i="22"/>
  <c r="D85" i="22"/>
  <c r="D81" i="22"/>
  <c r="D77" i="22"/>
  <c r="D73" i="22"/>
  <c r="D69" i="22"/>
  <c r="D65" i="22"/>
  <c r="D61" i="22"/>
  <c r="D57" i="22"/>
  <c r="D53" i="22"/>
  <c r="D188" i="21"/>
  <c r="D186" i="21"/>
  <c r="D184" i="21"/>
  <c r="D182" i="21"/>
  <c r="C181" i="22"/>
  <c r="C179" i="22"/>
  <c r="D180" i="21"/>
  <c r="D178" i="21"/>
  <c r="C177" i="22"/>
  <c r="D176" i="21"/>
  <c r="C175" i="22"/>
  <c r="D174" i="21"/>
  <c r="C173" i="22"/>
  <c r="C171" i="22"/>
  <c r="D172" i="21"/>
  <c r="D170" i="21"/>
  <c r="C169" i="22"/>
  <c r="D168" i="21"/>
  <c r="C167" i="22"/>
  <c r="D166" i="21"/>
  <c r="C165" i="22"/>
  <c r="B164" i="21"/>
  <c r="B163" i="22"/>
  <c r="D163" i="21"/>
  <c r="C162" i="22"/>
  <c r="B162" i="21"/>
  <c r="B161" i="22"/>
  <c r="D161" i="21"/>
  <c r="C160" i="22"/>
  <c r="B160" i="21"/>
  <c r="B159" i="22"/>
  <c r="D159" i="21"/>
  <c r="C158" i="22"/>
  <c r="B158" i="21"/>
  <c r="B157" i="22"/>
  <c r="D157" i="21"/>
  <c r="C156" i="22"/>
  <c r="B156" i="21"/>
  <c r="B155" i="22"/>
  <c r="D155" i="21"/>
  <c r="C154" i="22"/>
  <c r="B154" i="21"/>
  <c r="B153" i="22"/>
  <c r="D153" i="21"/>
  <c r="C152" i="22"/>
  <c r="B152" i="21"/>
  <c r="B151" i="22"/>
  <c r="D151" i="21"/>
  <c r="C150" i="22"/>
  <c r="B150" i="21"/>
  <c r="B149" i="22"/>
  <c r="D149" i="21"/>
  <c r="C148" i="22"/>
  <c r="B148" i="21"/>
  <c r="B147" i="22"/>
  <c r="D147" i="21"/>
  <c r="C146" i="22"/>
  <c r="B146" i="21"/>
  <c r="B145" i="22"/>
  <c r="D145" i="21"/>
  <c r="C144" i="22"/>
  <c r="B144" i="21"/>
  <c r="B143" i="22"/>
  <c r="D143" i="21"/>
  <c r="C142" i="22"/>
  <c r="B142" i="21"/>
  <c r="B141" i="22"/>
  <c r="D141" i="21"/>
  <c r="C140" i="22"/>
  <c r="B140" i="21"/>
  <c r="B139" i="22"/>
  <c r="D139" i="21"/>
  <c r="C138" i="22"/>
  <c r="B138" i="21"/>
  <c r="B137" i="22"/>
  <c r="D137" i="21"/>
  <c r="C136" i="22"/>
  <c r="B136" i="21"/>
  <c r="B134" i="22"/>
  <c r="D135" i="21"/>
  <c r="C133" i="22"/>
  <c r="B134" i="21"/>
  <c r="B132" i="22"/>
  <c r="D133" i="21"/>
  <c r="C131" i="22"/>
  <c r="B132" i="21"/>
  <c r="B130" i="22"/>
  <c r="D131" i="21"/>
  <c r="C129" i="22"/>
  <c r="B130" i="21"/>
  <c r="B128" i="22"/>
  <c r="D129" i="21"/>
  <c r="C127" i="22"/>
  <c r="B128" i="21"/>
  <c r="B126" i="22"/>
  <c r="D127" i="21"/>
  <c r="C125" i="22"/>
  <c r="B126" i="21"/>
  <c r="B124" i="22"/>
  <c r="D125" i="21"/>
  <c r="C123" i="22"/>
  <c r="B124" i="21"/>
  <c r="B122" i="22"/>
  <c r="D123" i="21"/>
  <c r="C121" i="22"/>
  <c r="B122" i="21"/>
  <c r="B120" i="22"/>
  <c r="D121" i="21"/>
  <c r="C119" i="22"/>
  <c r="B120" i="21"/>
  <c r="B118" i="22"/>
  <c r="D119" i="21"/>
  <c r="C117" i="22"/>
  <c r="B118" i="21"/>
  <c r="B116" i="22"/>
  <c r="D117" i="21"/>
  <c r="C115" i="22"/>
  <c r="B116" i="21"/>
  <c r="B114" i="22"/>
  <c r="D115" i="21"/>
  <c r="C113" i="22"/>
  <c r="B114" i="21"/>
  <c r="B112" i="22"/>
  <c r="D113" i="21"/>
  <c r="C111" i="22"/>
  <c r="B112" i="21"/>
  <c r="B110" i="22"/>
  <c r="D111" i="21"/>
  <c r="C109" i="22"/>
  <c r="B110" i="21"/>
  <c r="B108" i="22"/>
  <c r="D109" i="21"/>
  <c r="C107" i="22"/>
  <c r="B108" i="21"/>
  <c r="B106" i="22"/>
  <c r="D107" i="21"/>
  <c r="C105" i="22"/>
  <c r="B106" i="21"/>
  <c r="B104" i="22"/>
  <c r="D105" i="21"/>
  <c r="C103" i="22"/>
  <c r="B104" i="21"/>
  <c r="B102" i="22"/>
  <c r="D103" i="21"/>
  <c r="C101" i="22"/>
  <c r="B102" i="21"/>
  <c r="B100" i="22"/>
  <c r="D101" i="21"/>
  <c r="C99" i="22"/>
  <c r="B100" i="21"/>
  <c r="B98" i="22"/>
  <c r="D99" i="21"/>
  <c r="C97" i="22"/>
  <c r="B98" i="21"/>
  <c r="B96" i="22"/>
  <c r="D97" i="21"/>
  <c r="C95" i="22"/>
  <c r="B96" i="21"/>
  <c r="B94" i="22"/>
  <c r="D95" i="21"/>
  <c r="C93" i="22"/>
  <c r="B94" i="21"/>
  <c r="B92" i="22"/>
  <c r="D93" i="21"/>
  <c r="C91" i="22"/>
  <c r="B92" i="21"/>
  <c r="B90" i="22"/>
  <c r="D91" i="21"/>
  <c r="C89" i="22"/>
  <c r="B90" i="21"/>
  <c r="B88" i="22"/>
  <c r="D89" i="21"/>
  <c r="C87" i="22"/>
  <c r="B88" i="21"/>
  <c r="B86" i="22"/>
  <c r="D87" i="21"/>
  <c r="C85" i="22"/>
  <c r="B86" i="21"/>
  <c r="B84" i="22"/>
  <c r="D85" i="21"/>
  <c r="C83" i="22"/>
  <c r="B84" i="21"/>
  <c r="B82" i="22"/>
  <c r="D83" i="21"/>
  <c r="C81" i="22"/>
  <c r="B82" i="21"/>
  <c r="B80" i="22"/>
  <c r="D81" i="21"/>
  <c r="C79" i="22"/>
  <c r="B80" i="21"/>
  <c r="B78" i="22"/>
  <c r="D79" i="21"/>
  <c r="C77" i="22"/>
  <c r="B78" i="21"/>
  <c r="B76" i="22"/>
  <c r="D77" i="21"/>
  <c r="C75" i="22"/>
  <c r="B76" i="21"/>
  <c r="B74" i="22"/>
  <c r="D75" i="21"/>
  <c r="C73" i="22"/>
  <c r="B74" i="21"/>
  <c r="B72" i="22"/>
  <c r="D73" i="21"/>
  <c r="C71" i="22"/>
  <c r="B72" i="21"/>
  <c r="B70" i="22"/>
  <c r="D71" i="21"/>
  <c r="C69" i="22"/>
  <c r="B70" i="21"/>
  <c r="B68" i="22"/>
  <c r="D69" i="21"/>
  <c r="C67" i="22"/>
  <c r="B68" i="21"/>
  <c r="B66" i="22"/>
  <c r="D67" i="21"/>
  <c r="C65" i="22"/>
  <c r="B66" i="21"/>
  <c r="B64" i="22"/>
  <c r="D65" i="21"/>
  <c r="C63" i="22"/>
  <c r="B64" i="21"/>
  <c r="B62" i="22"/>
  <c r="D63" i="21"/>
  <c r="C61" i="22"/>
  <c r="B62" i="21"/>
  <c r="B60" i="22"/>
  <c r="D61" i="21"/>
  <c r="C59" i="22"/>
  <c r="B60" i="21"/>
  <c r="B58" i="22"/>
  <c r="D59" i="21"/>
  <c r="C57" i="22"/>
  <c r="B58" i="21"/>
  <c r="B56" i="22"/>
  <c r="D57" i="21"/>
  <c r="C55" i="22"/>
  <c r="B56" i="21"/>
  <c r="B54" i="22"/>
  <c r="D55" i="21"/>
  <c r="C53" i="22"/>
  <c r="B54" i="21"/>
  <c r="B52" i="22"/>
  <c r="D53" i="21"/>
  <c r="C51" i="22"/>
  <c r="B52" i="21"/>
  <c r="B50" i="22"/>
  <c r="D51" i="21"/>
  <c r="C49" i="22"/>
  <c r="B50" i="21"/>
  <c r="B48" i="22"/>
  <c r="D49" i="21"/>
  <c r="C47" i="22"/>
  <c r="B48" i="21"/>
  <c r="B46" i="22"/>
  <c r="D47" i="21"/>
  <c r="C45" i="22"/>
  <c r="B46" i="21"/>
  <c r="B44" i="22"/>
  <c r="D45" i="21"/>
  <c r="C43" i="22"/>
  <c r="B44" i="21"/>
  <c r="B42" i="22"/>
  <c r="D43" i="21"/>
  <c r="C41" i="22"/>
  <c r="B42" i="21"/>
  <c r="B40" i="22"/>
  <c r="D41" i="21"/>
  <c r="C39" i="22"/>
  <c r="B40" i="21"/>
  <c r="B38" i="22"/>
  <c r="D39" i="21"/>
  <c r="C37" i="22"/>
  <c r="B38" i="21"/>
  <c r="B36" i="22"/>
  <c r="D37" i="21"/>
  <c r="C35" i="22"/>
  <c r="B36" i="21"/>
  <c r="B34" i="22"/>
  <c r="D35" i="21"/>
  <c r="C33" i="22"/>
  <c r="B34" i="21"/>
  <c r="B32" i="22"/>
  <c r="D33" i="21"/>
  <c r="C31" i="22"/>
  <c r="B32" i="21"/>
  <c r="B30" i="22"/>
  <c r="D31" i="21"/>
  <c r="C29" i="22"/>
  <c r="B30" i="21"/>
  <c r="B28" i="22"/>
  <c r="D29" i="21"/>
  <c r="C27" i="22"/>
  <c r="B28" i="21"/>
  <c r="B26" i="22"/>
  <c r="D27" i="21"/>
  <c r="C25" i="22"/>
  <c r="B26" i="21"/>
  <c r="B24" i="22"/>
  <c r="D25" i="21"/>
  <c r="C23" i="22"/>
  <c r="B24" i="21"/>
  <c r="B22" i="22"/>
  <c r="D23" i="21"/>
  <c r="C21" i="22"/>
  <c r="B22" i="21"/>
  <c r="B20" i="22"/>
  <c r="D21" i="21"/>
  <c r="C19" i="22"/>
  <c r="B20" i="21"/>
  <c r="B18" i="22"/>
  <c r="D19" i="21"/>
  <c r="C17" i="22"/>
  <c r="B18" i="21"/>
  <c r="B16" i="22"/>
  <c r="D17" i="21"/>
  <c r="C15" i="22"/>
  <c r="B16" i="21"/>
  <c r="B14" i="22"/>
  <c r="D15" i="21"/>
  <c r="C13" i="22"/>
  <c r="B14" i="21"/>
  <c r="B12" i="22"/>
  <c r="D13" i="21"/>
  <c r="C11" i="22"/>
  <c r="B12" i="21"/>
  <c r="B10" i="22"/>
  <c r="D11" i="21"/>
  <c r="C9" i="22"/>
  <c r="B188" i="22"/>
  <c r="B187" i="22"/>
  <c r="B186" i="22"/>
  <c r="B185" i="22"/>
  <c r="B184" i="22"/>
  <c r="B183" i="22"/>
  <c r="D180" i="22"/>
  <c r="B179" i="22"/>
  <c r="D176" i="22"/>
  <c r="B175" i="22"/>
  <c r="D172" i="22"/>
  <c r="B171" i="22"/>
  <c r="D168" i="22"/>
  <c r="B167" i="22"/>
  <c r="D164" i="22"/>
  <c r="D128" i="22"/>
  <c r="D124" i="22"/>
  <c r="D120" i="22"/>
  <c r="D116" i="22"/>
  <c r="D112" i="22"/>
  <c r="D108" i="22"/>
  <c r="D104" i="22"/>
  <c r="D100" i="22"/>
  <c r="D96" i="22"/>
  <c r="D92" i="22"/>
  <c r="D88" i="22"/>
  <c r="D84" i="22"/>
  <c r="D80" i="22"/>
  <c r="D76" i="22"/>
  <c r="D72" i="22"/>
  <c r="D68" i="22"/>
  <c r="D64" i="22"/>
  <c r="D60" i="22"/>
  <c r="D56" i="22"/>
  <c r="D52" i="22"/>
  <c r="S171" i="31"/>
  <c r="T171" i="31" s="1"/>
  <c r="S71" i="31"/>
  <c r="T71" i="31" s="1"/>
  <c r="S56" i="31"/>
  <c r="T56" i="31" s="1"/>
  <c r="S16" i="31"/>
  <c r="T16" i="31" s="1"/>
  <c r="S40" i="31"/>
  <c r="T40" i="31" s="1"/>
  <c r="S31" i="31"/>
  <c r="T31" i="31" s="1"/>
  <c r="O16" i="31"/>
  <c r="S177" i="31"/>
  <c r="T177" i="31" s="1"/>
  <c r="S174" i="31"/>
  <c r="T174" i="31" s="1"/>
  <c r="S173" i="31"/>
  <c r="T173" i="31" s="1"/>
  <c r="S170" i="31"/>
  <c r="T170" i="31" s="1"/>
  <c r="S167" i="31"/>
  <c r="T167" i="31" s="1"/>
  <c r="S159" i="31"/>
  <c r="T159" i="31" s="1"/>
  <c r="S145" i="31"/>
  <c r="T145" i="31" s="1"/>
  <c r="S137" i="31"/>
  <c r="T137" i="31" s="1"/>
  <c r="S130" i="31"/>
  <c r="T130" i="31" s="1"/>
  <c r="S123" i="31"/>
  <c r="T123" i="31" s="1"/>
  <c r="S115" i="31"/>
  <c r="T115" i="31" s="1"/>
  <c r="S109" i="31"/>
  <c r="T109" i="31" s="1"/>
  <c r="S101" i="31"/>
  <c r="T101" i="31" s="1"/>
  <c r="S93" i="31"/>
  <c r="T93" i="31" s="1"/>
  <c r="S87" i="31"/>
  <c r="T87" i="31" s="1"/>
  <c r="S82" i="31"/>
  <c r="T82" i="31" s="1"/>
  <c r="S75" i="31"/>
  <c r="T75" i="31" s="1"/>
  <c r="S67" i="31"/>
  <c r="T67" i="31" s="1"/>
  <c r="S60" i="31"/>
  <c r="T60" i="31" s="1"/>
  <c r="S51" i="31"/>
  <c r="T51" i="31" s="1"/>
  <c r="S44" i="31"/>
  <c r="T44" i="31" s="1"/>
  <c r="S35" i="31"/>
  <c r="T35" i="31" s="1"/>
  <c r="S28" i="31"/>
  <c r="T28" i="31" s="1"/>
  <c r="S22" i="31"/>
  <c r="T22" i="31" s="1"/>
  <c r="S176" i="31"/>
  <c r="T176" i="31" s="1"/>
  <c r="S79" i="31"/>
  <c r="T79" i="31" s="1"/>
  <c r="S64" i="31"/>
  <c r="T64" i="31" s="1"/>
  <c r="S55" i="31"/>
  <c r="T55" i="31" s="1"/>
  <c r="S48" i="31"/>
  <c r="T48" i="31" s="1"/>
  <c r="S39" i="31"/>
  <c r="T39" i="31" s="1"/>
  <c r="S32" i="31"/>
  <c r="T32" i="31" s="1"/>
  <c r="S19" i="31"/>
  <c r="T19" i="31" s="1"/>
  <c r="S14" i="31"/>
  <c r="T14" i="31" s="1"/>
  <c r="S11" i="31"/>
  <c r="T11" i="31" s="1"/>
  <c r="S78" i="31"/>
  <c r="T78" i="31" s="1"/>
  <c r="S63" i="31"/>
  <c r="T63" i="31" s="1"/>
  <c r="S47" i="31"/>
  <c r="T47" i="31" s="1"/>
  <c r="S18" i="31"/>
  <c r="T18" i="31" s="1"/>
  <c r="O12" i="31"/>
  <c r="S172" i="31"/>
  <c r="T172" i="31" s="1"/>
  <c r="S175" i="31"/>
  <c r="T175" i="31" s="1"/>
  <c r="R171" i="31"/>
  <c r="S163" i="31"/>
  <c r="T163" i="31" s="1"/>
  <c r="S155" i="31"/>
  <c r="T155" i="31" s="1"/>
  <c r="S149" i="31"/>
  <c r="T149" i="31" s="1"/>
  <c r="S141" i="31"/>
  <c r="T141" i="31" s="1"/>
  <c r="S134" i="31"/>
  <c r="T134" i="31" s="1"/>
  <c r="S119" i="31"/>
  <c r="T119" i="31" s="1"/>
  <c r="S113" i="31"/>
  <c r="T113" i="31" s="1"/>
  <c r="S105" i="31"/>
  <c r="T105" i="31" s="1"/>
  <c r="S97" i="31"/>
  <c r="T97" i="31" s="1"/>
  <c r="S83" i="31"/>
  <c r="T83" i="31" s="1"/>
  <c r="S74" i="31"/>
  <c r="T74" i="31" s="1"/>
  <c r="S68" i="31"/>
  <c r="T68" i="31" s="1"/>
  <c r="S59" i="31"/>
  <c r="T59" i="31" s="1"/>
  <c r="S52" i="31"/>
  <c r="T52" i="31" s="1"/>
  <c r="S43" i="31"/>
  <c r="T43" i="31" s="1"/>
  <c r="S36" i="31"/>
  <c r="T36" i="31" s="1"/>
  <c r="S27" i="31"/>
  <c r="T27" i="31" s="1"/>
  <c r="S23" i="31"/>
  <c r="T23" i="31" s="1"/>
  <c r="R71" i="12"/>
  <c r="R72" i="12" s="1"/>
  <c r="T74" i="12"/>
  <c r="R76" i="12"/>
  <c r="U122" i="12"/>
  <c r="U139" i="12"/>
  <c r="AH128" i="31" s="1"/>
  <c r="U155" i="12"/>
  <c r="AH143" i="31" s="1"/>
  <c r="U170" i="12"/>
  <c r="AH157" i="31" s="1"/>
  <c r="R174" i="12"/>
  <c r="R184" i="12"/>
  <c r="R185" i="12" s="1"/>
  <c r="R10" i="12"/>
  <c r="AE10" i="31" s="1"/>
  <c r="T10" i="12"/>
  <c r="AG10" i="31" s="1"/>
  <c r="U14" i="12"/>
  <c r="S14" i="12"/>
  <c r="U18" i="12"/>
  <c r="S18" i="12"/>
  <c r="S20" i="12"/>
  <c r="AF19" i="31" s="1"/>
  <c r="U20" i="12"/>
  <c r="U30" i="12"/>
  <c r="AH26" i="31" s="1"/>
  <c r="S30" i="12"/>
  <c r="AF26" i="31" s="1"/>
  <c r="S32" i="12"/>
  <c r="AF28" i="31" s="1"/>
  <c r="U32" i="12"/>
  <c r="AH28" i="31" s="1"/>
  <c r="S36" i="12"/>
  <c r="AF32" i="31" s="1"/>
  <c r="U36" i="12"/>
  <c r="AH32" i="31" s="1"/>
  <c r="T40" i="12"/>
  <c r="T44" i="12"/>
  <c r="R44" i="12"/>
  <c r="R45" i="12" s="1"/>
  <c r="S48" i="12"/>
  <c r="AF44" i="31" s="1"/>
  <c r="U48" i="12"/>
  <c r="AH44" i="31" s="1"/>
  <c r="U50" i="12"/>
  <c r="AH46" i="31" s="1"/>
  <c r="S50" i="12"/>
  <c r="AF46" i="31" s="1"/>
  <c r="T54" i="12"/>
  <c r="R56" i="12"/>
  <c r="T56" i="12"/>
  <c r="U66" i="12"/>
  <c r="AH62" i="31" s="1"/>
  <c r="S66" i="12"/>
  <c r="AF62" i="31" s="1"/>
  <c r="R68" i="12"/>
  <c r="T68" i="12"/>
  <c r="T70" i="12"/>
  <c r="R70" i="12"/>
  <c r="R78" i="12"/>
  <c r="T78" i="12"/>
  <c r="T79" i="12" s="1"/>
  <c r="T88" i="12"/>
  <c r="S114" i="12"/>
  <c r="AF107" i="31" s="1"/>
  <c r="U114" i="12"/>
  <c r="AH107" i="31" s="1"/>
  <c r="T128" i="12"/>
  <c r="S141" i="12"/>
  <c r="AF130" i="31" s="1"/>
  <c r="U141" i="12"/>
  <c r="AH130" i="31" s="1"/>
  <c r="R143" i="12"/>
  <c r="R144" i="12" s="1"/>
  <c r="T143" i="12"/>
  <c r="S149" i="12"/>
  <c r="AF137" i="31" s="1"/>
  <c r="U149" i="12"/>
  <c r="AH137" i="31" s="1"/>
  <c r="S159" i="12"/>
  <c r="U159" i="12"/>
  <c r="AH147" i="31" s="1"/>
  <c r="S163" i="12"/>
  <c r="AF151" i="31" s="1"/>
  <c r="U163" i="12"/>
  <c r="AH151" i="31" s="1"/>
  <c r="S11" i="12"/>
  <c r="U11" i="12"/>
  <c r="R15" i="12"/>
  <c r="T17" i="12"/>
  <c r="R19" i="12"/>
  <c r="T19" i="12"/>
  <c r="T21" i="12"/>
  <c r="R21" i="12"/>
  <c r="R23" i="12"/>
  <c r="T23" i="12"/>
  <c r="U25" i="12"/>
  <c r="AH24" i="31" s="1"/>
  <c r="S25" i="12"/>
  <c r="AF24" i="31" s="1"/>
  <c r="T29" i="12"/>
  <c r="R29" i="12"/>
  <c r="R31" i="12"/>
  <c r="T31" i="12"/>
  <c r="R33" i="12"/>
  <c r="T33" i="12"/>
  <c r="R35" i="12"/>
  <c r="T35" i="12"/>
  <c r="R37" i="12"/>
  <c r="R38" i="12" s="1"/>
  <c r="S39" i="12"/>
  <c r="AF35" i="31" s="1"/>
  <c r="U39" i="12"/>
  <c r="AH35" i="31" s="1"/>
  <c r="U41" i="12"/>
  <c r="AH37" i="31" s="1"/>
  <c r="S41" i="12"/>
  <c r="AF37" i="31" s="1"/>
  <c r="S43" i="12"/>
  <c r="AF39" i="31" s="1"/>
  <c r="U43" i="12"/>
  <c r="AH39" i="31" s="1"/>
  <c r="R47" i="12"/>
  <c r="T47" i="12"/>
  <c r="T49" i="12"/>
  <c r="R51" i="12"/>
  <c r="U53" i="12"/>
  <c r="AH49" i="31" s="1"/>
  <c r="S53" i="12"/>
  <c r="AF49" i="31" s="1"/>
  <c r="S55" i="12"/>
  <c r="AF51" i="31" s="1"/>
  <c r="U55" i="12"/>
  <c r="S59" i="12"/>
  <c r="AF55" i="31" s="1"/>
  <c r="U59" i="12"/>
  <c r="AH55" i="31" s="1"/>
  <c r="S63" i="12"/>
  <c r="AF59" i="31" s="1"/>
  <c r="U63" i="12"/>
  <c r="AH59" i="31" s="1"/>
  <c r="S67" i="12"/>
  <c r="AF63" i="31" s="1"/>
  <c r="U67" i="12"/>
  <c r="AH63" i="31" s="1"/>
  <c r="S69" i="12"/>
  <c r="AF65" i="31" s="1"/>
  <c r="U69" i="12"/>
  <c r="AH65" i="31" s="1"/>
  <c r="S73" i="12"/>
  <c r="AF69" i="31" s="1"/>
  <c r="U73" i="12"/>
  <c r="AH69" i="31" s="1"/>
  <c r="S75" i="12"/>
  <c r="U75" i="12"/>
  <c r="S77" i="12"/>
  <c r="U77" i="12"/>
  <c r="T81" i="12"/>
  <c r="R85" i="12"/>
  <c r="R86" i="12" s="1"/>
  <c r="T85" i="12"/>
  <c r="T86" i="12" s="1"/>
  <c r="S87" i="12"/>
  <c r="AF82" i="31" s="1"/>
  <c r="U87" i="12"/>
  <c r="AH82" i="31" s="1"/>
  <c r="R91" i="12"/>
  <c r="T91" i="12"/>
  <c r="S93" i="12"/>
  <c r="AF88" i="31" s="1"/>
  <c r="U93" i="12"/>
  <c r="AH88" i="31" s="1"/>
  <c r="S95" i="12"/>
  <c r="AF90" i="31" s="1"/>
  <c r="U95" i="12"/>
  <c r="AH90" i="31" s="1"/>
  <c r="S97" i="12"/>
  <c r="U97" i="12"/>
  <c r="S99" i="12"/>
  <c r="AF92" i="31" s="1"/>
  <c r="U99" i="12"/>
  <c r="AH92" i="31" s="1"/>
  <c r="S101" i="12"/>
  <c r="AF94" i="31" s="1"/>
  <c r="U101" i="12"/>
  <c r="AH94" i="31" s="1"/>
  <c r="S103" i="12"/>
  <c r="AF96" i="31" s="1"/>
  <c r="U103" i="12"/>
  <c r="AH96" i="31" s="1"/>
  <c r="R107" i="12"/>
  <c r="T107" i="12"/>
  <c r="R109" i="12"/>
  <c r="R110" i="12" s="1"/>
  <c r="T109" i="12"/>
  <c r="S111" i="12"/>
  <c r="AF104" i="31" s="1"/>
  <c r="U111" i="12"/>
  <c r="AH104" i="31" s="1"/>
  <c r="R115" i="12"/>
  <c r="T115" i="12"/>
  <c r="R117" i="12"/>
  <c r="T117" i="12"/>
  <c r="R119" i="12"/>
  <c r="T119" i="12"/>
  <c r="R121" i="12"/>
  <c r="T121" i="12"/>
  <c r="R123" i="12"/>
  <c r="T123" i="12"/>
  <c r="R125" i="12"/>
  <c r="T125" i="12"/>
  <c r="S127" i="12"/>
  <c r="AF118" i="31" s="1"/>
  <c r="U127" i="12"/>
  <c r="AH118" i="31" s="1"/>
  <c r="R133" i="12"/>
  <c r="T133" i="12"/>
  <c r="R135" i="12"/>
  <c r="T135" i="12"/>
  <c r="R138" i="12"/>
  <c r="T138" i="12"/>
  <c r="R140" i="12"/>
  <c r="R142" i="12"/>
  <c r="T142" i="12"/>
  <c r="R146" i="12"/>
  <c r="T146" i="12"/>
  <c r="T150" i="12"/>
  <c r="R152" i="12"/>
  <c r="T152" i="12"/>
  <c r="R154" i="12"/>
  <c r="T154" i="12"/>
  <c r="R156" i="12"/>
  <c r="T156" i="12"/>
  <c r="R162" i="12"/>
  <c r="R164" i="12"/>
  <c r="T164" i="12"/>
  <c r="S173" i="12"/>
  <c r="AF160" i="31" s="1"/>
  <c r="U173" i="12"/>
  <c r="AH160" i="31" s="1"/>
  <c r="S175" i="12"/>
  <c r="AF162" i="31" s="1"/>
  <c r="U175" i="12"/>
  <c r="AH162" i="31" s="1"/>
  <c r="S181" i="12"/>
  <c r="AF168" i="31" s="1"/>
  <c r="U181" i="12"/>
  <c r="AH168" i="31" s="1"/>
  <c r="S183" i="12"/>
  <c r="AF170" i="31" s="1"/>
  <c r="U183" i="12"/>
  <c r="AH170" i="31" s="1"/>
  <c r="S189" i="12"/>
  <c r="AF176" i="31" s="1"/>
  <c r="U189" i="12"/>
  <c r="T190" i="12"/>
  <c r="T180" i="12"/>
  <c r="U106" i="12"/>
  <c r="U84" i="12"/>
  <c r="T76" i="12"/>
  <c r="T64" i="12"/>
  <c r="T15" i="12"/>
  <c r="S139" i="12"/>
  <c r="U187" i="12"/>
  <c r="U179" i="12"/>
  <c r="T160" i="12"/>
  <c r="U153" i="12"/>
  <c r="AH141" i="31" s="1"/>
  <c r="U118" i="12"/>
  <c r="U90" i="12"/>
  <c r="T37" i="12"/>
  <c r="S122" i="12"/>
  <c r="T184" i="12"/>
  <c r="T185" i="12" s="1"/>
  <c r="T182" i="12"/>
  <c r="U165" i="12"/>
  <c r="T158" i="12"/>
  <c r="U145" i="12"/>
  <c r="U116" i="12"/>
  <c r="T102" i="12"/>
  <c r="T71" i="12"/>
  <c r="T72" i="12" s="1"/>
  <c r="U57" i="12"/>
  <c r="S170" i="12"/>
  <c r="AF157" i="31" s="1"/>
  <c r="R12" i="12"/>
  <c r="R13" i="12" s="1"/>
  <c r="T12" i="12"/>
  <c r="S16" i="12"/>
  <c r="U16" i="12"/>
  <c r="T24" i="12"/>
  <c r="R24" i="12"/>
  <c r="U28" i="12"/>
  <c r="S28" i="12"/>
  <c r="U34" i="12"/>
  <c r="AH30" i="31" s="1"/>
  <c r="S34" i="12"/>
  <c r="AF30" i="31" s="1"/>
  <c r="U46" i="12"/>
  <c r="AH42" i="31" s="1"/>
  <c r="S46" i="12"/>
  <c r="AF42" i="31" s="1"/>
  <c r="R60" i="12"/>
  <c r="R61" i="12" s="1"/>
  <c r="T60" i="12"/>
  <c r="S62" i="12"/>
  <c r="U62" i="12"/>
  <c r="AH58" i="31" s="1"/>
  <c r="S80" i="12"/>
  <c r="AF75" i="31" s="1"/>
  <c r="U80" i="12"/>
  <c r="AH75" i="31" s="1"/>
  <c r="T94" i="12"/>
  <c r="R96" i="12"/>
  <c r="T96" i="12"/>
  <c r="T98" i="12"/>
  <c r="R104" i="12"/>
  <c r="T104" i="12"/>
  <c r="S108" i="12"/>
  <c r="AF101" i="31" s="1"/>
  <c r="U108" i="12"/>
  <c r="AH101" i="31" s="1"/>
  <c r="R112" i="12"/>
  <c r="R113" i="12" s="1"/>
  <c r="T112" i="12"/>
  <c r="S120" i="12"/>
  <c r="AF113" i="31" s="1"/>
  <c r="U120" i="12"/>
  <c r="AH113" i="31" s="1"/>
  <c r="S124" i="12"/>
  <c r="AF115" i="31" s="1"/>
  <c r="U124" i="12"/>
  <c r="AH115" i="31" s="1"/>
  <c r="R130" i="12"/>
  <c r="T130" i="12"/>
  <c r="S132" i="12"/>
  <c r="AF123" i="31" s="1"/>
  <c r="U132" i="12"/>
  <c r="AH123" i="31" s="1"/>
  <c r="S134" i="12"/>
  <c r="AF125" i="31" s="1"/>
  <c r="U134" i="12"/>
  <c r="AH125" i="31" s="1"/>
  <c r="T147" i="12"/>
  <c r="R147" i="12"/>
  <c r="S151" i="12"/>
  <c r="AF139" i="31" s="1"/>
  <c r="U151" i="12"/>
  <c r="AH139" i="31" s="1"/>
  <c r="S157" i="12"/>
  <c r="AF145" i="31" s="1"/>
  <c r="U157" i="12"/>
  <c r="AH145" i="31" s="1"/>
  <c r="S161" i="12"/>
  <c r="AF149" i="31" s="1"/>
  <c r="U161" i="12"/>
  <c r="AH149" i="31" s="1"/>
  <c r="T166" i="12"/>
  <c r="T167" i="12" s="1"/>
  <c r="R166" i="12"/>
  <c r="S168" i="12"/>
  <c r="AF155" i="31" s="1"/>
  <c r="U168" i="12"/>
  <c r="AH155" i="31" s="1"/>
  <c r="R176" i="12"/>
  <c r="T176" i="12"/>
  <c r="R178" i="12"/>
  <c r="T188" i="12"/>
  <c r="U177" i="12"/>
  <c r="AH164" i="31" s="1"/>
  <c r="T174" i="12"/>
  <c r="T171" i="12"/>
  <c r="U136" i="12"/>
  <c r="U129" i="12"/>
  <c r="T100" i="12"/>
  <c r="T51" i="12"/>
  <c r="U22" i="12"/>
  <c r="S155" i="12"/>
  <c r="R26" i="12"/>
  <c r="R27" i="12" s="1"/>
  <c r="J57" i="8"/>
  <c r="N57" i="8"/>
  <c r="O57" i="8" s="1"/>
  <c r="J89" i="8"/>
  <c r="N89" i="8"/>
  <c r="O89" i="8" s="1"/>
  <c r="N98" i="8"/>
  <c r="O98" i="8" s="1"/>
  <c r="J98" i="8"/>
  <c r="R98" i="12" s="1"/>
  <c r="J65" i="8"/>
  <c r="N65" i="8"/>
  <c r="O65" i="8" s="1"/>
  <c r="N74" i="8"/>
  <c r="O74" i="8" s="1"/>
  <c r="J74" i="8"/>
  <c r="R74" i="12" s="1"/>
  <c r="J97" i="8"/>
  <c r="N97" i="8"/>
  <c r="O97" i="8" s="1"/>
  <c r="J13" i="8"/>
  <c r="N14" i="8"/>
  <c r="O14" i="8" s="1"/>
  <c r="J14" i="8"/>
  <c r="N66" i="8"/>
  <c r="O66" i="8" s="1"/>
  <c r="J66" i="8"/>
  <c r="N50" i="8"/>
  <c r="O50" i="8" s="1"/>
  <c r="J50" i="8"/>
  <c r="N70" i="8"/>
  <c r="O70" i="8" s="1"/>
  <c r="J73" i="8"/>
  <c r="N73" i="8"/>
  <c r="O73" i="8" s="1"/>
  <c r="N82" i="8"/>
  <c r="O82" i="8" s="1"/>
  <c r="J82" i="8"/>
  <c r="N46" i="8"/>
  <c r="O46" i="8" s="1"/>
  <c r="J49" i="8"/>
  <c r="R49" i="12" s="1"/>
  <c r="N49" i="8"/>
  <c r="O49" i="8" s="1"/>
  <c r="N58" i="8"/>
  <c r="O58" i="8" s="1"/>
  <c r="J58" i="8"/>
  <c r="R58" i="12" s="1"/>
  <c r="N78" i="8"/>
  <c r="O78" i="8" s="1"/>
  <c r="J81" i="8"/>
  <c r="R81" i="12" s="1"/>
  <c r="N81" i="8"/>
  <c r="O81" i="8" s="1"/>
  <c r="N90" i="8"/>
  <c r="O90" i="8" s="1"/>
  <c r="J90" i="8"/>
  <c r="J141" i="8"/>
  <c r="N141" i="8"/>
  <c r="O141" i="8" s="1"/>
  <c r="M162" i="8"/>
  <c r="T162" i="12" s="1"/>
  <c r="N162" i="8"/>
  <c r="O162" i="8" s="1"/>
  <c r="N170" i="8"/>
  <c r="O170" i="8" s="1"/>
  <c r="M170" i="8"/>
  <c r="J172" i="8"/>
  <c r="N172" i="8"/>
  <c r="O172" i="8" s="1"/>
  <c r="N181" i="8"/>
  <c r="O181" i="8" s="1"/>
  <c r="J181" i="8"/>
  <c r="N12" i="8"/>
  <c r="N20" i="8"/>
  <c r="O20" i="8" s="1"/>
  <c r="N22" i="8"/>
  <c r="O22" i="8" s="1"/>
  <c r="N24" i="8"/>
  <c r="O24" i="8" s="1"/>
  <c r="N26" i="8"/>
  <c r="O26" i="8" s="1"/>
  <c r="N45" i="8"/>
  <c r="O45" i="8" s="1"/>
  <c r="N53" i="8"/>
  <c r="O53" i="8" s="1"/>
  <c r="N61" i="8"/>
  <c r="O61" i="8" s="1"/>
  <c r="N69" i="8"/>
  <c r="O69" i="8" s="1"/>
  <c r="N77" i="8"/>
  <c r="O77" i="8" s="1"/>
  <c r="N85" i="8"/>
  <c r="O85" i="8" s="1"/>
  <c r="N93" i="8"/>
  <c r="O93" i="8" s="1"/>
  <c r="N101" i="8"/>
  <c r="O101" i="8" s="1"/>
  <c r="J106" i="8"/>
  <c r="N109" i="8"/>
  <c r="O109" i="8" s="1"/>
  <c r="J114" i="8"/>
  <c r="N117" i="8"/>
  <c r="O117" i="8" s="1"/>
  <c r="J122" i="8"/>
  <c r="N125" i="8"/>
  <c r="O125" i="8" s="1"/>
  <c r="N135" i="8"/>
  <c r="O135" i="8" s="1"/>
  <c r="N138" i="8"/>
  <c r="O138" i="8" s="1"/>
  <c r="M148" i="8"/>
  <c r="N148" i="8"/>
  <c r="O148" i="8" s="1"/>
  <c r="J150" i="8"/>
  <c r="R150" i="12" s="1"/>
  <c r="N152" i="8"/>
  <c r="O152" i="8" s="1"/>
  <c r="N154" i="8"/>
  <c r="O154" i="8" s="1"/>
  <c r="N186" i="8"/>
  <c r="O186" i="8" s="1"/>
  <c r="M186" i="8"/>
  <c r="J188" i="8"/>
  <c r="R188" i="12" s="1"/>
  <c r="N188" i="8"/>
  <c r="O188" i="8" s="1"/>
  <c r="J157" i="8"/>
  <c r="N157" i="8"/>
  <c r="O157" i="8" s="1"/>
  <c r="M177" i="8"/>
  <c r="N177" i="8"/>
  <c r="O177" i="8" s="1"/>
  <c r="N10" i="8"/>
  <c r="N16" i="8"/>
  <c r="O16" i="8" s="1"/>
  <c r="N47" i="8"/>
  <c r="O47" i="8" s="1"/>
  <c r="N55" i="8"/>
  <c r="O55" i="8" s="1"/>
  <c r="N63" i="8"/>
  <c r="O63" i="8" s="1"/>
  <c r="N71" i="8"/>
  <c r="O71" i="8" s="1"/>
  <c r="N79" i="8"/>
  <c r="O79" i="8" s="1"/>
  <c r="N87" i="8"/>
  <c r="O87" i="8" s="1"/>
  <c r="N95" i="8"/>
  <c r="O95" i="8" s="1"/>
  <c r="N103" i="8"/>
  <c r="O103" i="8" s="1"/>
  <c r="N111" i="8"/>
  <c r="O111" i="8" s="1"/>
  <c r="N119" i="8"/>
  <c r="O119" i="8" s="1"/>
  <c r="N127" i="8"/>
  <c r="O127" i="8" s="1"/>
  <c r="J149" i="8"/>
  <c r="N149" i="8"/>
  <c r="O149" i="8" s="1"/>
  <c r="N151" i="8"/>
  <c r="O151" i="8" s="1"/>
  <c r="N158" i="8"/>
  <c r="O158" i="8" s="1"/>
  <c r="J158" i="8"/>
  <c r="R158" i="12" s="1"/>
  <c r="N163" i="8"/>
  <c r="O163" i="8" s="1"/>
  <c r="M163" i="8"/>
  <c r="J165" i="8"/>
  <c r="N165" i="8"/>
  <c r="O165" i="8" s="1"/>
  <c r="M169" i="8"/>
  <c r="T169" i="12" s="1"/>
  <c r="N169" i="8"/>
  <c r="O169" i="8" s="1"/>
  <c r="N173" i="8"/>
  <c r="O173" i="8" s="1"/>
  <c r="J173" i="8"/>
  <c r="N178" i="8"/>
  <c r="O178" i="8" s="1"/>
  <c r="M178" i="8"/>
  <c r="T178" i="12" s="1"/>
  <c r="J180" i="8"/>
  <c r="R180" i="12" s="1"/>
  <c r="N180" i="8"/>
  <c r="O180" i="8" s="1"/>
  <c r="N105" i="8"/>
  <c r="O105" i="8" s="1"/>
  <c r="N113" i="8"/>
  <c r="O113" i="8" s="1"/>
  <c r="N121" i="8"/>
  <c r="O121" i="8" s="1"/>
  <c r="M140" i="8"/>
  <c r="T140" i="12" s="1"/>
  <c r="N140" i="8"/>
  <c r="O140" i="8" s="1"/>
  <c r="N146" i="8"/>
  <c r="O146" i="8" s="1"/>
  <c r="M185" i="8"/>
  <c r="T186" i="12" s="1"/>
  <c r="N185" i="8"/>
  <c r="O185" i="8" s="1"/>
  <c r="N189" i="8"/>
  <c r="O189" i="8" s="1"/>
  <c r="J189" i="8"/>
  <c r="N129" i="8"/>
  <c r="O129" i="8" s="1"/>
  <c r="N131" i="8"/>
  <c r="O131" i="8" s="1"/>
  <c r="N133" i="8"/>
  <c r="O133" i="8" s="1"/>
  <c r="N156" i="8"/>
  <c r="O156" i="8" s="1"/>
  <c r="N164" i="8"/>
  <c r="O164" i="8" s="1"/>
  <c r="N171" i="8"/>
  <c r="O171" i="8" s="1"/>
  <c r="N179" i="8"/>
  <c r="O179" i="8" s="1"/>
  <c r="N187" i="8"/>
  <c r="O187" i="8" s="1"/>
  <c r="N190" i="8"/>
  <c r="O190" i="8" s="1"/>
  <c r="R77" i="31"/>
  <c r="S77" i="31"/>
  <c r="T77" i="31" s="1"/>
  <c r="R161" i="31"/>
  <c r="S161" i="31"/>
  <c r="T161" i="31" s="1"/>
  <c r="R153" i="31"/>
  <c r="S153" i="31"/>
  <c r="T153" i="31" s="1"/>
  <c r="R151" i="31"/>
  <c r="S151" i="31"/>
  <c r="T151" i="31" s="1"/>
  <c r="R143" i="31"/>
  <c r="S143" i="31"/>
  <c r="T143" i="31" s="1"/>
  <c r="R139" i="31"/>
  <c r="S139" i="31"/>
  <c r="T139" i="31" s="1"/>
  <c r="R135" i="31"/>
  <c r="S135" i="31"/>
  <c r="T135" i="31" s="1"/>
  <c r="R132" i="31"/>
  <c r="S132" i="31"/>
  <c r="T132" i="31" s="1"/>
  <c r="R128" i="31"/>
  <c r="S128" i="31"/>
  <c r="T128" i="31" s="1"/>
  <c r="R125" i="31"/>
  <c r="S125" i="31"/>
  <c r="T125" i="31" s="1"/>
  <c r="R176" i="31"/>
  <c r="R172" i="31"/>
  <c r="R170" i="31"/>
  <c r="S166" i="31"/>
  <c r="T166" i="31" s="1"/>
  <c r="S162" i="31"/>
  <c r="T162" i="31" s="1"/>
  <c r="S158" i="31"/>
  <c r="T158" i="31" s="1"/>
  <c r="S154" i="31"/>
  <c r="T154" i="31" s="1"/>
  <c r="S152" i="31"/>
  <c r="T152" i="31" s="1"/>
  <c r="S148" i="31"/>
  <c r="T148" i="31" s="1"/>
  <c r="S144" i="31"/>
  <c r="T144" i="31" s="1"/>
  <c r="S140" i="31"/>
  <c r="T140" i="31" s="1"/>
  <c r="S136" i="31"/>
  <c r="T136" i="31" s="1"/>
  <c r="S133" i="31"/>
  <c r="T133" i="31" s="1"/>
  <c r="S129" i="31"/>
  <c r="T129" i="31" s="1"/>
  <c r="S126" i="31"/>
  <c r="T126" i="31" s="1"/>
  <c r="S122" i="31"/>
  <c r="T122" i="31" s="1"/>
  <c r="S118" i="31"/>
  <c r="T118" i="31" s="1"/>
  <c r="S114" i="31"/>
  <c r="T114" i="31" s="1"/>
  <c r="S112" i="31"/>
  <c r="T112" i="31" s="1"/>
  <c r="S108" i="31"/>
  <c r="T108" i="31" s="1"/>
  <c r="S104" i="31"/>
  <c r="T104" i="31" s="1"/>
  <c r="S100" i="31"/>
  <c r="T100" i="31" s="1"/>
  <c r="S96" i="31"/>
  <c r="T96" i="31" s="1"/>
  <c r="S92" i="31"/>
  <c r="T92" i="31" s="1"/>
  <c r="S90" i="31"/>
  <c r="T90" i="31" s="1"/>
  <c r="S86" i="31"/>
  <c r="T86" i="31" s="1"/>
  <c r="R73" i="31"/>
  <c r="S73" i="31"/>
  <c r="T73" i="31" s="1"/>
  <c r="R58" i="31"/>
  <c r="S58" i="31"/>
  <c r="T58" i="31" s="1"/>
  <c r="R42" i="31"/>
  <c r="S42" i="31"/>
  <c r="T42" i="31" s="1"/>
  <c r="R26" i="31"/>
  <c r="S26" i="31"/>
  <c r="T26" i="31" s="1"/>
  <c r="R62" i="31"/>
  <c r="S62" i="31"/>
  <c r="T62" i="31" s="1"/>
  <c r="R30" i="31"/>
  <c r="S30" i="31"/>
  <c r="T30" i="31" s="1"/>
  <c r="R165" i="31"/>
  <c r="S165" i="31"/>
  <c r="T165" i="31" s="1"/>
  <c r="R121" i="31"/>
  <c r="S121" i="31"/>
  <c r="T121" i="31" s="1"/>
  <c r="R117" i="31"/>
  <c r="S117" i="31"/>
  <c r="T117" i="31" s="1"/>
  <c r="R111" i="31"/>
  <c r="S111" i="31"/>
  <c r="T111" i="31" s="1"/>
  <c r="R103" i="31"/>
  <c r="S103" i="31"/>
  <c r="T103" i="31" s="1"/>
  <c r="R99" i="31"/>
  <c r="S99" i="31"/>
  <c r="T99" i="31" s="1"/>
  <c r="R89" i="31"/>
  <c r="S89" i="31"/>
  <c r="T89" i="31" s="1"/>
  <c r="R85" i="31"/>
  <c r="S85" i="31"/>
  <c r="T85" i="31" s="1"/>
  <c r="R81" i="31"/>
  <c r="S81" i="31"/>
  <c r="T81" i="31" s="1"/>
  <c r="R50" i="31"/>
  <c r="S50" i="31"/>
  <c r="T50" i="31" s="1"/>
  <c r="R34" i="31"/>
  <c r="S34" i="31"/>
  <c r="T34" i="31" s="1"/>
  <c r="R21" i="31"/>
  <c r="S21" i="31"/>
  <c r="T21" i="31" s="1"/>
  <c r="R46" i="31"/>
  <c r="S46" i="31"/>
  <c r="T46" i="31" s="1"/>
  <c r="R169" i="31"/>
  <c r="S169" i="31"/>
  <c r="T169" i="31" s="1"/>
  <c r="R157" i="31"/>
  <c r="S157" i="31"/>
  <c r="T157" i="31" s="1"/>
  <c r="R147" i="31"/>
  <c r="S147" i="31"/>
  <c r="T147" i="31" s="1"/>
  <c r="R107" i="31"/>
  <c r="S107" i="31"/>
  <c r="T107" i="31" s="1"/>
  <c r="R95" i="31"/>
  <c r="S95" i="31"/>
  <c r="T95" i="31" s="1"/>
  <c r="R91" i="31"/>
  <c r="S91" i="31"/>
  <c r="T91" i="31" s="1"/>
  <c r="R70" i="31"/>
  <c r="S70" i="31"/>
  <c r="T70" i="31" s="1"/>
  <c r="R54" i="31"/>
  <c r="S54" i="31"/>
  <c r="T54" i="31" s="1"/>
  <c r="R38" i="31"/>
  <c r="S38" i="31"/>
  <c r="T38" i="31" s="1"/>
  <c r="S168" i="31"/>
  <c r="T168" i="31" s="1"/>
  <c r="S164" i="31"/>
  <c r="T164" i="31" s="1"/>
  <c r="S160" i="31"/>
  <c r="T160" i="31" s="1"/>
  <c r="S156" i="31"/>
  <c r="T156" i="31" s="1"/>
  <c r="S150" i="31"/>
  <c r="T150" i="31" s="1"/>
  <c r="S146" i="31"/>
  <c r="T146" i="31" s="1"/>
  <c r="S142" i="31"/>
  <c r="T142" i="31" s="1"/>
  <c r="S138" i="31"/>
  <c r="T138" i="31" s="1"/>
  <c r="S131" i="31"/>
  <c r="T131" i="31" s="1"/>
  <c r="S127" i="31"/>
  <c r="T127" i="31" s="1"/>
  <c r="S124" i="31"/>
  <c r="T124" i="31" s="1"/>
  <c r="S120" i="31"/>
  <c r="T120" i="31" s="1"/>
  <c r="S116" i="31"/>
  <c r="T116" i="31" s="1"/>
  <c r="S110" i="31"/>
  <c r="T110" i="31" s="1"/>
  <c r="S106" i="31"/>
  <c r="T106" i="31" s="1"/>
  <c r="S102" i="31"/>
  <c r="T102" i="31" s="1"/>
  <c r="S98" i="31"/>
  <c r="T98" i="31" s="1"/>
  <c r="S94" i="31"/>
  <c r="T94" i="31" s="1"/>
  <c r="S88" i="31"/>
  <c r="T88" i="31" s="1"/>
  <c r="S84" i="31"/>
  <c r="T84" i="31" s="1"/>
  <c r="S80" i="31"/>
  <c r="T80" i="31" s="1"/>
  <c r="S76" i="31"/>
  <c r="T76" i="31" s="1"/>
  <c r="S69" i="31"/>
  <c r="T69" i="31" s="1"/>
  <c r="S65" i="31"/>
  <c r="T65" i="31" s="1"/>
  <c r="S61" i="31"/>
  <c r="T61" i="31" s="1"/>
  <c r="S57" i="31"/>
  <c r="T57" i="31" s="1"/>
  <c r="S53" i="31"/>
  <c r="T53" i="31" s="1"/>
  <c r="S49" i="31"/>
  <c r="T49" i="31" s="1"/>
  <c r="S45" i="31"/>
  <c r="T45" i="31" s="1"/>
  <c r="S41" i="31"/>
  <c r="T41" i="31" s="1"/>
  <c r="S37" i="31"/>
  <c r="T37" i="31" s="1"/>
  <c r="S33" i="31"/>
  <c r="T33" i="31" s="1"/>
  <c r="S29" i="31"/>
  <c r="T29" i="31" s="1"/>
  <c r="S25" i="31"/>
  <c r="T25" i="31" s="1"/>
  <c r="S24" i="31"/>
  <c r="T24" i="31" s="1"/>
  <c r="S20" i="31"/>
  <c r="T20" i="31" s="1"/>
  <c r="AG54" i="31" l="1"/>
  <c r="O12" i="8"/>
  <c r="I13" i="24"/>
  <c r="J13" i="24" s="1"/>
  <c r="O10" i="8"/>
  <c r="I11" i="24"/>
  <c r="J11" i="24" s="1"/>
  <c r="N13" i="8"/>
  <c r="O13" i="8" s="1"/>
  <c r="S182" i="12"/>
  <c r="AF169" i="31" s="1"/>
  <c r="AE148" i="31"/>
  <c r="AE156" i="31"/>
  <c r="AG38" i="31"/>
  <c r="S188" i="12"/>
  <c r="AF175" i="31" s="1"/>
  <c r="AE175" i="31"/>
  <c r="S158" i="12"/>
  <c r="AF146" i="31" s="1"/>
  <c r="AE146" i="31"/>
  <c r="V48" i="12"/>
  <c r="W48" i="12" s="1"/>
  <c r="V181" i="12"/>
  <c r="AI168" i="31" s="1"/>
  <c r="V153" i="12"/>
  <c r="AI141" i="31" s="1"/>
  <c r="V73" i="12"/>
  <c r="AI69" i="31" s="1"/>
  <c r="V11" i="12"/>
  <c r="W11" i="12" s="1"/>
  <c r="V30" i="12"/>
  <c r="AI26" i="31" s="1"/>
  <c r="V67" i="12"/>
  <c r="W67" i="12" s="1"/>
  <c r="V97" i="12"/>
  <c r="V163" i="12"/>
  <c r="W163" i="12" s="1"/>
  <c r="V36" i="12"/>
  <c r="AI32" i="31" s="1"/>
  <c r="U167" i="12"/>
  <c r="AH154" i="31" s="1"/>
  <c r="AG154" i="31"/>
  <c r="U185" i="12"/>
  <c r="AH172" i="31" s="1"/>
  <c r="AG172" i="31"/>
  <c r="U86" i="12"/>
  <c r="AH81" i="31" s="1"/>
  <c r="AG81" i="31"/>
  <c r="AE57" i="31"/>
  <c r="S61" i="12"/>
  <c r="U72" i="12"/>
  <c r="AH68" i="31" s="1"/>
  <c r="AG68" i="31"/>
  <c r="AE103" i="31"/>
  <c r="S110" i="12"/>
  <c r="S86" i="12"/>
  <c r="AE81" i="31"/>
  <c r="AE34" i="31"/>
  <c r="S38" i="12"/>
  <c r="AE172" i="31"/>
  <c r="S185" i="12"/>
  <c r="R186" i="12"/>
  <c r="AE68" i="31"/>
  <c r="S72" i="12"/>
  <c r="AE106" i="31"/>
  <c r="S113" i="12"/>
  <c r="AE12" i="31"/>
  <c r="S13" i="12"/>
  <c r="AF12" i="31" s="1"/>
  <c r="S27" i="12"/>
  <c r="S144" i="12"/>
  <c r="AE133" i="31"/>
  <c r="AE84" i="31"/>
  <c r="S89" i="12"/>
  <c r="U79" i="12"/>
  <c r="AH74" i="31" s="1"/>
  <c r="AG74" i="31"/>
  <c r="AE41" i="31"/>
  <c r="S45" i="12"/>
  <c r="W30" i="12"/>
  <c r="V177" i="12"/>
  <c r="V22" i="12"/>
  <c r="AH21" i="31"/>
  <c r="V136" i="12"/>
  <c r="U188" i="12"/>
  <c r="AG175" i="31"/>
  <c r="S176" i="12"/>
  <c r="AF163" i="31" s="1"/>
  <c r="AE163" i="31"/>
  <c r="S166" i="12"/>
  <c r="AF153" i="31" s="1"/>
  <c r="AE153" i="31"/>
  <c r="S130" i="12"/>
  <c r="AF121" i="31" s="1"/>
  <c r="AE121" i="31"/>
  <c r="S98" i="12"/>
  <c r="AF91" i="31" s="1"/>
  <c r="AE91" i="31"/>
  <c r="S94" i="12"/>
  <c r="AF89" i="31" s="1"/>
  <c r="AE89" i="31"/>
  <c r="V62" i="12"/>
  <c r="AF58" i="31"/>
  <c r="V28" i="12"/>
  <c r="V16" i="12"/>
  <c r="V116" i="12"/>
  <c r="AH109" i="31"/>
  <c r="V165" i="12"/>
  <c r="V122" i="12"/>
  <c r="V118" i="12"/>
  <c r="AH111" i="31"/>
  <c r="V179" i="12"/>
  <c r="AH166" i="31"/>
  <c r="V139" i="12"/>
  <c r="AF128" i="31"/>
  <c r="V84" i="12"/>
  <c r="AH79" i="31"/>
  <c r="V189" i="12"/>
  <c r="AH176" i="31"/>
  <c r="U164" i="12"/>
  <c r="AH152" i="31" s="1"/>
  <c r="AG152" i="31"/>
  <c r="U156" i="12"/>
  <c r="AH144" i="31" s="1"/>
  <c r="AG144" i="31"/>
  <c r="U152" i="12"/>
  <c r="AH140" i="31" s="1"/>
  <c r="AG140" i="31"/>
  <c r="U146" i="12"/>
  <c r="U140" i="12"/>
  <c r="AH129" i="31" s="1"/>
  <c r="AG129" i="31"/>
  <c r="U135" i="12"/>
  <c r="AH126" i="31" s="1"/>
  <c r="AG126" i="31"/>
  <c r="U123" i="12"/>
  <c r="AG114" i="31"/>
  <c r="U119" i="12"/>
  <c r="AH112" i="31" s="1"/>
  <c r="AG112" i="31"/>
  <c r="U115" i="12"/>
  <c r="AH108" i="31" s="1"/>
  <c r="AG108" i="31"/>
  <c r="S107" i="12"/>
  <c r="AF100" i="31" s="1"/>
  <c r="AE100" i="31"/>
  <c r="U81" i="12"/>
  <c r="AH76" i="31" s="1"/>
  <c r="AG76" i="31"/>
  <c r="V55" i="12"/>
  <c r="AH51" i="31"/>
  <c r="S51" i="12"/>
  <c r="AF47" i="31" s="1"/>
  <c r="AE47" i="31"/>
  <c r="S47" i="12"/>
  <c r="AF43" i="31" s="1"/>
  <c r="AE43" i="31"/>
  <c r="U35" i="12"/>
  <c r="AH31" i="31" s="1"/>
  <c r="AG31" i="31"/>
  <c r="U31" i="12"/>
  <c r="AH27" i="31" s="1"/>
  <c r="AG27" i="31"/>
  <c r="S21" i="12"/>
  <c r="AF20" i="31" s="1"/>
  <c r="AE20" i="31"/>
  <c r="U17" i="12"/>
  <c r="AH16" i="31" s="1"/>
  <c r="AG16" i="31"/>
  <c r="S78" i="12"/>
  <c r="AE73" i="31"/>
  <c r="S68" i="12"/>
  <c r="AF64" i="31" s="1"/>
  <c r="AE64" i="31"/>
  <c r="S56" i="12"/>
  <c r="AF52" i="31" s="1"/>
  <c r="AE52" i="31"/>
  <c r="U44" i="12"/>
  <c r="AH40" i="31" s="1"/>
  <c r="AG40" i="31"/>
  <c r="S10" i="12"/>
  <c r="AF10" i="31" s="1"/>
  <c r="S102" i="12"/>
  <c r="AE95" i="31"/>
  <c r="S64" i="12"/>
  <c r="AF60" i="31" s="1"/>
  <c r="AE60" i="31"/>
  <c r="U113" i="12"/>
  <c r="AH106" i="31" s="1"/>
  <c r="AG106" i="31"/>
  <c r="R79" i="12"/>
  <c r="T45" i="12"/>
  <c r="U186" i="12"/>
  <c r="AH173" i="31" s="1"/>
  <c r="AG173" i="31"/>
  <c r="U38" i="12"/>
  <c r="AH34" i="31" s="1"/>
  <c r="AG34" i="31"/>
  <c r="U51" i="12"/>
  <c r="AH47" i="31" s="1"/>
  <c r="AG47" i="31"/>
  <c r="U171" i="12"/>
  <c r="AG158" i="31"/>
  <c r="U178" i="12"/>
  <c r="AH165" i="31" s="1"/>
  <c r="AG165" i="31"/>
  <c r="U166" i="12"/>
  <c r="AH153" i="31" s="1"/>
  <c r="AG153" i="31"/>
  <c r="S147" i="12"/>
  <c r="AF135" i="31" s="1"/>
  <c r="AE135" i="31"/>
  <c r="U112" i="12"/>
  <c r="AH105" i="31" s="1"/>
  <c r="AG105" i="31"/>
  <c r="U104" i="12"/>
  <c r="AH97" i="31" s="1"/>
  <c r="AG97" i="31"/>
  <c r="U96" i="12"/>
  <c r="U60" i="12"/>
  <c r="AH56" i="31" s="1"/>
  <c r="AG56" i="31"/>
  <c r="S24" i="12"/>
  <c r="AF23" i="31" s="1"/>
  <c r="AE23" i="31"/>
  <c r="U12" i="12"/>
  <c r="AH11" i="31" s="1"/>
  <c r="AG11" i="31"/>
  <c r="V57" i="12"/>
  <c r="AH53" i="31"/>
  <c r="U182" i="12"/>
  <c r="AG169" i="31"/>
  <c r="U15" i="12"/>
  <c r="AH14" i="31" s="1"/>
  <c r="AG14" i="31"/>
  <c r="V106" i="12"/>
  <c r="AH99" i="31"/>
  <c r="S164" i="12"/>
  <c r="AF152" i="31" s="1"/>
  <c r="AE152" i="31"/>
  <c r="S156" i="12"/>
  <c r="AF144" i="31" s="1"/>
  <c r="AE144" i="31"/>
  <c r="S152" i="12"/>
  <c r="AF140" i="31" s="1"/>
  <c r="AE140" i="31"/>
  <c r="S146" i="12"/>
  <c r="S140" i="12"/>
  <c r="AF129" i="31" s="1"/>
  <c r="AE129" i="31"/>
  <c r="S135" i="12"/>
  <c r="AF126" i="31" s="1"/>
  <c r="AE126" i="31"/>
  <c r="S123" i="12"/>
  <c r="AF114" i="31" s="1"/>
  <c r="AE114" i="31"/>
  <c r="S119" i="12"/>
  <c r="AF112" i="31" s="1"/>
  <c r="AE112" i="31"/>
  <c r="S115" i="12"/>
  <c r="AE108" i="31"/>
  <c r="U109" i="12"/>
  <c r="AH102" i="31" s="1"/>
  <c r="AG102" i="31"/>
  <c r="U91" i="12"/>
  <c r="AH86" i="31" s="1"/>
  <c r="AG86" i="31"/>
  <c r="S81" i="12"/>
  <c r="AE76" i="31"/>
  <c r="U49" i="12"/>
  <c r="AH45" i="31" s="1"/>
  <c r="AG45" i="31"/>
  <c r="S35" i="12"/>
  <c r="AF31" i="31" s="1"/>
  <c r="AE31" i="31"/>
  <c r="S31" i="12"/>
  <c r="AF27" i="31" s="1"/>
  <c r="AE27" i="31"/>
  <c r="U21" i="12"/>
  <c r="AH20" i="31" s="1"/>
  <c r="AG20" i="31"/>
  <c r="S17" i="12"/>
  <c r="AF16" i="31" s="1"/>
  <c r="AE16" i="31"/>
  <c r="U143" i="12"/>
  <c r="AH132" i="31" s="1"/>
  <c r="AG132" i="31"/>
  <c r="U128" i="12"/>
  <c r="AH119" i="31" s="1"/>
  <c r="AG119" i="31"/>
  <c r="U88" i="12"/>
  <c r="AH83" i="31" s="1"/>
  <c r="AG83" i="31"/>
  <c r="S70" i="12"/>
  <c r="S54" i="12"/>
  <c r="AF50" i="31" s="1"/>
  <c r="AE50" i="31"/>
  <c r="U40" i="12"/>
  <c r="AH36" i="31" s="1"/>
  <c r="AG36" i="31"/>
  <c r="V20" i="12"/>
  <c r="AH19" i="31"/>
  <c r="V14" i="12"/>
  <c r="S184" i="12"/>
  <c r="AF171" i="31" s="1"/>
  <c r="AE171" i="31"/>
  <c r="S100" i="12"/>
  <c r="AF93" i="31" s="1"/>
  <c r="AE93" i="31"/>
  <c r="S71" i="12"/>
  <c r="AF67" i="31" s="1"/>
  <c r="AE67" i="31"/>
  <c r="R167" i="12"/>
  <c r="U144" i="12"/>
  <c r="AH133" i="31" s="1"/>
  <c r="AG133" i="31"/>
  <c r="U89" i="12"/>
  <c r="AH84" i="31" s="1"/>
  <c r="AG84" i="31"/>
  <c r="T61" i="12"/>
  <c r="U27" i="12"/>
  <c r="S172" i="12"/>
  <c r="AE159" i="31"/>
  <c r="U110" i="12"/>
  <c r="AH103" i="31" s="1"/>
  <c r="AG103" i="31"/>
  <c r="S26" i="12"/>
  <c r="U100" i="12"/>
  <c r="AG93" i="31"/>
  <c r="U174" i="12"/>
  <c r="AG161" i="31"/>
  <c r="S178" i="12"/>
  <c r="AF165" i="31" s="1"/>
  <c r="AE165" i="31"/>
  <c r="W153" i="12"/>
  <c r="U147" i="12"/>
  <c r="AH135" i="31" s="1"/>
  <c r="AG135" i="31"/>
  <c r="S112" i="12"/>
  <c r="AF105" i="31" s="1"/>
  <c r="AE105" i="31"/>
  <c r="S104" i="12"/>
  <c r="AF97" i="31" s="1"/>
  <c r="AE97" i="31"/>
  <c r="S96" i="12"/>
  <c r="S60" i="12"/>
  <c r="AF56" i="31" s="1"/>
  <c r="AE56" i="31"/>
  <c r="U24" i="12"/>
  <c r="AH23" i="31" s="1"/>
  <c r="AG23" i="31"/>
  <c r="S12" i="12"/>
  <c r="AE11" i="31"/>
  <c r="U71" i="12"/>
  <c r="AG67" i="31"/>
  <c r="V145" i="12"/>
  <c r="AH134" i="31"/>
  <c r="U184" i="12"/>
  <c r="AG171" i="31"/>
  <c r="U37" i="12"/>
  <c r="AH33" i="31" s="1"/>
  <c r="AG33" i="31"/>
  <c r="U160" i="12"/>
  <c r="AG148" i="31"/>
  <c r="V187" i="12"/>
  <c r="AH174" i="31"/>
  <c r="U64" i="12"/>
  <c r="AG60" i="31"/>
  <c r="U180" i="12"/>
  <c r="AG167" i="31"/>
  <c r="U162" i="12"/>
  <c r="AG150" i="31"/>
  <c r="U154" i="12"/>
  <c r="AH142" i="31" s="1"/>
  <c r="AG142" i="31"/>
  <c r="U150" i="12"/>
  <c r="AH138" i="31" s="1"/>
  <c r="AG138" i="31"/>
  <c r="U142" i="12"/>
  <c r="AH131" i="31" s="1"/>
  <c r="AG131" i="31"/>
  <c r="U138" i="12"/>
  <c r="AH127" i="31" s="1"/>
  <c r="AG127" i="31"/>
  <c r="U133" i="12"/>
  <c r="AH124" i="31" s="1"/>
  <c r="AG124" i="31"/>
  <c r="U125" i="12"/>
  <c r="AH116" i="31" s="1"/>
  <c r="AG116" i="31"/>
  <c r="U121" i="12"/>
  <c r="U117" i="12"/>
  <c r="AH110" i="31" s="1"/>
  <c r="AG110" i="31"/>
  <c r="S109" i="12"/>
  <c r="AF102" i="31" s="1"/>
  <c r="AE102" i="31"/>
  <c r="S91" i="12"/>
  <c r="AE86" i="31"/>
  <c r="U85" i="12"/>
  <c r="AH80" i="31" s="1"/>
  <c r="AG80" i="31"/>
  <c r="S49" i="12"/>
  <c r="AF45" i="31" s="1"/>
  <c r="AE45" i="31"/>
  <c r="U33" i="12"/>
  <c r="AH29" i="31" s="1"/>
  <c r="AG29" i="31"/>
  <c r="S29" i="12"/>
  <c r="AF25" i="31" s="1"/>
  <c r="AE25" i="31"/>
  <c r="U23" i="12"/>
  <c r="AH22" i="31" s="1"/>
  <c r="AG22" i="31"/>
  <c r="U19" i="12"/>
  <c r="AH18" i="31" s="1"/>
  <c r="AG18" i="31"/>
  <c r="S15" i="12"/>
  <c r="AF14" i="31" s="1"/>
  <c r="AE14" i="31"/>
  <c r="V159" i="12"/>
  <c r="AF147" i="31"/>
  <c r="S143" i="12"/>
  <c r="AF132" i="31" s="1"/>
  <c r="AE132" i="31"/>
  <c r="S128" i="12"/>
  <c r="AF119" i="31" s="1"/>
  <c r="AE119" i="31"/>
  <c r="S88" i="12"/>
  <c r="AF83" i="31" s="1"/>
  <c r="AE83" i="31"/>
  <c r="U70" i="12"/>
  <c r="U54" i="12"/>
  <c r="AH50" i="31" s="1"/>
  <c r="AG50" i="31"/>
  <c r="S40" i="12"/>
  <c r="AE36" i="31"/>
  <c r="S180" i="12"/>
  <c r="AF167" i="31" s="1"/>
  <c r="AE167" i="31"/>
  <c r="S76" i="12"/>
  <c r="AF71" i="31" s="1"/>
  <c r="AE71" i="31"/>
  <c r="R148" i="12"/>
  <c r="R131" i="12"/>
  <c r="U105" i="12"/>
  <c r="AH98" i="31" s="1"/>
  <c r="AG98" i="31"/>
  <c r="T65" i="12"/>
  <c r="U26" i="12"/>
  <c r="U172" i="12"/>
  <c r="AH159" i="31" s="1"/>
  <c r="AG159" i="31"/>
  <c r="T126" i="12"/>
  <c r="U92" i="12"/>
  <c r="AH87" i="31" s="1"/>
  <c r="AG87" i="31"/>
  <c r="T82" i="12"/>
  <c r="R52" i="12"/>
  <c r="V155" i="12"/>
  <c r="AF143" i="31"/>
  <c r="V129" i="12"/>
  <c r="AH120" i="31"/>
  <c r="U176" i="12"/>
  <c r="AH163" i="31" s="1"/>
  <c r="AG163" i="31"/>
  <c r="U130" i="12"/>
  <c r="AH121" i="31" s="1"/>
  <c r="AG121" i="31"/>
  <c r="U98" i="12"/>
  <c r="AH91" i="31" s="1"/>
  <c r="AG91" i="31"/>
  <c r="U94" i="12"/>
  <c r="AH89" i="31" s="1"/>
  <c r="AG89" i="31"/>
  <c r="S42" i="12"/>
  <c r="AE38" i="31"/>
  <c r="U102" i="12"/>
  <c r="AH95" i="31" s="1"/>
  <c r="AG95" i="31"/>
  <c r="U158" i="12"/>
  <c r="AG146" i="31"/>
  <c r="S58" i="12"/>
  <c r="AE54" i="31"/>
  <c r="V90" i="12"/>
  <c r="AH85" i="31"/>
  <c r="U169" i="12"/>
  <c r="AG156" i="31"/>
  <c r="S74" i="12"/>
  <c r="AE70" i="31"/>
  <c r="U76" i="12"/>
  <c r="AG71" i="31"/>
  <c r="U190" i="12"/>
  <c r="AG177" i="31"/>
  <c r="S162" i="12"/>
  <c r="AF150" i="31" s="1"/>
  <c r="AE150" i="31"/>
  <c r="S154" i="12"/>
  <c r="AF142" i="31" s="1"/>
  <c r="AE142" i="31"/>
  <c r="S150" i="12"/>
  <c r="AE138" i="31"/>
  <c r="S142" i="12"/>
  <c r="AF131" i="31" s="1"/>
  <c r="AE131" i="31"/>
  <c r="S138" i="12"/>
  <c r="AF127" i="31" s="1"/>
  <c r="AE127" i="31"/>
  <c r="S133" i="12"/>
  <c r="AE124" i="31"/>
  <c r="S125" i="12"/>
  <c r="AF116" i="31" s="1"/>
  <c r="AE116" i="31"/>
  <c r="S121" i="12"/>
  <c r="S117" i="12"/>
  <c r="AF110" i="31" s="1"/>
  <c r="AE110" i="31"/>
  <c r="U107" i="12"/>
  <c r="AG100" i="31"/>
  <c r="S85" i="12"/>
  <c r="AF80" i="31" s="1"/>
  <c r="AE80" i="31"/>
  <c r="U47" i="12"/>
  <c r="AH43" i="31" s="1"/>
  <c r="AG43" i="31"/>
  <c r="S37" i="12"/>
  <c r="AF33" i="31" s="1"/>
  <c r="AE33" i="31"/>
  <c r="S33" i="12"/>
  <c r="AF29" i="31" s="1"/>
  <c r="AE29" i="31"/>
  <c r="U29" i="12"/>
  <c r="AH25" i="31" s="1"/>
  <c r="AG25" i="31"/>
  <c r="S23" i="12"/>
  <c r="AE22" i="31"/>
  <c r="S19" i="12"/>
  <c r="AF18" i="31" s="1"/>
  <c r="AE18" i="31"/>
  <c r="U78" i="12"/>
  <c r="AH73" i="31" s="1"/>
  <c r="AG73" i="31"/>
  <c r="U68" i="12"/>
  <c r="AH64" i="31" s="1"/>
  <c r="AG64" i="31"/>
  <c r="U56" i="12"/>
  <c r="AH52" i="31" s="1"/>
  <c r="AG52" i="31"/>
  <c r="S44" i="12"/>
  <c r="AE40" i="31"/>
  <c r="U10" i="12"/>
  <c r="AH10" i="31" s="1"/>
  <c r="S174" i="12"/>
  <c r="AF161" i="31" s="1"/>
  <c r="AE161" i="31"/>
  <c r="U74" i="12"/>
  <c r="AH70" i="31" s="1"/>
  <c r="AG70" i="31"/>
  <c r="U148" i="12"/>
  <c r="AH136" i="31" s="1"/>
  <c r="AG136" i="31"/>
  <c r="U131" i="12"/>
  <c r="AH122" i="31" s="1"/>
  <c r="AG122" i="31"/>
  <c r="R105" i="12"/>
  <c r="U83" i="12"/>
  <c r="AH78" i="31" s="1"/>
  <c r="AG78" i="31"/>
  <c r="R65" i="12"/>
  <c r="T13" i="12"/>
  <c r="S171" i="12"/>
  <c r="AF158" i="31" s="1"/>
  <c r="AE158" i="31"/>
  <c r="R126" i="12"/>
  <c r="R92" i="12"/>
  <c r="R82" i="12"/>
  <c r="T52" i="12"/>
  <c r="V183" i="12"/>
  <c r="V175" i="12"/>
  <c r="V99" i="12"/>
  <c r="V75" i="12"/>
  <c r="V59" i="12"/>
  <c r="V43" i="12"/>
  <c r="V39" i="12"/>
  <c r="V32" i="12"/>
  <c r="V46" i="12"/>
  <c r="V151" i="12"/>
  <c r="V80" i="12"/>
  <c r="V170" i="12"/>
  <c r="V149" i="12"/>
  <c r="V34" i="12"/>
  <c r="V173" i="12"/>
  <c r="V168" i="12"/>
  <c r="V134" i="12"/>
  <c r="V108" i="12"/>
  <c r="V69" i="12"/>
  <c r="V63" i="12"/>
  <c r="V41" i="12"/>
  <c r="V66" i="12"/>
  <c r="V157" i="12"/>
  <c r="V124" i="12"/>
  <c r="V101" i="12"/>
  <c r="V93" i="12"/>
  <c r="V77" i="12"/>
  <c r="V53" i="12"/>
  <c r="V141" i="12"/>
  <c r="V114" i="12"/>
  <c r="V50" i="12"/>
  <c r="V161" i="12"/>
  <c r="V132" i="12"/>
  <c r="V120" i="12"/>
  <c r="V127" i="12"/>
  <c r="V111" i="12"/>
  <c r="V103" i="12"/>
  <c r="V95" i="12"/>
  <c r="V87" i="12"/>
  <c r="V25" i="12"/>
  <c r="V18" i="12"/>
  <c r="AI151" i="31" l="1"/>
  <c r="AI44" i="31"/>
  <c r="W181" i="12"/>
  <c r="W36" i="12"/>
  <c r="V166" i="12"/>
  <c r="W166" i="12" s="1"/>
  <c r="AJ153" i="31" s="1"/>
  <c r="W73" i="12"/>
  <c r="W97" i="12"/>
  <c r="AI63" i="31"/>
  <c r="V88" i="12"/>
  <c r="AI83" i="31" s="1"/>
  <c r="V51" i="12"/>
  <c r="AI47" i="31" s="1"/>
  <c r="V85" i="12"/>
  <c r="AI80" i="31" s="1"/>
  <c r="V154" i="12"/>
  <c r="W154" i="12" s="1"/>
  <c r="AJ142" i="31" s="1"/>
  <c r="V140" i="12"/>
  <c r="W140" i="12" s="1"/>
  <c r="AJ129" i="31" s="1"/>
  <c r="V21" i="12"/>
  <c r="W21" i="12" s="1"/>
  <c r="AJ20" i="31" s="1"/>
  <c r="V96" i="12"/>
  <c r="V176" i="12"/>
  <c r="W176" i="12" s="1"/>
  <c r="AJ163" i="31" s="1"/>
  <c r="V31" i="12"/>
  <c r="AI27" i="31" s="1"/>
  <c r="V94" i="12"/>
  <c r="AI89" i="31" s="1"/>
  <c r="V17" i="12"/>
  <c r="AI16" i="31" s="1"/>
  <c r="V156" i="12"/>
  <c r="AI144" i="31" s="1"/>
  <c r="V56" i="12"/>
  <c r="W56" i="12" s="1"/>
  <c r="AJ52" i="31" s="1"/>
  <c r="V128" i="12"/>
  <c r="W128" i="12" s="1"/>
  <c r="AJ119" i="31" s="1"/>
  <c r="V130" i="12"/>
  <c r="W130" i="12" s="1"/>
  <c r="AJ121" i="31" s="1"/>
  <c r="V24" i="12"/>
  <c r="W24" i="12" s="1"/>
  <c r="AJ23" i="31" s="1"/>
  <c r="V147" i="12"/>
  <c r="AI135" i="31" s="1"/>
  <c r="V112" i="12"/>
  <c r="W112" i="12" s="1"/>
  <c r="AJ105" i="31" s="1"/>
  <c r="V35" i="12"/>
  <c r="W35" i="12" s="1"/>
  <c r="AJ31" i="31" s="1"/>
  <c r="V164" i="12"/>
  <c r="W164" i="12" s="1"/>
  <c r="AJ152" i="31" s="1"/>
  <c r="V47" i="12"/>
  <c r="W47" i="12" s="1"/>
  <c r="AJ43" i="31" s="1"/>
  <c r="V117" i="12"/>
  <c r="W117" i="12" s="1"/>
  <c r="AJ110" i="31" s="1"/>
  <c r="V138" i="12"/>
  <c r="W138" i="12" s="1"/>
  <c r="AJ127" i="31" s="1"/>
  <c r="V178" i="12"/>
  <c r="AI165" i="31" s="1"/>
  <c r="W18" i="12"/>
  <c r="W25" i="12"/>
  <c r="AI24" i="31"/>
  <c r="W120" i="12"/>
  <c r="AI113" i="31"/>
  <c r="W141" i="12"/>
  <c r="AI130" i="31"/>
  <c r="V37" i="12"/>
  <c r="W41" i="12"/>
  <c r="AI37" i="31"/>
  <c r="W43" i="12"/>
  <c r="AI39" i="31"/>
  <c r="U52" i="12"/>
  <c r="AH48" i="31" s="1"/>
  <c r="AG48" i="31"/>
  <c r="AF22" i="31"/>
  <c r="V23" i="12"/>
  <c r="V121" i="12"/>
  <c r="V76" i="12"/>
  <c r="AH71" i="31"/>
  <c r="V169" i="12"/>
  <c r="AH156" i="31"/>
  <c r="V58" i="12"/>
  <c r="AF54" i="31"/>
  <c r="U65" i="12"/>
  <c r="AH61" i="31" s="1"/>
  <c r="AG61" i="31"/>
  <c r="V160" i="12"/>
  <c r="AH148" i="31"/>
  <c r="V174" i="12"/>
  <c r="AH161" i="31"/>
  <c r="W14" i="12"/>
  <c r="V70" i="12"/>
  <c r="AF108" i="31"/>
  <c r="V115" i="12"/>
  <c r="V54" i="12"/>
  <c r="V143" i="12"/>
  <c r="V29" i="12"/>
  <c r="W87" i="12"/>
  <c r="AI82" i="31"/>
  <c r="V119" i="12"/>
  <c r="V15" i="12"/>
  <c r="W77" i="12"/>
  <c r="V109" i="12"/>
  <c r="V98" i="12"/>
  <c r="W66" i="12"/>
  <c r="AI62" i="31"/>
  <c r="W63" i="12"/>
  <c r="AI59" i="31"/>
  <c r="V104" i="12"/>
  <c r="V19" i="12"/>
  <c r="V135" i="12"/>
  <c r="V152" i="12"/>
  <c r="W134" i="12"/>
  <c r="AI125" i="31"/>
  <c r="W34" i="12"/>
  <c r="AI30" i="31"/>
  <c r="W170" i="12"/>
  <c r="AI157" i="31"/>
  <c r="V60" i="12"/>
  <c r="W59" i="12"/>
  <c r="AI55" i="31"/>
  <c r="AE77" i="31"/>
  <c r="S82" i="12"/>
  <c r="R83" i="12"/>
  <c r="AF133" i="31"/>
  <c r="V144" i="12"/>
  <c r="AF34" i="31"/>
  <c r="V38" i="12"/>
  <c r="AF103" i="31"/>
  <c r="V110" i="12"/>
  <c r="AF57" i="31"/>
  <c r="W127" i="12"/>
  <c r="AI118" i="31"/>
  <c r="AI110" i="31"/>
  <c r="W168" i="12"/>
  <c r="AI155" i="31"/>
  <c r="W80" i="12"/>
  <c r="AI75" i="31"/>
  <c r="W75" i="12"/>
  <c r="AE87" i="31"/>
  <c r="S92" i="12"/>
  <c r="AE98" i="31"/>
  <c r="S105" i="12"/>
  <c r="AF40" i="31"/>
  <c r="V44" i="12"/>
  <c r="AF138" i="31"/>
  <c r="V150" i="12"/>
  <c r="AH177" i="31"/>
  <c r="V190" i="12"/>
  <c r="V74" i="12"/>
  <c r="AF70" i="31"/>
  <c r="W90" i="12"/>
  <c r="AI85" i="31"/>
  <c r="V158" i="12"/>
  <c r="AH146" i="31"/>
  <c r="V42" i="12"/>
  <c r="AF38" i="31"/>
  <c r="W155" i="12"/>
  <c r="AI143" i="31"/>
  <c r="V40" i="12"/>
  <c r="AF36" i="31"/>
  <c r="W159" i="12"/>
  <c r="AI147" i="31"/>
  <c r="AF86" i="31"/>
  <c r="V91" i="12"/>
  <c r="V162" i="12"/>
  <c r="AH150" i="31"/>
  <c r="V180" i="12"/>
  <c r="AH167" i="31"/>
  <c r="W187" i="12"/>
  <c r="AI174" i="31"/>
  <c r="W145" i="12"/>
  <c r="AI134" i="31"/>
  <c r="V12" i="12"/>
  <c r="K13" i="24" s="1"/>
  <c r="L13" i="24" s="1"/>
  <c r="AF11" i="31"/>
  <c r="V100" i="12"/>
  <c r="AH93" i="31"/>
  <c r="W20" i="12"/>
  <c r="AI19" i="31"/>
  <c r="AF76" i="31"/>
  <c r="V81" i="12"/>
  <c r="V146" i="12"/>
  <c r="W106" i="12"/>
  <c r="AI99" i="31"/>
  <c r="V182" i="12"/>
  <c r="AH169" i="31"/>
  <c r="AF95" i="31"/>
  <c r="V102" i="12"/>
  <c r="W55" i="12"/>
  <c r="AI51" i="31"/>
  <c r="W189" i="12"/>
  <c r="AI176" i="31"/>
  <c r="W139" i="12"/>
  <c r="AI128" i="31"/>
  <c r="W118" i="12"/>
  <c r="AI111" i="31"/>
  <c r="W165" i="12"/>
  <c r="W16" i="12"/>
  <c r="W62" i="12"/>
  <c r="AI58" i="31"/>
  <c r="V188" i="12"/>
  <c r="AH175" i="31"/>
  <c r="W22" i="12"/>
  <c r="AI21" i="31"/>
  <c r="AF41" i="31"/>
  <c r="AF84" i="31"/>
  <c r="V89" i="12"/>
  <c r="V27" i="12"/>
  <c r="AF106" i="31"/>
  <c r="V113" i="12"/>
  <c r="S186" i="12"/>
  <c r="AE173" i="31"/>
  <c r="W95" i="12"/>
  <c r="AI90" i="31"/>
  <c r="W50" i="12"/>
  <c r="AI46" i="31"/>
  <c r="W32" i="12"/>
  <c r="AI28" i="31"/>
  <c r="W175" i="12"/>
  <c r="AI162" i="31"/>
  <c r="AG12" i="31"/>
  <c r="U13" i="12"/>
  <c r="W103" i="12"/>
  <c r="AI96" i="31"/>
  <c r="W161" i="12"/>
  <c r="AI149" i="31"/>
  <c r="V68" i="12"/>
  <c r="W114" i="12"/>
  <c r="AI107" i="31"/>
  <c r="V49" i="12"/>
  <c r="W93" i="12"/>
  <c r="AI88" i="31"/>
  <c r="V125" i="12"/>
  <c r="W157" i="12"/>
  <c r="AI145" i="31"/>
  <c r="V33" i="12"/>
  <c r="V142" i="12"/>
  <c r="W108" i="12"/>
  <c r="AI101" i="31"/>
  <c r="W173" i="12"/>
  <c r="AI160" i="31"/>
  <c r="W149" i="12"/>
  <c r="AI137" i="31"/>
  <c r="W151" i="12"/>
  <c r="AI139" i="31"/>
  <c r="W39" i="12"/>
  <c r="AI35" i="31"/>
  <c r="W99" i="12"/>
  <c r="AI92" i="31"/>
  <c r="W183" i="12"/>
  <c r="AI170" i="31"/>
  <c r="AE117" i="31"/>
  <c r="S126" i="12"/>
  <c r="AE61" i="31"/>
  <c r="S65" i="12"/>
  <c r="AE48" i="31"/>
  <c r="S52" i="12"/>
  <c r="U126" i="12"/>
  <c r="AH117" i="31" s="1"/>
  <c r="AG117" i="31"/>
  <c r="AE122" i="31"/>
  <c r="S131" i="12"/>
  <c r="U61" i="12"/>
  <c r="AH57" i="31" s="1"/>
  <c r="AG57" i="31"/>
  <c r="U45" i="12"/>
  <c r="AH41" i="31" s="1"/>
  <c r="AG41" i="31"/>
  <c r="W177" i="12"/>
  <c r="AI164" i="31"/>
  <c r="AF172" i="31"/>
  <c r="V185" i="12"/>
  <c r="W132" i="12"/>
  <c r="AI123" i="31"/>
  <c r="W124" i="12"/>
  <c r="AI115" i="31"/>
  <c r="W111" i="12"/>
  <c r="AI104" i="31"/>
  <c r="W53" i="12"/>
  <c r="AI49" i="31"/>
  <c r="W101" i="12"/>
  <c r="AI94" i="31"/>
  <c r="W69" i="12"/>
  <c r="AI65" i="31"/>
  <c r="W46" i="12"/>
  <c r="AI42" i="31"/>
  <c r="V107" i="12"/>
  <c r="AH100" i="31"/>
  <c r="AF124" i="31"/>
  <c r="V133" i="12"/>
  <c r="W129" i="12"/>
  <c r="AI120" i="31"/>
  <c r="U82" i="12"/>
  <c r="AH77" i="31" s="1"/>
  <c r="AG77" i="31"/>
  <c r="AE136" i="31"/>
  <c r="S148" i="12"/>
  <c r="V64" i="12"/>
  <c r="AH60" i="31"/>
  <c r="V184" i="12"/>
  <c r="AH171" i="31"/>
  <c r="V71" i="12"/>
  <c r="AH67" i="31"/>
  <c r="V26" i="12"/>
  <c r="AF159" i="31"/>
  <c r="V172" i="12"/>
  <c r="S167" i="12"/>
  <c r="AE154" i="31"/>
  <c r="W57" i="12"/>
  <c r="AI53" i="31"/>
  <c r="V171" i="12"/>
  <c r="AH158" i="31"/>
  <c r="AE74" i="31"/>
  <c r="S79" i="12"/>
  <c r="V10" i="12"/>
  <c r="AI10" i="31" s="1"/>
  <c r="AF73" i="31"/>
  <c r="V78" i="12"/>
  <c r="V123" i="12"/>
  <c r="AH114" i="31"/>
  <c r="W84" i="12"/>
  <c r="AI79" i="31"/>
  <c r="W179" i="12"/>
  <c r="AI166" i="31"/>
  <c r="W122" i="12"/>
  <c r="W116" i="12"/>
  <c r="AI109" i="31"/>
  <c r="W28" i="12"/>
  <c r="W136" i="12"/>
  <c r="AF68" i="31"/>
  <c r="V72" i="12"/>
  <c r="AF81" i="31"/>
  <c r="V86" i="12"/>
  <c r="B12" i="24"/>
  <c r="C12" i="24"/>
  <c r="D12" i="24"/>
  <c r="E12" i="24"/>
  <c r="F12" i="24"/>
  <c r="G12" i="24"/>
  <c r="B13" i="24"/>
  <c r="C13" i="24"/>
  <c r="D13" i="24"/>
  <c r="E13" i="24"/>
  <c r="F13" i="24"/>
  <c r="G13" i="24"/>
  <c r="B14" i="24"/>
  <c r="C14" i="24"/>
  <c r="D14" i="24"/>
  <c r="E14" i="24"/>
  <c r="F14" i="24"/>
  <c r="G14" i="24"/>
  <c r="B15" i="24"/>
  <c r="C15" i="24"/>
  <c r="D15" i="24"/>
  <c r="E15" i="24"/>
  <c r="F15" i="24"/>
  <c r="G15" i="24"/>
  <c r="B16" i="24"/>
  <c r="C16" i="24"/>
  <c r="D16" i="24"/>
  <c r="E16" i="24"/>
  <c r="F16" i="24"/>
  <c r="G16" i="24"/>
  <c r="B17" i="24"/>
  <c r="C17" i="24"/>
  <c r="D17" i="24"/>
  <c r="E17" i="24"/>
  <c r="F17" i="24"/>
  <c r="G17" i="24"/>
  <c r="B18" i="24"/>
  <c r="C18" i="24"/>
  <c r="D18" i="24"/>
  <c r="E18" i="24"/>
  <c r="F18" i="24"/>
  <c r="G18" i="24"/>
  <c r="B19" i="24"/>
  <c r="C19" i="24"/>
  <c r="D19" i="24"/>
  <c r="E19" i="24"/>
  <c r="F19" i="24"/>
  <c r="G19" i="24"/>
  <c r="B20" i="24"/>
  <c r="C20" i="24"/>
  <c r="D20" i="24"/>
  <c r="E20" i="24"/>
  <c r="F20" i="24"/>
  <c r="G20" i="24"/>
  <c r="B21" i="24"/>
  <c r="C21" i="24"/>
  <c r="D21" i="24"/>
  <c r="E21" i="24"/>
  <c r="F21" i="24"/>
  <c r="G21" i="24"/>
  <c r="B22" i="24"/>
  <c r="C22" i="24"/>
  <c r="D22" i="24"/>
  <c r="E22" i="24"/>
  <c r="F22" i="24"/>
  <c r="G22" i="24"/>
  <c r="B23" i="24"/>
  <c r="C23" i="24"/>
  <c r="D23" i="24"/>
  <c r="E23" i="24"/>
  <c r="F23" i="24"/>
  <c r="G23" i="24"/>
  <c r="B24" i="24"/>
  <c r="C24" i="24"/>
  <c r="D24" i="24"/>
  <c r="E24" i="24"/>
  <c r="F24" i="24"/>
  <c r="G24" i="24"/>
  <c r="B25" i="24"/>
  <c r="C25" i="24"/>
  <c r="D25" i="24"/>
  <c r="E25" i="24"/>
  <c r="F25" i="24"/>
  <c r="G25" i="24"/>
  <c r="B26" i="24"/>
  <c r="C26" i="24"/>
  <c r="D26" i="24"/>
  <c r="E26" i="24"/>
  <c r="F26" i="24"/>
  <c r="G26" i="24"/>
  <c r="B27" i="24"/>
  <c r="C27" i="24"/>
  <c r="D27" i="24"/>
  <c r="E27" i="24"/>
  <c r="F27" i="24"/>
  <c r="G27" i="24"/>
  <c r="B28" i="24"/>
  <c r="C28" i="24"/>
  <c r="D28" i="24"/>
  <c r="E28" i="24"/>
  <c r="F28" i="24"/>
  <c r="G28" i="24"/>
  <c r="B29" i="24"/>
  <c r="C29" i="24"/>
  <c r="D29" i="24"/>
  <c r="E29" i="24"/>
  <c r="F29" i="24"/>
  <c r="G29" i="24"/>
  <c r="B30" i="24"/>
  <c r="C30" i="24"/>
  <c r="D30" i="24"/>
  <c r="E30" i="24"/>
  <c r="F30" i="24"/>
  <c r="G30" i="24"/>
  <c r="B31" i="24"/>
  <c r="C31" i="24"/>
  <c r="D31" i="24"/>
  <c r="E31" i="24"/>
  <c r="F31" i="24"/>
  <c r="G31" i="24"/>
  <c r="B32" i="24"/>
  <c r="C32" i="24"/>
  <c r="D32" i="24"/>
  <c r="E32" i="24"/>
  <c r="F32" i="24"/>
  <c r="G32" i="24"/>
  <c r="B33" i="24"/>
  <c r="C33" i="24"/>
  <c r="D33" i="24"/>
  <c r="E33" i="24"/>
  <c r="F33" i="24"/>
  <c r="G33" i="24"/>
  <c r="B34" i="24"/>
  <c r="C34" i="24"/>
  <c r="D34" i="24"/>
  <c r="E34" i="24"/>
  <c r="F34" i="24"/>
  <c r="G34" i="24"/>
  <c r="B35" i="24"/>
  <c r="C35" i="24"/>
  <c r="D35" i="24"/>
  <c r="E35" i="24"/>
  <c r="F35" i="24"/>
  <c r="G35" i="24"/>
  <c r="B36" i="24"/>
  <c r="C36" i="24"/>
  <c r="D36" i="24"/>
  <c r="E36" i="24"/>
  <c r="F36" i="24"/>
  <c r="G36" i="24"/>
  <c r="B37" i="24"/>
  <c r="C37" i="24"/>
  <c r="D37" i="24"/>
  <c r="E37" i="24"/>
  <c r="F37" i="24"/>
  <c r="G37" i="24"/>
  <c r="B38" i="24"/>
  <c r="C38" i="24"/>
  <c r="D38" i="24"/>
  <c r="E38" i="24"/>
  <c r="F38" i="24"/>
  <c r="G38" i="24"/>
  <c r="B39" i="24"/>
  <c r="C39" i="24"/>
  <c r="D39" i="24"/>
  <c r="E39" i="24"/>
  <c r="F39" i="24"/>
  <c r="G39" i="24"/>
  <c r="B40" i="24"/>
  <c r="C40" i="24"/>
  <c r="D40" i="24"/>
  <c r="E40" i="24"/>
  <c r="F40" i="24"/>
  <c r="G40" i="24"/>
  <c r="B41" i="24"/>
  <c r="C41" i="24"/>
  <c r="D41" i="24"/>
  <c r="E41" i="24"/>
  <c r="F41" i="24"/>
  <c r="G41" i="24"/>
  <c r="B42" i="24"/>
  <c r="C42" i="24"/>
  <c r="D42" i="24"/>
  <c r="E42" i="24"/>
  <c r="F42" i="24"/>
  <c r="G42" i="24"/>
  <c r="B43" i="24"/>
  <c r="C43" i="24"/>
  <c r="D43" i="24"/>
  <c r="E43" i="24"/>
  <c r="F43" i="24"/>
  <c r="G43" i="24"/>
  <c r="B44" i="24"/>
  <c r="C44" i="24"/>
  <c r="D44" i="24"/>
  <c r="E44" i="24"/>
  <c r="F44" i="24"/>
  <c r="G44" i="24"/>
  <c r="B45" i="24"/>
  <c r="C45" i="24"/>
  <c r="D45" i="24"/>
  <c r="E45" i="24"/>
  <c r="F45" i="24"/>
  <c r="G45" i="24"/>
  <c r="B46" i="24"/>
  <c r="C46" i="24"/>
  <c r="D46" i="24"/>
  <c r="E46" i="24"/>
  <c r="F46" i="24"/>
  <c r="G46" i="24"/>
  <c r="B47" i="24"/>
  <c r="C47" i="24"/>
  <c r="D47" i="24"/>
  <c r="E47" i="24"/>
  <c r="F47" i="24"/>
  <c r="G47" i="24"/>
  <c r="B48" i="24"/>
  <c r="C48" i="24"/>
  <c r="D48" i="24"/>
  <c r="E48" i="24"/>
  <c r="F48" i="24"/>
  <c r="G48" i="24"/>
  <c r="B49" i="24"/>
  <c r="C49" i="24"/>
  <c r="D49" i="24"/>
  <c r="E49" i="24"/>
  <c r="F49" i="24"/>
  <c r="G49" i="24"/>
  <c r="B50" i="24"/>
  <c r="C50" i="24"/>
  <c r="D50" i="24"/>
  <c r="E50" i="24"/>
  <c r="F50" i="24"/>
  <c r="G50" i="24"/>
  <c r="B51" i="24"/>
  <c r="C51" i="24"/>
  <c r="D51" i="24"/>
  <c r="E51" i="24"/>
  <c r="F51" i="24"/>
  <c r="G51" i="24"/>
  <c r="B52" i="24"/>
  <c r="C52" i="24"/>
  <c r="D52" i="24"/>
  <c r="E52" i="24"/>
  <c r="F52" i="24"/>
  <c r="G52" i="24"/>
  <c r="B53" i="24"/>
  <c r="C53" i="24"/>
  <c r="D53" i="24"/>
  <c r="E53" i="24"/>
  <c r="F53" i="24"/>
  <c r="G53" i="24"/>
  <c r="B54" i="24"/>
  <c r="C54" i="24"/>
  <c r="D54" i="24"/>
  <c r="E54" i="24"/>
  <c r="F54" i="24"/>
  <c r="G54" i="24"/>
  <c r="B55" i="24"/>
  <c r="C55" i="24"/>
  <c r="D55" i="24"/>
  <c r="E55" i="24"/>
  <c r="F55" i="24"/>
  <c r="G55" i="24"/>
  <c r="B56" i="24"/>
  <c r="C56" i="24"/>
  <c r="D56" i="24"/>
  <c r="E56" i="24"/>
  <c r="F56" i="24"/>
  <c r="G56" i="24"/>
  <c r="B57" i="24"/>
  <c r="C57" i="24"/>
  <c r="D57" i="24"/>
  <c r="E57" i="24"/>
  <c r="F57" i="24"/>
  <c r="G57" i="24"/>
  <c r="B58" i="24"/>
  <c r="C58" i="24"/>
  <c r="D58" i="24"/>
  <c r="E58" i="24"/>
  <c r="F58" i="24"/>
  <c r="G58" i="24"/>
  <c r="B59" i="24"/>
  <c r="C59" i="24"/>
  <c r="D59" i="24"/>
  <c r="E59" i="24"/>
  <c r="F59" i="24"/>
  <c r="G59" i="24"/>
  <c r="B60" i="24"/>
  <c r="C60" i="24"/>
  <c r="D60" i="24"/>
  <c r="E60" i="24"/>
  <c r="F60" i="24"/>
  <c r="G60" i="24"/>
  <c r="B61" i="24"/>
  <c r="C61" i="24"/>
  <c r="D61" i="24"/>
  <c r="E61" i="24"/>
  <c r="F61" i="24"/>
  <c r="G61" i="24"/>
  <c r="B62" i="24"/>
  <c r="C62" i="24"/>
  <c r="D62" i="24"/>
  <c r="E62" i="24"/>
  <c r="F62" i="24"/>
  <c r="G62" i="24"/>
  <c r="B63" i="24"/>
  <c r="C63" i="24"/>
  <c r="D63" i="24"/>
  <c r="E63" i="24"/>
  <c r="F63" i="24"/>
  <c r="G63" i="24"/>
  <c r="B64" i="24"/>
  <c r="C64" i="24"/>
  <c r="D64" i="24"/>
  <c r="E64" i="24"/>
  <c r="F64" i="24"/>
  <c r="G64" i="24"/>
  <c r="B65" i="24"/>
  <c r="C65" i="24"/>
  <c r="D65" i="24"/>
  <c r="E65" i="24"/>
  <c r="F65" i="24"/>
  <c r="G65" i="24"/>
  <c r="B66" i="24"/>
  <c r="C66" i="24"/>
  <c r="D66" i="24"/>
  <c r="E66" i="24"/>
  <c r="F66" i="24"/>
  <c r="G66" i="24"/>
  <c r="B67" i="24"/>
  <c r="C67" i="24"/>
  <c r="D67" i="24"/>
  <c r="E67" i="24"/>
  <c r="F67" i="24"/>
  <c r="G67" i="24"/>
  <c r="B68" i="24"/>
  <c r="C68" i="24"/>
  <c r="D68" i="24"/>
  <c r="E68" i="24"/>
  <c r="F68" i="24"/>
  <c r="G68" i="24"/>
  <c r="B69" i="24"/>
  <c r="C69" i="24"/>
  <c r="D69" i="24"/>
  <c r="E69" i="24"/>
  <c r="F69" i="24"/>
  <c r="G69" i="24"/>
  <c r="B70" i="24"/>
  <c r="C70" i="24"/>
  <c r="D70" i="24"/>
  <c r="E70" i="24"/>
  <c r="F70" i="24"/>
  <c r="G70" i="24"/>
  <c r="B71" i="24"/>
  <c r="C71" i="24"/>
  <c r="D71" i="24"/>
  <c r="E71" i="24"/>
  <c r="F71" i="24"/>
  <c r="G71" i="24"/>
  <c r="B72" i="24"/>
  <c r="C72" i="24"/>
  <c r="D72" i="24"/>
  <c r="E72" i="24"/>
  <c r="F72" i="24"/>
  <c r="G72" i="24"/>
  <c r="B73" i="24"/>
  <c r="C73" i="24"/>
  <c r="D73" i="24"/>
  <c r="E73" i="24"/>
  <c r="F73" i="24"/>
  <c r="G73" i="24"/>
  <c r="B74" i="24"/>
  <c r="C74" i="24"/>
  <c r="D74" i="24"/>
  <c r="E74" i="24"/>
  <c r="F74" i="24"/>
  <c r="G74" i="24"/>
  <c r="B75" i="24"/>
  <c r="C75" i="24"/>
  <c r="D75" i="24"/>
  <c r="E75" i="24"/>
  <c r="F75" i="24"/>
  <c r="G75" i="24"/>
  <c r="B76" i="24"/>
  <c r="C76" i="24"/>
  <c r="D76" i="24"/>
  <c r="E76" i="24"/>
  <c r="F76" i="24"/>
  <c r="G76" i="24"/>
  <c r="B77" i="24"/>
  <c r="C77" i="24"/>
  <c r="D77" i="24"/>
  <c r="E77" i="24"/>
  <c r="F77" i="24"/>
  <c r="G77" i="24"/>
  <c r="B78" i="24"/>
  <c r="C78" i="24"/>
  <c r="D78" i="24"/>
  <c r="E78" i="24"/>
  <c r="F78" i="24"/>
  <c r="G78" i="24"/>
  <c r="B79" i="24"/>
  <c r="C79" i="24"/>
  <c r="D79" i="24"/>
  <c r="E79" i="24"/>
  <c r="F79" i="24"/>
  <c r="G79" i="24"/>
  <c r="B80" i="24"/>
  <c r="C80" i="24"/>
  <c r="D80" i="24"/>
  <c r="E80" i="24"/>
  <c r="F80" i="24"/>
  <c r="G80" i="24"/>
  <c r="B81" i="24"/>
  <c r="C81" i="24"/>
  <c r="D81" i="24"/>
  <c r="E81" i="24"/>
  <c r="F81" i="24"/>
  <c r="G81" i="24"/>
  <c r="B82" i="24"/>
  <c r="C82" i="24"/>
  <c r="D82" i="24"/>
  <c r="E82" i="24"/>
  <c r="F82" i="24"/>
  <c r="G82" i="24"/>
  <c r="B83" i="24"/>
  <c r="C83" i="24"/>
  <c r="D83" i="24"/>
  <c r="E83" i="24"/>
  <c r="F83" i="24"/>
  <c r="G83" i="24"/>
  <c r="B84" i="24"/>
  <c r="C84" i="24"/>
  <c r="D84" i="24"/>
  <c r="E84" i="24"/>
  <c r="F84" i="24"/>
  <c r="G84" i="24"/>
  <c r="B85" i="24"/>
  <c r="C85" i="24"/>
  <c r="D85" i="24"/>
  <c r="E85" i="24"/>
  <c r="F85" i="24"/>
  <c r="G85" i="24"/>
  <c r="B86" i="24"/>
  <c r="C86" i="24"/>
  <c r="D86" i="24"/>
  <c r="E86" i="24"/>
  <c r="F86" i="24"/>
  <c r="G86" i="24"/>
  <c r="B87" i="24"/>
  <c r="C87" i="24"/>
  <c r="D87" i="24"/>
  <c r="E87" i="24"/>
  <c r="F87" i="24"/>
  <c r="G87" i="24"/>
  <c r="B88" i="24"/>
  <c r="C88" i="24"/>
  <c r="D88" i="24"/>
  <c r="E88" i="24"/>
  <c r="F88" i="24"/>
  <c r="G88" i="24"/>
  <c r="B89" i="24"/>
  <c r="C89" i="24"/>
  <c r="D89" i="24"/>
  <c r="E89" i="24"/>
  <c r="F89" i="24"/>
  <c r="G89" i="24"/>
  <c r="B90" i="24"/>
  <c r="C90" i="24"/>
  <c r="D90" i="24"/>
  <c r="E90" i="24"/>
  <c r="F90" i="24"/>
  <c r="G90" i="24"/>
  <c r="B91" i="24"/>
  <c r="C91" i="24"/>
  <c r="D91" i="24"/>
  <c r="E91" i="24"/>
  <c r="F91" i="24"/>
  <c r="G91" i="24"/>
  <c r="B92" i="24"/>
  <c r="C92" i="24"/>
  <c r="D92" i="24"/>
  <c r="E92" i="24"/>
  <c r="F92" i="24"/>
  <c r="G92" i="24"/>
  <c r="B93" i="24"/>
  <c r="C93" i="24"/>
  <c r="D93" i="24"/>
  <c r="E93" i="24"/>
  <c r="F93" i="24"/>
  <c r="G93" i="24"/>
  <c r="B94" i="24"/>
  <c r="C94" i="24"/>
  <c r="D94" i="24"/>
  <c r="E94" i="24"/>
  <c r="F94" i="24"/>
  <c r="G94" i="24"/>
  <c r="B95" i="24"/>
  <c r="C95" i="24"/>
  <c r="D95" i="24"/>
  <c r="E95" i="24"/>
  <c r="F95" i="24"/>
  <c r="G95" i="24"/>
  <c r="B96" i="24"/>
  <c r="C96" i="24"/>
  <c r="D96" i="24"/>
  <c r="E96" i="24"/>
  <c r="F96" i="24"/>
  <c r="G96" i="24"/>
  <c r="B97" i="24"/>
  <c r="C97" i="24"/>
  <c r="D97" i="24"/>
  <c r="E97" i="24"/>
  <c r="F97" i="24"/>
  <c r="G97" i="24"/>
  <c r="B98" i="24"/>
  <c r="C98" i="24"/>
  <c r="D98" i="24"/>
  <c r="E98" i="24"/>
  <c r="F98" i="24"/>
  <c r="G98" i="24"/>
  <c r="B99" i="24"/>
  <c r="C99" i="24"/>
  <c r="D99" i="24"/>
  <c r="E99" i="24"/>
  <c r="F99" i="24"/>
  <c r="G99" i="24"/>
  <c r="B100" i="24"/>
  <c r="C100" i="24"/>
  <c r="D100" i="24"/>
  <c r="E100" i="24"/>
  <c r="F100" i="24"/>
  <c r="G100" i="24"/>
  <c r="B101" i="24"/>
  <c r="C101" i="24"/>
  <c r="D101" i="24"/>
  <c r="E101" i="24"/>
  <c r="F101" i="24"/>
  <c r="G101" i="24"/>
  <c r="B102" i="24"/>
  <c r="C102" i="24"/>
  <c r="D102" i="24"/>
  <c r="E102" i="24"/>
  <c r="F102" i="24"/>
  <c r="G102" i="24"/>
  <c r="B103" i="24"/>
  <c r="C103" i="24"/>
  <c r="D103" i="24"/>
  <c r="E103" i="24"/>
  <c r="F103" i="24"/>
  <c r="G103" i="24"/>
  <c r="B104" i="24"/>
  <c r="C104" i="24"/>
  <c r="D104" i="24"/>
  <c r="E104" i="24"/>
  <c r="F104" i="24"/>
  <c r="G104" i="24"/>
  <c r="B105" i="24"/>
  <c r="C105" i="24"/>
  <c r="D105" i="24"/>
  <c r="E105" i="24"/>
  <c r="F105" i="24"/>
  <c r="G105" i="24"/>
  <c r="B106" i="24"/>
  <c r="C106" i="24"/>
  <c r="D106" i="24"/>
  <c r="E106" i="24"/>
  <c r="F106" i="24"/>
  <c r="G106" i="24"/>
  <c r="B107" i="24"/>
  <c r="C107" i="24"/>
  <c r="D107" i="24"/>
  <c r="E107" i="24"/>
  <c r="F107" i="24"/>
  <c r="G107" i="24"/>
  <c r="B108" i="24"/>
  <c r="C108" i="24"/>
  <c r="D108" i="24"/>
  <c r="E108" i="24"/>
  <c r="F108" i="24"/>
  <c r="G108" i="24"/>
  <c r="B109" i="24"/>
  <c r="C109" i="24"/>
  <c r="D109" i="24"/>
  <c r="E109" i="24"/>
  <c r="F109" i="24"/>
  <c r="G109" i="24"/>
  <c r="B110" i="24"/>
  <c r="C110" i="24"/>
  <c r="D110" i="24"/>
  <c r="E110" i="24"/>
  <c r="F110" i="24"/>
  <c r="G110" i="24"/>
  <c r="B111" i="24"/>
  <c r="C111" i="24"/>
  <c r="D111" i="24"/>
  <c r="E111" i="24"/>
  <c r="F111" i="24"/>
  <c r="G111" i="24"/>
  <c r="B112" i="24"/>
  <c r="C112" i="24"/>
  <c r="D112" i="24"/>
  <c r="E112" i="24"/>
  <c r="F112" i="24"/>
  <c r="G112" i="24"/>
  <c r="B113" i="24"/>
  <c r="C113" i="24"/>
  <c r="D113" i="24"/>
  <c r="E113" i="24"/>
  <c r="F113" i="24"/>
  <c r="G113" i="24"/>
  <c r="B114" i="24"/>
  <c r="C114" i="24"/>
  <c r="D114" i="24"/>
  <c r="E114" i="24"/>
  <c r="F114" i="24"/>
  <c r="G114" i="24"/>
  <c r="B115" i="24"/>
  <c r="C115" i="24"/>
  <c r="D115" i="24"/>
  <c r="E115" i="24"/>
  <c r="F115" i="24"/>
  <c r="G115" i="24"/>
  <c r="B116" i="24"/>
  <c r="C116" i="24"/>
  <c r="D116" i="24"/>
  <c r="E116" i="24"/>
  <c r="F116" i="24"/>
  <c r="G116" i="24"/>
  <c r="B117" i="24"/>
  <c r="C117" i="24"/>
  <c r="D117" i="24"/>
  <c r="E117" i="24"/>
  <c r="F117" i="24"/>
  <c r="G117" i="24"/>
  <c r="B118" i="24"/>
  <c r="C118" i="24"/>
  <c r="D118" i="24"/>
  <c r="E118" i="24"/>
  <c r="F118" i="24"/>
  <c r="G118" i="24"/>
  <c r="B119" i="24"/>
  <c r="C119" i="24"/>
  <c r="D119" i="24"/>
  <c r="E119" i="24"/>
  <c r="F119" i="24"/>
  <c r="G119" i="24"/>
  <c r="B120" i="24"/>
  <c r="C120" i="24"/>
  <c r="D120" i="24"/>
  <c r="E120" i="24"/>
  <c r="F120" i="24"/>
  <c r="G120" i="24"/>
  <c r="B121" i="24"/>
  <c r="C121" i="24"/>
  <c r="D121" i="24"/>
  <c r="E121" i="24"/>
  <c r="F121" i="24"/>
  <c r="G121" i="24"/>
  <c r="B122" i="24"/>
  <c r="C122" i="24"/>
  <c r="D122" i="24"/>
  <c r="E122" i="24"/>
  <c r="F122" i="24"/>
  <c r="G122" i="24"/>
  <c r="B123" i="24"/>
  <c r="C123" i="24"/>
  <c r="D123" i="24"/>
  <c r="E123" i="24"/>
  <c r="F123" i="24"/>
  <c r="G123" i="24"/>
  <c r="B124" i="24"/>
  <c r="C124" i="24"/>
  <c r="D124" i="24"/>
  <c r="E124" i="24"/>
  <c r="F124" i="24"/>
  <c r="G124" i="24"/>
  <c r="B125" i="24"/>
  <c r="C125" i="24"/>
  <c r="D125" i="24"/>
  <c r="E125" i="24"/>
  <c r="F125" i="24"/>
  <c r="G125" i="24"/>
  <c r="B126" i="24"/>
  <c r="C126" i="24"/>
  <c r="D126" i="24"/>
  <c r="E126" i="24"/>
  <c r="F126" i="24"/>
  <c r="G126" i="24"/>
  <c r="B127" i="24"/>
  <c r="C127" i="24"/>
  <c r="D127" i="24"/>
  <c r="E127" i="24"/>
  <c r="F127" i="24"/>
  <c r="G127" i="24"/>
  <c r="B128" i="24"/>
  <c r="C128" i="24"/>
  <c r="D128" i="24"/>
  <c r="E128" i="24"/>
  <c r="F128" i="24"/>
  <c r="G128" i="24"/>
  <c r="B129" i="24"/>
  <c r="C129" i="24"/>
  <c r="D129" i="24"/>
  <c r="E129" i="24"/>
  <c r="F129" i="24"/>
  <c r="G129" i="24"/>
  <c r="B130" i="24"/>
  <c r="C130" i="24"/>
  <c r="D130" i="24"/>
  <c r="E130" i="24"/>
  <c r="F130" i="24"/>
  <c r="G130" i="24"/>
  <c r="B131" i="24"/>
  <c r="C131" i="24"/>
  <c r="D131" i="24"/>
  <c r="E131" i="24"/>
  <c r="F131" i="24"/>
  <c r="G131" i="24"/>
  <c r="B132" i="24"/>
  <c r="C132" i="24"/>
  <c r="D132" i="24"/>
  <c r="E132" i="24"/>
  <c r="F132" i="24"/>
  <c r="G132" i="24"/>
  <c r="B133" i="24"/>
  <c r="C133" i="24"/>
  <c r="D133" i="24"/>
  <c r="E133" i="24"/>
  <c r="F133" i="24"/>
  <c r="G133" i="24"/>
  <c r="B134" i="24"/>
  <c r="C134" i="24"/>
  <c r="D134" i="24"/>
  <c r="E134" i="24"/>
  <c r="F134" i="24"/>
  <c r="G134" i="24"/>
  <c r="B135" i="24"/>
  <c r="C135" i="24"/>
  <c r="D135" i="24"/>
  <c r="E135" i="24"/>
  <c r="F135" i="24"/>
  <c r="G135" i="24"/>
  <c r="B136" i="24"/>
  <c r="C136" i="24"/>
  <c r="D136" i="24"/>
  <c r="E136" i="24"/>
  <c r="F136" i="24"/>
  <c r="G136" i="24"/>
  <c r="B137" i="24"/>
  <c r="C137" i="24"/>
  <c r="D137" i="24"/>
  <c r="E137" i="24"/>
  <c r="F137" i="24"/>
  <c r="G137" i="24"/>
  <c r="B138" i="24"/>
  <c r="C138" i="24"/>
  <c r="D138" i="24"/>
  <c r="E138" i="24"/>
  <c r="F138" i="24"/>
  <c r="G138" i="24"/>
  <c r="B139" i="24"/>
  <c r="C139" i="24"/>
  <c r="D139" i="24"/>
  <c r="E139" i="24"/>
  <c r="F139" i="24"/>
  <c r="G139" i="24"/>
  <c r="B140" i="24"/>
  <c r="C140" i="24"/>
  <c r="D140" i="24"/>
  <c r="E140" i="24"/>
  <c r="F140" i="24"/>
  <c r="G140" i="24"/>
  <c r="B141" i="24"/>
  <c r="C141" i="24"/>
  <c r="D141" i="24"/>
  <c r="E141" i="24"/>
  <c r="F141" i="24"/>
  <c r="G141" i="24"/>
  <c r="B142" i="24"/>
  <c r="C142" i="24"/>
  <c r="D142" i="24"/>
  <c r="E142" i="24"/>
  <c r="F142" i="24"/>
  <c r="G142" i="24"/>
  <c r="B143" i="24"/>
  <c r="C143" i="24"/>
  <c r="D143" i="24"/>
  <c r="E143" i="24"/>
  <c r="F143" i="24"/>
  <c r="G143" i="24"/>
  <c r="B144" i="24"/>
  <c r="C144" i="24"/>
  <c r="D144" i="24"/>
  <c r="E144" i="24"/>
  <c r="F144" i="24"/>
  <c r="G144" i="24"/>
  <c r="B145" i="24"/>
  <c r="C145" i="24"/>
  <c r="D145" i="24"/>
  <c r="E145" i="24"/>
  <c r="F145" i="24"/>
  <c r="G145" i="24"/>
  <c r="B146" i="24"/>
  <c r="C146" i="24"/>
  <c r="D146" i="24"/>
  <c r="E146" i="24"/>
  <c r="F146" i="24"/>
  <c r="G146" i="24"/>
  <c r="B147" i="24"/>
  <c r="C147" i="24"/>
  <c r="D147" i="24"/>
  <c r="E147" i="24"/>
  <c r="F147" i="24"/>
  <c r="G147" i="24"/>
  <c r="B148" i="24"/>
  <c r="C148" i="24"/>
  <c r="D148" i="24"/>
  <c r="E148" i="24"/>
  <c r="F148" i="24"/>
  <c r="G148" i="24"/>
  <c r="B149" i="24"/>
  <c r="C149" i="24"/>
  <c r="D149" i="24"/>
  <c r="E149" i="24"/>
  <c r="F149" i="24"/>
  <c r="G149" i="24"/>
  <c r="B150" i="24"/>
  <c r="C150" i="24"/>
  <c r="D150" i="24"/>
  <c r="E150" i="24"/>
  <c r="F150" i="24"/>
  <c r="G150" i="24"/>
  <c r="B151" i="24"/>
  <c r="C151" i="24"/>
  <c r="D151" i="24"/>
  <c r="E151" i="24"/>
  <c r="F151" i="24"/>
  <c r="G151" i="24"/>
  <c r="B152" i="24"/>
  <c r="C152" i="24"/>
  <c r="D152" i="24"/>
  <c r="E152" i="24"/>
  <c r="F152" i="24"/>
  <c r="G152" i="24"/>
  <c r="B153" i="24"/>
  <c r="C153" i="24"/>
  <c r="D153" i="24"/>
  <c r="E153" i="24"/>
  <c r="F153" i="24"/>
  <c r="G153" i="24"/>
  <c r="B154" i="24"/>
  <c r="C154" i="24"/>
  <c r="D154" i="24"/>
  <c r="E154" i="24"/>
  <c r="F154" i="24"/>
  <c r="G154" i="24"/>
  <c r="B155" i="24"/>
  <c r="C155" i="24"/>
  <c r="D155" i="24"/>
  <c r="E155" i="24"/>
  <c r="F155" i="24"/>
  <c r="G155" i="24"/>
  <c r="B156" i="24"/>
  <c r="C156" i="24"/>
  <c r="D156" i="24"/>
  <c r="E156" i="24"/>
  <c r="F156" i="24"/>
  <c r="G156" i="24"/>
  <c r="B157" i="24"/>
  <c r="C157" i="24"/>
  <c r="D157" i="24"/>
  <c r="E157" i="24"/>
  <c r="F157" i="24"/>
  <c r="G157" i="24"/>
  <c r="B158" i="24"/>
  <c r="C158" i="24"/>
  <c r="D158" i="24"/>
  <c r="E158" i="24"/>
  <c r="F158" i="24"/>
  <c r="G158" i="24"/>
  <c r="B159" i="24"/>
  <c r="C159" i="24"/>
  <c r="D159" i="24"/>
  <c r="E159" i="24"/>
  <c r="F159" i="24"/>
  <c r="G159" i="24"/>
  <c r="B160" i="24"/>
  <c r="C160" i="24"/>
  <c r="D160" i="24"/>
  <c r="E160" i="24"/>
  <c r="F160" i="24"/>
  <c r="G160" i="24"/>
  <c r="B161" i="24"/>
  <c r="C161" i="24"/>
  <c r="D161" i="24"/>
  <c r="E161" i="24"/>
  <c r="F161" i="24"/>
  <c r="G161" i="24"/>
  <c r="B162" i="24"/>
  <c r="C162" i="24"/>
  <c r="D162" i="24"/>
  <c r="E162" i="24"/>
  <c r="F162" i="24"/>
  <c r="G162" i="24"/>
  <c r="B163" i="24"/>
  <c r="C163" i="24"/>
  <c r="D163" i="24"/>
  <c r="E163" i="24"/>
  <c r="F163" i="24"/>
  <c r="G163" i="24"/>
  <c r="B164" i="24"/>
  <c r="C164" i="24"/>
  <c r="D164" i="24"/>
  <c r="E164" i="24"/>
  <c r="F164" i="24"/>
  <c r="G164" i="24"/>
  <c r="B165" i="24"/>
  <c r="C165" i="24"/>
  <c r="D165" i="24"/>
  <c r="E165" i="24"/>
  <c r="F165" i="24"/>
  <c r="G165" i="24"/>
  <c r="B166" i="24"/>
  <c r="C166" i="24"/>
  <c r="D166" i="24"/>
  <c r="E166" i="24"/>
  <c r="F166" i="24"/>
  <c r="G166" i="24"/>
  <c r="B167" i="24"/>
  <c r="C167" i="24"/>
  <c r="D167" i="24"/>
  <c r="E167" i="24"/>
  <c r="F167" i="24"/>
  <c r="G167" i="24"/>
  <c r="B168" i="24"/>
  <c r="C168" i="24"/>
  <c r="D168" i="24"/>
  <c r="E168" i="24"/>
  <c r="F168" i="24"/>
  <c r="G168" i="24"/>
  <c r="B169" i="24"/>
  <c r="C169" i="24"/>
  <c r="D169" i="24"/>
  <c r="E169" i="24"/>
  <c r="F169" i="24"/>
  <c r="G169" i="24"/>
  <c r="B170" i="24"/>
  <c r="C170" i="24"/>
  <c r="D170" i="24"/>
  <c r="E170" i="24"/>
  <c r="F170" i="24"/>
  <c r="G170" i="24"/>
  <c r="B171" i="24"/>
  <c r="C171" i="24"/>
  <c r="D171" i="24"/>
  <c r="E171" i="24"/>
  <c r="F171" i="24"/>
  <c r="G171" i="24"/>
  <c r="B172" i="24"/>
  <c r="C172" i="24"/>
  <c r="D172" i="24"/>
  <c r="E172" i="24"/>
  <c r="F172" i="24"/>
  <c r="G172" i="24"/>
  <c r="B173" i="24"/>
  <c r="C173" i="24"/>
  <c r="D173" i="24"/>
  <c r="E173" i="24"/>
  <c r="F173" i="24"/>
  <c r="G173" i="24"/>
  <c r="B174" i="24"/>
  <c r="C174" i="24"/>
  <c r="D174" i="24"/>
  <c r="E174" i="24"/>
  <c r="F174" i="24"/>
  <c r="G174" i="24"/>
  <c r="B175" i="24"/>
  <c r="C175" i="24"/>
  <c r="D175" i="24"/>
  <c r="E175" i="24"/>
  <c r="F175" i="24"/>
  <c r="G175" i="24"/>
  <c r="B176" i="24"/>
  <c r="C176" i="24"/>
  <c r="D176" i="24"/>
  <c r="E176" i="24"/>
  <c r="F176" i="24"/>
  <c r="G176" i="24"/>
  <c r="B177" i="24"/>
  <c r="C177" i="24"/>
  <c r="D177" i="24"/>
  <c r="E177" i="24"/>
  <c r="F177" i="24"/>
  <c r="G177" i="24"/>
  <c r="B178" i="24"/>
  <c r="C178" i="24"/>
  <c r="D178" i="24"/>
  <c r="E178" i="24"/>
  <c r="F178" i="24"/>
  <c r="G178" i="24"/>
  <c r="B179" i="24"/>
  <c r="C179" i="24"/>
  <c r="D179" i="24"/>
  <c r="E179" i="24"/>
  <c r="F179" i="24"/>
  <c r="G179" i="24"/>
  <c r="B180" i="24"/>
  <c r="C180" i="24"/>
  <c r="D180" i="24"/>
  <c r="E180" i="24"/>
  <c r="F180" i="24"/>
  <c r="G180" i="24"/>
  <c r="B181" i="24"/>
  <c r="C181" i="24"/>
  <c r="D181" i="24"/>
  <c r="E181" i="24"/>
  <c r="F181" i="24"/>
  <c r="G181" i="24"/>
  <c r="B182" i="24"/>
  <c r="C182" i="24"/>
  <c r="D182" i="24"/>
  <c r="E182" i="24"/>
  <c r="F182" i="24"/>
  <c r="G182" i="24"/>
  <c r="B183" i="24"/>
  <c r="C183" i="24"/>
  <c r="D183" i="24"/>
  <c r="E183" i="24"/>
  <c r="F183" i="24"/>
  <c r="G183" i="24"/>
  <c r="B184" i="24"/>
  <c r="C184" i="24"/>
  <c r="D184" i="24"/>
  <c r="E184" i="24"/>
  <c r="F184" i="24"/>
  <c r="G184" i="24"/>
  <c r="B185" i="24"/>
  <c r="C185" i="24"/>
  <c r="D185" i="24"/>
  <c r="E185" i="24"/>
  <c r="F185" i="24"/>
  <c r="G185" i="24"/>
  <c r="B186" i="24"/>
  <c r="C186" i="24"/>
  <c r="D186" i="24"/>
  <c r="E186" i="24"/>
  <c r="F186" i="24"/>
  <c r="G186" i="24"/>
  <c r="B187" i="24"/>
  <c r="C187" i="24"/>
  <c r="D187" i="24"/>
  <c r="E187" i="24"/>
  <c r="F187" i="24"/>
  <c r="G187" i="24"/>
  <c r="B188" i="24"/>
  <c r="C188" i="24"/>
  <c r="D188" i="24"/>
  <c r="E188" i="24"/>
  <c r="F188" i="24"/>
  <c r="G188" i="24"/>
  <c r="B189" i="24"/>
  <c r="C189" i="24"/>
  <c r="D189" i="24"/>
  <c r="E189" i="24"/>
  <c r="F189" i="24"/>
  <c r="G189" i="24"/>
  <c r="B190" i="24"/>
  <c r="C190" i="24"/>
  <c r="D190" i="24"/>
  <c r="E190" i="24"/>
  <c r="F190" i="24"/>
  <c r="G190" i="24"/>
  <c r="W96" i="12" l="1"/>
  <c r="W51" i="12"/>
  <c r="AJ47" i="31" s="1"/>
  <c r="AI20" i="31"/>
  <c r="AI153" i="31"/>
  <c r="W156" i="12"/>
  <c r="AJ144" i="31" s="1"/>
  <c r="AI52" i="31"/>
  <c r="W147" i="12"/>
  <c r="AJ135" i="31" s="1"/>
  <c r="AI163" i="31"/>
  <c r="AI43" i="31"/>
  <c r="W88" i="12"/>
  <c r="AJ83" i="31" s="1"/>
  <c r="W178" i="12"/>
  <c r="AJ165" i="31" s="1"/>
  <c r="AI152" i="31"/>
  <c r="AI23" i="31"/>
  <c r="AI142" i="31"/>
  <c r="AI129" i="31"/>
  <c r="W31" i="12"/>
  <c r="AJ27" i="31" s="1"/>
  <c r="AI119" i="31"/>
  <c r="AI31" i="31"/>
  <c r="W17" i="12"/>
  <c r="AJ16" i="31" s="1"/>
  <c r="AI127" i="31"/>
  <c r="AI121" i="31"/>
  <c r="W85" i="12"/>
  <c r="AJ80" i="31" s="1"/>
  <c r="W94" i="12"/>
  <c r="AJ89" i="31" s="1"/>
  <c r="AI105" i="31"/>
  <c r="W123" i="12"/>
  <c r="AJ114" i="31" s="1"/>
  <c r="AI114" i="31"/>
  <c r="AI68" i="31"/>
  <c r="W72" i="12"/>
  <c r="AJ68" i="31" s="1"/>
  <c r="AF74" i="31"/>
  <c r="V79" i="12"/>
  <c r="W71" i="12"/>
  <c r="AJ67" i="31" s="1"/>
  <c r="AI67" i="31"/>
  <c r="W64" i="12"/>
  <c r="AJ60" i="31" s="1"/>
  <c r="AI60" i="31"/>
  <c r="W49" i="12"/>
  <c r="AJ45" i="31" s="1"/>
  <c r="AI45" i="31"/>
  <c r="AI106" i="31"/>
  <c r="W113" i="12"/>
  <c r="AJ106" i="31" s="1"/>
  <c r="AI84" i="31"/>
  <c r="W89" i="12"/>
  <c r="AJ84" i="31" s="1"/>
  <c r="W146" i="12"/>
  <c r="W150" i="12"/>
  <c r="AJ138" i="31" s="1"/>
  <c r="AI138" i="31"/>
  <c r="AF98" i="31"/>
  <c r="V105" i="12"/>
  <c r="AI103" i="31"/>
  <c r="W110" i="12"/>
  <c r="AJ103" i="31" s="1"/>
  <c r="AI133" i="31"/>
  <c r="W144" i="12"/>
  <c r="AJ133" i="31" s="1"/>
  <c r="W19" i="12"/>
  <c r="AJ18" i="31" s="1"/>
  <c r="AI18" i="31"/>
  <c r="W54" i="12"/>
  <c r="AJ50" i="31" s="1"/>
  <c r="AI50" i="31"/>
  <c r="W174" i="12"/>
  <c r="AJ161" i="31" s="1"/>
  <c r="AI161" i="31"/>
  <c r="W58" i="12"/>
  <c r="AJ54" i="31" s="1"/>
  <c r="AI54" i="31"/>
  <c r="W76" i="12"/>
  <c r="AJ71" i="31" s="1"/>
  <c r="AI71" i="31"/>
  <c r="W171" i="12"/>
  <c r="AJ158" i="31" s="1"/>
  <c r="AI158" i="31"/>
  <c r="AF154" i="31"/>
  <c r="V167" i="12"/>
  <c r="AI159" i="31"/>
  <c r="W172" i="12"/>
  <c r="AJ159" i="31" s="1"/>
  <c r="W86" i="12"/>
  <c r="AJ81" i="31" s="1"/>
  <c r="AI81" i="31"/>
  <c r="W10" i="12"/>
  <c r="AJ10" i="31" s="1"/>
  <c r="AF136" i="31"/>
  <c r="V148" i="12"/>
  <c r="AI172" i="31"/>
  <c r="W185" i="12"/>
  <c r="AJ172" i="31" s="1"/>
  <c r="AF122" i="31"/>
  <c r="V131" i="12"/>
  <c r="AF48" i="31"/>
  <c r="V52" i="12"/>
  <c r="AF117" i="31"/>
  <c r="V126" i="12"/>
  <c r="W142" i="12"/>
  <c r="AI131" i="31"/>
  <c r="W125" i="12"/>
  <c r="AJ116" i="31" s="1"/>
  <c r="AI116" i="31"/>
  <c r="W182" i="12"/>
  <c r="AJ169" i="31" s="1"/>
  <c r="AI169" i="31"/>
  <c r="W12" i="12"/>
  <c r="AJ11" i="31" s="1"/>
  <c r="AI11" i="31"/>
  <c r="W162" i="12"/>
  <c r="AJ150" i="31" s="1"/>
  <c r="AI150" i="31"/>
  <c r="W158" i="12"/>
  <c r="AJ146" i="31" s="1"/>
  <c r="AI146" i="31"/>
  <c r="W74" i="12"/>
  <c r="AJ70" i="31" s="1"/>
  <c r="AI70" i="31"/>
  <c r="W104" i="12"/>
  <c r="AJ97" i="31" s="1"/>
  <c r="AI97" i="31"/>
  <c r="W115" i="12"/>
  <c r="AJ108" i="31" s="1"/>
  <c r="AI108" i="31"/>
  <c r="W121" i="12"/>
  <c r="W37" i="12"/>
  <c r="AJ33" i="31" s="1"/>
  <c r="AI33" i="31"/>
  <c r="W26" i="12"/>
  <c r="W184" i="12"/>
  <c r="AJ171" i="31" s="1"/>
  <c r="AI171" i="31"/>
  <c r="W107" i="12"/>
  <c r="AJ100" i="31" s="1"/>
  <c r="AI100" i="31"/>
  <c r="W33" i="12"/>
  <c r="AJ29" i="31" s="1"/>
  <c r="AI29" i="31"/>
  <c r="AH12" i="31"/>
  <c r="V13" i="12"/>
  <c r="W27" i="12"/>
  <c r="V45" i="12"/>
  <c r="W102" i="12"/>
  <c r="AJ95" i="31" s="1"/>
  <c r="AI95" i="31"/>
  <c r="W81" i="12"/>
  <c r="AJ76" i="31" s="1"/>
  <c r="AI76" i="31"/>
  <c r="W91" i="12"/>
  <c r="AJ86" i="31" s="1"/>
  <c r="AI86" i="31"/>
  <c r="W190" i="12"/>
  <c r="AI177" i="31"/>
  <c r="W44" i="12"/>
  <c r="AJ40" i="31" s="1"/>
  <c r="AI40" i="31"/>
  <c r="AF87" i="31"/>
  <c r="V92" i="12"/>
  <c r="V61" i="12"/>
  <c r="AI34" i="31"/>
  <c r="W38" i="12"/>
  <c r="AJ34" i="31" s="1"/>
  <c r="AE78" i="31"/>
  <c r="S83" i="12"/>
  <c r="W152" i="12"/>
  <c r="AJ140" i="31" s="1"/>
  <c r="AI140" i="31"/>
  <c r="W98" i="12"/>
  <c r="AJ91" i="31" s="1"/>
  <c r="AI91" i="31"/>
  <c r="W15" i="12"/>
  <c r="AJ14" i="31" s="1"/>
  <c r="AI14" i="31"/>
  <c r="W29" i="12"/>
  <c r="AJ25" i="31" s="1"/>
  <c r="AI25" i="31"/>
  <c r="W160" i="12"/>
  <c r="AJ148" i="31" s="1"/>
  <c r="AI148" i="31"/>
  <c r="W169" i="12"/>
  <c r="AJ156" i="31" s="1"/>
  <c r="AI156" i="31"/>
  <c r="W78" i="12"/>
  <c r="AJ73" i="31" s="1"/>
  <c r="AI73" i="31"/>
  <c r="W133" i="12"/>
  <c r="AJ124" i="31" s="1"/>
  <c r="AI124" i="31"/>
  <c r="AF61" i="31"/>
  <c r="V65" i="12"/>
  <c r="W68" i="12"/>
  <c r="AJ64" i="31" s="1"/>
  <c r="AI64" i="31"/>
  <c r="AF173" i="31"/>
  <c r="V186" i="12"/>
  <c r="W188" i="12"/>
  <c r="AJ175" i="31" s="1"/>
  <c r="AI175" i="31"/>
  <c r="W100" i="12"/>
  <c r="AJ93" i="31" s="1"/>
  <c r="AI93" i="31"/>
  <c r="W180" i="12"/>
  <c r="AJ167" i="31" s="1"/>
  <c r="AI167" i="31"/>
  <c r="W40" i="12"/>
  <c r="AJ36" i="31" s="1"/>
  <c r="AI36" i="31"/>
  <c r="W42" i="12"/>
  <c r="AJ38" i="31" s="1"/>
  <c r="AI38" i="31"/>
  <c r="AF77" i="31"/>
  <c r="V82" i="12"/>
  <c r="W60" i="12"/>
  <c r="AJ56" i="31" s="1"/>
  <c r="AI56" i="31"/>
  <c r="W135" i="12"/>
  <c r="AJ126" i="31" s="1"/>
  <c r="AI126" i="31"/>
  <c r="W109" i="12"/>
  <c r="AJ102" i="31" s="1"/>
  <c r="AI102" i="31"/>
  <c r="W119" i="12"/>
  <c r="AJ112" i="31" s="1"/>
  <c r="AI112" i="31"/>
  <c r="W143" i="12"/>
  <c r="AJ132" i="31" s="1"/>
  <c r="AI132" i="31"/>
  <c r="W70" i="12"/>
  <c r="W23" i="12"/>
  <c r="AI22" i="31"/>
  <c r="H15" i="24"/>
  <c r="H16" i="24"/>
  <c r="H12" i="24"/>
  <c r="H13" i="24"/>
  <c r="B11" i="24"/>
  <c r="G11" i="24"/>
  <c r="E11" i="24"/>
  <c r="D11" i="24"/>
  <c r="AI77" i="31" l="1"/>
  <c r="W82" i="12"/>
  <c r="AJ77" i="31" s="1"/>
  <c r="AI173" i="31"/>
  <c r="W186" i="12"/>
  <c r="AJ173" i="31" s="1"/>
  <c r="AI61" i="31"/>
  <c r="W65" i="12"/>
  <c r="AJ61" i="31" s="1"/>
  <c r="AI48" i="31"/>
  <c r="W52" i="12"/>
  <c r="AJ48" i="31" s="1"/>
  <c r="AF78" i="31"/>
  <c r="V83" i="12"/>
  <c r="W61" i="12"/>
  <c r="AJ57" i="31" s="1"/>
  <c r="AI57" i="31"/>
  <c r="W13" i="12"/>
  <c r="AJ12" i="31" s="1"/>
  <c r="AI12" i="31"/>
  <c r="AI117" i="31"/>
  <c r="W126" i="12"/>
  <c r="AJ117" i="31" s="1"/>
  <c r="AI122" i="31"/>
  <c r="W131" i="12"/>
  <c r="AJ122" i="31" s="1"/>
  <c r="AI136" i="31"/>
  <c r="W148" i="12"/>
  <c r="AJ136" i="31" s="1"/>
  <c r="AI154" i="31"/>
  <c r="W167" i="12"/>
  <c r="AJ154" i="31" s="1"/>
  <c r="AI98" i="31"/>
  <c r="W105" i="12"/>
  <c r="AJ98" i="31" s="1"/>
  <c r="AI74" i="31"/>
  <c r="W79" i="12"/>
  <c r="AJ74" i="31" s="1"/>
  <c r="AI87" i="31"/>
  <c r="W92" i="12"/>
  <c r="AJ87" i="31" s="1"/>
  <c r="AI41" i="31"/>
  <c r="W45" i="12"/>
  <c r="AJ41" i="31" s="1"/>
  <c r="I188" i="24"/>
  <c r="J188" i="24" s="1"/>
  <c r="I172" i="24"/>
  <c r="J172" i="24" s="1"/>
  <c r="I157" i="24"/>
  <c r="J157" i="24" s="1"/>
  <c r="I141" i="24"/>
  <c r="J141" i="24" s="1"/>
  <c r="I118" i="24"/>
  <c r="J118" i="24" s="1"/>
  <c r="I131" i="24"/>
  <c r="J131" i="24" s="1"/>
  <c r="I105" i="24"/>
  <c r="J105" i="24" s="1"/>
  <c r="I89" i="24"/>
  <c r="J89" i="24" s="1"/>
  <c r="I73" i="24"/>
  <c r="J73" i="24" s="1"/>
  <c r="I57" i="24"/>
  <c r="J57" i="24" s="1"/>
  <c r="I43" i="24"/>
  <c r="J43" i="24" s="1"/>
  <c r="I35" i="24"/>
  <c r="J35" i="24" s="1"/>
  <c r="I179" i="24"/>
  <c r="J179" i="24" s="1"/>
  <c r="I28" i="24"/>
  <c r="J28" i="24" s="1"/>
  <c r="I160" i="24"/>
  <c r="J160" i="24" s="1"/>
  <c r="I120" i="24"/>
  <c r="J120" i="24" s="1"/>
  <c r="I64" i="24"/>
  <c r="J64" i="24" s="1"/>
  <c r="I154" i="24"/>
  <c r="J154" i="24" s="1"/>
  <c r="I74" i="24"/>
  <c r="J74" i="24" s="1"/>
  <c r="I110" i="24"/>
  <c r="J110" i="24" s="1"/>
  <c r="I158" i="24"/>
  <c r="J158" i="24" s="1"/>
  <c r="I156" i="24"/>
  <c r="J156" i="24" s="1"/>
  <c r="I23" i="24"/>
  <c r="J23" i="24" s="1"/>
  <c r="I178" i="24"/>
  <c r="J178" i="24" s="1"/>
  <c r="I163" i="24"/>
  <c r="J163" i="24" s="1"/>
  <c r="I147" i="24"/>
  <c r="J147" i="24" s="1"/>
  <c r="I130" i="24"/>
  <c r="J130" i="24" s="1"/>
  <c r="I127" i="24"/>
  <c r="J127" i="24" s="1"/>
  <c r="I103" i="24"/>
  <c r="J103" i="24" s="1"/>
  <c r="I87" i="24"/>
  <c r="J87" i="24" s="1"/>
  <c r="I71" i="24"/>
  <c r="J71" i="24" s="1"/>
  <c r="I55" i="24"/>
  <c r="J55" i="24" s="1"/>
  <c r="I42" i="24"/>
  <c r="J42" i="24" s="1"/>
  <c r="I34" i="24"/>
  <c r="J34" i="24" s="1"/>
  <c r="I185" i="24"/>
  <c r="J185" i="24" s="1"/>
  <c r="I24" i="24"/>
  <c r="J24" i="24" s="1"/>
  <c r="I177" i="24"/>
  <c r="J177" i="24" s="1"/>
  <c r="I88" i="24"/>
  <c r="J88" i="24" s="1"/>
  <c r="I98" i="24"/>
  <c r="J98" i="24" s="1"/>
  <c r="I129" i="24"/>
  <c r="J129" i="24" s="1"/>
  <c r="I132" i="24"/>
  <c r="J132" i="24" s="1"/>
  <c r="I29" i="24"/>
  <c r="J29" i="24" s="1"/>
  <c r="I142" i="24"/>
  <c r="J142" i="24" s="1"/>
  <c r="I76" i="24"/>
  <c r="J76" i="24" s="1"/>
  <c r="I52" i="24"/>
  <c r="J52" i="24" s="1"/>
  <c r="I84" i="24"/>
  <c r="J84" i="24" s="1"/>
  <c r="I184" i="24"/>
  <c r="J184" i="24" s="1"/>
  <c r="I176" i="24"/>
  <c r="J176" i="24" s="1"/>
  <c r="I168" i="24"/>
  <c r="J168" i="24" s="1"/>
  <c r="I161" i="24"/>
  <c r="J161" i="24" s="1"/>
  <c r="I153" i="24"/>
  <c r="J153" i="24" s="1"/>
  <c r="I145" i="24"/>
  <c r="J145" i="24" s="1"/>
  <c r="I137" i="24"/>
  <c r="J137" i="24" s="1"/>
  <c r="I126" i="24"/>
  <c r="J126" i="24" s="1"/>
  <c r="I123" i="24"/>
  <c r="J123" i="24" s="1"/>
  <c r="I109" i="24"/>
  <c r="J109" i="24" s="1"/>
  <c r="I101" i="24"/>
  <c r="J101" i="24" s="1"/>
  <c r="I93" i="24"/>
  <c r="J93" i="24" s="1"/>
  <c r="I85" i="24"/>
  <c r="J85" i="24" s="1"/>
  <c r="I77" i="24"/>
  <c r="J77" i="24" s="1"/>
  <c r="I69" i="24"/>
  <c r="J69" i="24" s="1"/>
  <c r="I61" i="24"/>
  <c r="J61" i="24" s="1"/>
  <c r="I53" i="24"/>
  <c r="J53" i="24" s="1"/>
  <c r="I45" i="24"/>
  <c r="J45" i="24" s="1"/>
  <c r="I41" i="24"/>
  <c r="J41" i="24" s="1"/>
  <c r="I37" i="24"/>
  <c r="J37" i="24" s="1"/>
  <c r="I33" i="24"/>
  <c r="J33" i="24" s="1"/>
  <c r="I187" i="24"/>
  <c r="J187" i="24" s="1"/>
  <c r="I164" i="24"/>
  <c r="J164" i="24" s="1"/>
  <c r="I152" i="24"/>
  <c r="J152" i="24" s="1"/>
  <c r="I128" i="24"/>
  <c r="J128" i="24" s="1"/>
  <c r="I112" i="24"/>
  <c r="J112" i="24" s="1"/>
  <c r="I80" i="24"/>
  <c r="J80" i="24" s="1"/>
  <c r="I48" i="24"/>
  <c r="J48" i="24" s="1"/>
  <c r="I162" i="24"/>
  <c r="J162" i="24" s="1"/>
  <c r="I146" i="24"/>
  <c r="J146" i="24" s="1"/>
  <c r="I90" i="24"/>
  <c r="J90" i="24" s="1"/>
  <c r="I58" i="24"/>
  <c r="J58" i="24" s="1"/>
  <c r="I86" i="24"/>
  <c r="J86" i="24" s="1"/>
  <c r="I140" i="24"/>
  <c r="J140" i="24" s="1"/>
  <c r="I62" i="24"/>
  <c r="J62" i="24" s="1"/>
  <c r="I116" i="24"/>
  <c r="J116" i="24" s="1"/>
  <c r="I26" i="24"/>
  <c r="J26" i="24" s="1"/>
  <c r="I17" i="24"/>
  <c r="J17" i="24" s="1"/>
  <c r="I25" i="24"/>
  <c r="J25" i="24" s="1"/>
  <c r="I150" i="24"/>
  <c r="J150" i="24" s="1"/>
  <c r="I14" i="24"/>
  <c r="J14" i="24" s="1"/>
  <c r="I180" i="24"/>
  <c r="J180" i="24" s="1"/>
  <c r="I165" i="24"/>
  <c r="J165" i="24" s="1"/>
  <c r="I149" i="24"/>
  <c r="J149" i="24" s="1"/>
  <c r="I133" i="24"/>
  <c r="J133" i="24" s="1"/>
  <c r="I115" i="24"/>
  <c r="J115" i="24" s="1"/>
  <c r="I97" i="24"/>
  <c r="J97" i="24" s="1"/>
  <c r="I81" i="24"/>
  <c r="J81" i="24" s="1"/>
  <c r="I65" i="24"/>
  <c r="J65" i="24" s="1"/>
  <c r="I49" i="24"/>
  <c r="J49" i="24" s="1"/>
  <c r="I113" i="24"/>
  <c r="J113" i="24" s="1"/>
  <c r="I39" i="24"/>
  <c r="J39" i="24" s="1"/>
  <c r="I31" i="24"/>
  <c r="J31" i="24" s="1"/>
  <c r="I181" i="24"/>
  <c r="J181" i="24" s="1"/>
  <c r="I136" i="24"/>
  <c r="J136" i="24" s="1"/>
  <c r="I96" i="24"/>
  <c r="J96" i="24" s="1"/>
  <c r="I106" i="24"/>
  <c r="J106" i="24" s="1"/>
  <c r="I30" i="24"/>
  <c r="J30" i="24" s="1"/>
  <c r="I121" i="24"/>
  <c r="J121" i="24" s="1"/>
  <c r="I60" i="24"/>
  <c r="J60" i="24" s="1"/>
  <c r="I19" i="24"/>
  <c r="J19" i="24" s="1"/>
  <c r="I134" i="24"/>
  <c r="J134" i="24" s="1"/>
  <c r="I27" i="24"/>
  <c r="J27" i="24" s="1"/>
  <c r="I186" i="24"/>
  <c r="J186" i="24" s="1"/>
  <c r="I170" i="24"/>
  <c r="J170" i="24" s="1"/>
  <c r="I155" i="24"/>
  <c r="J155" i="24" s="1"/>
  <c r="I139" i="24"/>
  <c r="J139" i="24" s="1"/>
  <c r="I114" i="24"/>
  <c r="J114" i="24" s="1"/>
  <c r="I111" i="24"/>
  <c r="J111" i="24" s="1"/>
  <c r="I95" i="24"/>
  <c r="J95" i="24" s="1"/>
  <c r="I79" i="24"/>
  <c r="J79" i="24" s="1"/>
  <c r="I63" i="24"/>
  <c r="J63" i="24" s="1"/>
  <c r="I47" i="24"/>
  <c r="J47" i="24" s="1"/>
  <c r="I46" i="24"/>
  <c r="J46" i="24" s="1"/>
  <c r="I38" i="24"/>
  <c r="J38" i="24" s="1"/>
  <c r="I171" i="24"/>
  <c r="J171" i="24" s="1"/>
  <c r="I117" i="24"/>
  <c r="J117" i="24" s="1"/>
  <c r="I56" i="24"/>
  <c r="J56" i="24" s="1"/>
  <c r="I66" i="24"/>
  <c r="J66" i="24" s="1"/>
  <c r="I102" i="24"/>
  <c r="J102" i="24" s="1"/>
  <c r="I54" i="24"/>
  <c r="J54" i="24" s="1"/>
  <c r="I148" i="24"/>
  <c r="J148" i="24" s="1"/>
  <c r="I183" i="24"/>
  <c r="J183" i="24" s="1"/>
  <c r="I18" i="24"/>
  <c r="J18" i="24" s="1"/>
  <c r="I175" i="24"/>
  <c r="J175" i="24" s="1"/>
  <c r="I21" i="24"/>
  <c r="J21" i="24" s="1"/>
  <c r="I15" i="24"/>
  <c r="J15" i="24" s="1"/>
  <c r="I190" i="24"/>
  <c r="J190" i="24" s="1"/>
  <c r="I182" i="24"/>
  <c r="J182" i="24" s="1"/>
  <c r="I174" i="24"/>
  <c r="J174" i="24" s="1"/>
  <c r="I166" i="24"/>
  <c r="J166" i="24" s="1"/>
  <c r="I159" i="24"/>
  <c r="J159" i="24" s="1"/>
  <c r="I151" i="24"/>
  <c r="J151" i="24" s="1"/>
  <c r="I143" i="24"/>
  <c r="J143" i="24" s="1"/>
  <c r="I135" i="24"/>
  <c r="J135" i="24" s="1"/>
  <c r="I122" i="24"/>
  <c r="J122" i="24" s="1"/>
  <c r="I119" i="24"/>
  <c r="J119" i="24" s="1"/>
  <c r="I107" i="24"/>
  <c r="J107" i="24" s="1"/>
  <c r="I99" i="24"/>
  <c r="J99" i="24" s="1"/>
  <c r="I91" i="24"/>
  <c r="J91" i="24" s="1"/>
  <c r="I83" i="24"/>
  <c r="J83" i="24" s="1"/>
  <c r="I75" i="24"/>
  <c r="J75" i="24" s="1"/>
  <c r="I67" i="24"/>
  <c r="J67" i="24" s="1"/>
  <c r="I59" i="24"/>
  <c r="J59" i="24" s="1"/>
  <c r="I51" i="24"/>
  <c r="J51" i="24" s="1"/>
  <c r="I44" i="24"/>
  <c r="J44" i="24" s="1"/>
  <c r="I40" i="24"/>
  <c r="J40" i="24" s="1"/>
  <c r="I36" i="24"/>
  <c r="J36" i="24" s="1"/>
  <c r="I32" i="24"/>
  <c r="J32" i="24" s="1"/>
  <c r="I189" i="24"/>
  <c r="J189" i="24" s="1"/>
  <c r="I173" i="24"/>
  <c r="J173" i="24" s="1"/>
  <c r="I20" i="24"/>
  <c r="J20" i="24" s="1"/>
  <c r="I144" i="24"/>
  <c r="J144" i="24" s="1"/>
  <c r="I125" i="24"/>
  <c r="J125" i="24" s="1"/>
  <c r="I104" i="24"/>
  <c r="J104" i="24" s="1"/>
  <c r="I72" i="24"/>
  <c r="J72" i="24" s="1"/>
  <c r="I138" i="24"/>
  <c r="J138" i="24" s="1"/>
  <c r="I82" i="24"/>
  <c r="J82" i="24" s="1"/>
  <c r="I50" i="24"/>
  <c r="J50" i="24" s="1"/>
  <c r="I124" i="24"/>
  <c r="J124" i="24" s="1"/>
  <c r="I78" i="24"/>
  <c r="J78" i="24" s="1"/>
  <c r="I70" i="24"/>
  <c r="J70" i="24" s="1"/>
  <c r="I94" i="24"/>
  <c r="J94" i="24" s="1"/>
  <c r="I92" i="24"/>
  <c r="J92" i="24" s="1"/>
  <c r="I169" i="24"/>
  <c r="J169" i="24" s="1"/>
  <c r="I108" i="24"/>
  <c r="J108" i="24" s="1"/>
  <c r="I167" i="24"/>
  <c r="J167" i="24" s="1"/>
  <c r="I100" i="24"/>
  <c r="J100" i="24" s="1"/>
  <c r="I68" i="24"/>
  <c r="J68" i="24" s="1"/>
  <c r="I22" i="24"/>
  <c r="J22" i="24" s="1"/>
  <c r="W83" i="12" l="1"/>
  <c r="AJ78" i="31" s="1"/>
  <c r="AI78" i="31"/>
  <c r="F11" i="24"/>
  <c r="W3" i="19"/>
  <c r="L240" i="28"/>
  <c r="L239" i="28"/>
  <c r="L238" i="28"/>
  <c r="L237" i="28"/>
  <c r="L236" i="28"/>
  <c r="L235" i="28"/>
  <c r="L234" i="28"/>
  <c r="L233" i="28"/>
  <c r="L232" i="28"/>
  <c r="L231" i="28"/>
  <c r="L230" i="28"/>
  <c r="L229" i="28"/>
  <c r="L228" i="28"/>
  <c r="L227" i="28"/>
  <c r="L226" i="28"/>
  <c r="L225" i="28"/>
  <c r="L224" i="28"/>
  <c r="L223" i="28"/>
  <c r="L222" i="28"/>
  <c r="L221" i="28"/>
  <c r="L220" i="28"/>
  <c r="L219"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L192" i="28"/>
  <c r="L191" i="28"/>
  <c r="L190" i="28"/>
  <c r="L189" i="28"/>
  <c r="L188"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L161" i="28"/>
  <c r="L160" i="28"/>
  <c r="L159" i="28"/>
  <c r="L158" i="28"/>
  <c r="L157" i="28"/>
  <c r="L156" i="28"/>
  <c r="L155" i="28"/>
  <c r="L154" i="28"/>
  <c r="L153" i="28"/>
  <c r="L152" i="28"/>
  <c r="L151" i="28"/>
  <c r="L150" i="28"/>
  <c r="L149" i="28"/>
  <c r="L148" i="28"/>
  <c r="L147" i="28"/>
  <c r="L146" i="28"/>
  <c r="L145" i="28"/>
  <c r="L144" i="28"/>
  <c r="L143" i="28"/>
  <c r="L142" i="28"/>
  <c r="L141" i="28"/>
  <c r="L140" i="28"/>
  <c r="L139" i="28"/>
  <c r="L138" i="28"/>
  <c r="L137" i="28"/>
  <c r="L136" i="28"/>
  <c r="L135" i="28"/>
  <c r="L134" i="28"/>
  <c r="L133" i="28"/>
  <c r="L132" i="28"/>
  <c r="L131" i="28"/>
  <c r="L130" i="28"/>
  <c r="L129" i="28"/>
  <c r="L128" i="28"/>
  <c r="L127" i="28"/>
  <c r="L126" i="28"/>
  <c r="L125" i="28"/>
  <c r="L124" i="28"/>
  <c r="L123" i="28"/>
  <c r="L122" i="28"/>
  <c r="L121" i="28"/>
  <c r="L120" i="28"/>
  <c r="L119" i="28"/>
  <c r="L118" i="28"/>
  <c r="L117" i="28"/>
  <c r="L116" i="28"/>
  <c r="L115" i="28"/>
  <c r="L114" i="28"/>
  <c r="L113" i="28"/>
  <c r="L112" i="28"/>
  <c r="L111" i="28"/>
  <c r="L110" i="28"/>
  <c r="L109" i="28"/>
  <c r="L108" i="28"/>
  <c r="L107" i="28"/>
  <c r="L106" i="28"/>
  <c r="L105" i="28"/>
  <c r="L104" i="28"/>
  <c r="L103" i="28"/>
  <c r="L102" i="28"/>
  <c r="L101" i="28"/>
  <c r="L100" i="28"/>
  <c r="L99" i="28"/>
  <c r="L98" i="28"/>
  <c r="L97" i="28"/>
  <c r="L96" i="28"/>
  <c r="L95" i="28"/>
  <c r="L94" i="28"/>
  <c r="L93" i="28"/>
  <c r="L92" i="28"/>
  <c r="L91" i="28"/>
  <c r="L90" i="28"/>
  <c r="L89" i="28"/>
  <c r="L88" i="28"/>
  <c r="L87" i="28"/>
  <c r="L86" i="28"/>
  <c r="L85" i="28"/>
  <c r="L84" i="28"/>
  <c r="L83" i="28"/>
  <c r="L82" i="28"/>
  <c r="L81" i="28"/>
  <c r="L80" i="28"/>
  <c r="L79" i="28"/>
  <c r="L78" i="28"/>
  <c r="L77" i="28"/>
  <c r="L76" i="28"/>
  <c r="L75" i="28"/>
  <c r="L74" i="28"/>
  <c r="L73" i="28"/>
  <c r="L72" i="28"/>
  <c r="L71" i="28"/>
  <c r="L70" i="28"/>
  <c r="L69" i="28"/>
  <c r="L68" i="28"/>
  <c r="L67" i="28"/>
  <c r="L66" i="28"/>
  <c r="L65" i="28"/>
  <c r="L64" i="28"/>
  <c r="L63" i="28"/>
  <c r="L62" i="28"/>
  <c r="L61" i="28"/>
  <c r="L60" i="28"/>
  <c r="L59" i="28"/>
  <c r="L58" i="28"/>
  <c r="L57" i="28"/>
  <c r="L56" i="28"/>
  <c r="L55" i="28"/>
  <c r="L54" i="28"/>
  <c r="L53" i="28"/>
  <c r="L52" i="28"/>
  <c r="L51" i="28"/>
  <c r="L50" i="28"/>
  <c r="L49" i="28"/>
  <c r="L48" i="28"/>
  <c r="L47" i="28"/>
  <c r="L46" i="28"/>
  <c r="L45" i="28"/>
  <c r="L44" i="28"/>
  <c r="L43" i="28"/>
  <c r="L42" i="28"/>
  <c r="L41" i="28"/>
  <c r="L40" i="28"/>
  <c r="L39" i="28"/>
  <c r="L38" i="28"/>
  <c r="L37" i="28"/>
  <c r="L36" i="28"/>
  <c r="L35" i="28"/>
  <c r="L34" i="28"/>
  <c r="L33" i="28"/>
  <c r="L32" i="28"/>
  <c r="L31" i="28"/>
  <c r="L30" i="28"/>
  <c r="L29" i="28"/>
  <c r="L28" i="28"/>
  <c r="L27" i="28"/>
  <c r="L26" i="28"/>
  <c r="L25" i="28"/>
  <c r="L24" i="28"/>
  <c r="L23" i="28"/>
  <c r="L22" i="28"/>
  <c r="L21" i="28"/>
  <c r="L20" i="28"/>
  <c r="L19" i="28"/>
  <c r="L18" i="28"/>
  <c r="L17" i="28"/>
  <c r="L16" i="28"/>
  <c r="L15" i="28"/>
  <c r="L14" i="28"/>
  <c r="L13" i="28"/>
  <c r="L12" i="28"/>
  <c r="L11" i="28"/>
  <c r="L10" i="28"/>
  <c r="Q10" i="21"/>
  <c r="BE10" i="31" s="1"/>
  <c r="N240" i="28" l="1"/>
  <c r="N239" i="28"/>
  <c r="N238" i="28"/>
  <c r="N237" i="28"/>
  <c r="N236" i="28"/>
  <c r="N235" i="28"/>
  <c r="N234" i="28"/>
  <c r="N233" i="28"/>
  <c r="N232" i="28"/>
  <c r="N231" i="28"/>
  <c r="N230" i="28"/>
  <c r="N229" i="28"/>
  <c r="N228" i="28"/>
  <c r="N227" i="28"/>
  <c r="N226" i="28"/>
  <c r="N225" i="28"/>
  <c r="N224" i="28"/>
  <c r="N223" i="28"/>
  <c r="N222" i="28"/>
  <c r="N221" i="28"/>
  <c r="N220" i="28"/>
  <c r="N219" i="28"/>
  <c r="N218" i="28"/>
  <c r="N217" i="28"/>
  <c r="N216" i="28"/>
  <c r="N215" i="28"/>
  <c r="N214" i="28"/>
  <c r="N213" i="28"/>
  <c r="N212" i="28"/>
  <c r="N211" i="28"/>
  <c r="N210" i="28"/>
  <c r="N209" i="28"/>
  <c r="N208" i="28"/>
  <c r="N207" i="28"/>
  <c r="N206" i="28"/>
  <c r="N205" i="28"/>
  <c r="N204" i="28"/>
  <c r="N203" i="28"/>
  <c r="N202" i="28"/>
  <c r="N201" i="28"/>
  <c r="N200" i="28"/>
  <c r="N199" i="28"/>
  <c r="N198" i="28"/>
  <c r="N197" i="28"/>
  <c r="N196" i="28"/>
  <c r="N195" i="28"/>
  <c r="N194" i="28"/>
  <c r="N193" i="28"/>
  <c r="N192" i="28"/>
  <c r="N191" i="28"/>
  <c r="N190" i="28"/>
  <c r="N189" i="28"/>
  <c r="N188" i="28"/>
  <c r="N187" i="28"/>
  <c r="N186" i="28"/>
  <c r="N185" i="28"/>
  <c r="N184" i="28"/>
  <c r="N183" i="28"/>
  <c r="N182" i="28"/>
  <c r="N181" i="28"/>
  <c r="N180" i="28"/>
  <c r="N179" i="28"/>
  <c r="N178" i="28"/>
  <c r="N177" i="28"/>
  <c r="N176" i="28"/>
  <c r="N175" i="28"/>
  <c r="N174" i="28"/>
  <c r="N173" i="28"/>
  <c r="N172" i="28"/>
  <c r="N171" i="28"/>
  <c r="N170" i="28"/>
  <c r="N169" i="28"/>
  <c r="N168" i="28"/>
  <c r="N167" i="28"/>
  <c r="N166" i="28"/>
  <c r="N165" i="28"/>
  <c r="N164" i="28"/>
  <c r="N163" i="28"/>
  <c r="N162" i="28"/>
  <c r="N161" i="28"/>
  <c r="N160" i="28"/>
  <c r="N159" i="28"/>
  <c r="N158" i="28"/>
  <c r="N157" i="28"/>
  <c r="N156" i="28"/>
  <c r="N155" i="28"/>
  <c r="N154" i="28"/>
  <c r="N153" i="28"/>
  <c r="N152" i="28"/>
  <c r="N151" i="28"/>
  <c r="N150" i="28"/>
  <c r="N149" i="28"/>
  <c r="N148" i="28"/>
  <c r="N147" i="28"/>
  <c r="N146" i="28"/>
  <c r="N145" i="28"/>
  <c r="N144" i="28"/>
  <c r="N143" i="28"/>
  <c r="N142" i="28"/>
  <c r="N141" i="28"/>
  <c r="N140" i="28"/>
  <c r="N139" i="28"/>
  <c r="N138" i="28"/>
  <c r="N137" i="28"/>
  <c r="N136" i="28"/>
  <c r="N135" i="28"/>
  <c r="N134" i="28"/>
  <c r="N133" i="28"/>
  <c r="N132" i="28"/>
  <c r="N131" i="28"/>
  <c r="N130" i="28"/>
  <c r="N129" i="28"/>
  <c r="N128" i="28"/>
  <c r="N127" i="28"/>
  <c r="N126" i="28"/>
  <c r="N125" i="28"/>
  <c r="N124" i="28"/>
  <c r="N123" i="28"/>
  <c r="N122" i="28"/>
  <c r="N121" i="28"/>
  <c r="N120" i="28"/>
  <c r="N119" i="28"/>
  <c r="N118" i="28"/>
  <c r="N117" i="28"/>
  <c r="N116" i="28"/>
  <c r="N115" i="28"/>
  <c r="N114" i="28"/>
  <c r="N113" i="28"/>
  <c r="N112" i="28"/>
  <c r="N111" i="28"/>
  <c r="N110" i="28"/>
  <c r="N109" i="28"/>
  <c r="N108" i="28"/>
  <c r="N107" i="28"/>
  <c r="N106" i="28"/>
  <c r="N105" i="28"/>
  <c r="N104" i="28"/>
  <c r="N103" i="28"/>
  <c r="N102" i="28"/>
  <c r="N101" i="28"/>
  <c r="N100" i="28"/>
  <c r="N99" i="28"/>
  <c r="N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N71" i="28"/>
  <c r="N70" i="28"/>
  <c r="N69" i="28"/>
  <c r="N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41" i="28"/>
  <c r="N40" i="28"/>
  <c r="N39" i="28"/>
  <c r="N38" i="28"/>
  <c r="N37" i="28"/>
  <c r="N36" i="28"/>
  <c r="N35" i="28"/>
  <c r="N34" i="28"/>
  <c r="N33" i="28"/>
  <c r="N32" i="28"/>
  <c r="N31" i="28"/>
  <c r="N30" i="28"/>
  <c r="N29" i="28"/>
  <c r="N28" i="28"/>
  <c r="N27" i="28"/>
  <c r="N26" i="28"/>
  <c r="N25" i="28"/>
  <c r="N24" i="28"/>
  <c r="N23" i="28"/>
  <c r="N22" i="28"/>
  <c r="N21" i="28"/>
  <c r="N20" i="28"/>
  <c r="N19" i="28"/>
  <c r="N18" i="28"/>
  <c r="N17" i="28"/>
  <c r="N16" i="28"/>
  <c r="N15" i="28"/>
  <c r="N14" i="28"/>
  <c r="N13" i="28"/>
  <c r="N12" i="28"/>
  <c r="N11" i="28"/>
  <c r="N10" i="28"/>
  <c r="E113" i="19" l="1"/>
  <c r="C113" i="19"/>
  <c r="G112" i="19"/>
  <c r="G111" i="19"/>
  <c r="G110" i="19"/>
  <c r="G109" i="19"/>
  <c r="G108" i="19"/>
  <c r="G107" i="19"/>
  <c r="G106" i="19"/>
  <c r="G105" i="19"/>
  <c r="G104" i="19"/>
  <c r="G103" i="19"/>
  <c r="G102" i="19"/>
  <c r="G101" i="19"/>
  <c r="G100" i="19"/>
  <c r="G99" i="19"/>
  <c r="G98" i="19"/>
  <c r="G113" i="19" l="1"/>
  <c r="P240" i="28" l="1"/>
  <c r="P239" i="28"/>
  <c r="P238" i="28"/>
  <c r="P237" i="28"/>
  <c r="P236" i="28"/>
  <c r="P235" i="28"/>
  <c r="P234" i="28"/>
  <c r="P233" i="28"/>
  <c r="P232" i="28"/>
  <c r="P231" i="28"/>
  <c r="P230" i="28"/>
  <c r="P229" i="28"/>
  <c r="P228" i="28"/>
  <c r="P227" i="28"/>
  <c r="P226" i="28"/>
  <c r="P225" i="28"/>
  <c r="P224" i="28"/>
  <c r="P223" i="28"/>
  <c r="P222" i="28"/>
  <c r="P221" i="28"/>
  <c r="P220" i="28"/>
  <c r="P219" i="28"/>
  <c r="P218" i="28"/>
  <c r="P217" i="28"/>
  <c r="P216" i="28"/>
  <c r="P215" i="28"/>
  <c r="P214" i="28"/>
  <c r="P213" i="28"/>
  <c r="P212" i="28"/>
  <c r="P211" i="28"/>
  <c r="P210" i="28"/>
  <c r="P209" i="28"/>
  <c r="P208" i="28"/>
  <c r="P207" i="28"/>
  <c r="P206" i="28"/>
  <c r="P205" i="28"/>
  <c r="P204" i="28"/>
  <c r="P203" i="28"/>
  <c r="P202" i="28"/>
  <c r="P201" i="28"/>
  <c r="P200" i="28"/>
  <c r="P199" i="28"/>
  <c r="P198" i="28"/>
  <c r="P197" i="28"/>
  <c r="P196" i="28"/>
  <c r="P195" i="28"/>
  <c r="P194" i="28"/>
  <c r="P193" i="28"/>
  <c r="P192" i="28"/>
  <c r="P191" i="28"/>
  <c r="P190" i="28"/>
  <c r="P189" i="28"/>
  <c r="P188" i="28"/>
  <c r="P187" i="28"/>
  <c r="P186" i="28"/>
  <c r="P185" i="28"/>
  <c r="P184" i="28"/>
  <c r="P183" i="28"/>
  <c r="P182" i="28"/>
  <c r="P181" i="28"/>
  <c r="P180" i="28"/>
  <c r="P179" i="28"/>
  <c r="P178" i="28"/>
  <c r="P177" i="28"/>
  <c r="P176" i="28"/>
  <c r="P175" i="28"/>
  <c r="P174" i="28"/>
  <c r="P173" i="28"/>
  <c r="P172" i="28"/>
  <c r="P171" i="28"/>
  <c r="P170" i="28"/>
  <c r="P169" i="28"/>
  <c r="P168" i="28"/>
  <c r="P167" i="28"/>
  <c r="P166" i="28"/>
  <c r="P165" i="28"/>
  <c r="P164" i="28"/>
  <c r="P163" i="28"/>
  <c r="P162" i="28"/>
  <c r="P161" i="28"/>
  <c r="P160" i="28"/>
  <c r="P159" i="28"/>
  <c r="P158" i="28"/>
  <c r="P157" i="28"/>
  <c r="P156" i="28"/>
  <c r="P155" i="28"/>
  <c r="P154" i="28"/>
  <c r="P153" i="28"/>
  <c r="P152" i="28"/>
  <c r="P151" i="28"/>
  <c r="P150" i="28"/>
  <c r="P149" i="28"/>
  <c r="P148" i="28"/>
  <c r="P147" i="28"/>
  <c r="P146" i="28"/>
  <c r="P145" i="28"/>
  <c r="P144" i="28"/>
  <c r="P143" i="28"/>
  <c r="P142" i="28"/>
  <c r="P141" i="28"/>
  <c r="P140" i="28"/>
  <c r="P139" i="28"/>
  <c r="P138" i="28"/>
  <c r="P137" i="28"/>
  <c r="P136" i="28"/>
  <c r="P135" i="28"/>
  <c r="P134" i="28"/>
  <c r="P133" i="28"/>
  <c r="P132" i="28"/>
  <c r="P131" i="28"/>
  <c r="P130" i="28"/>
  <c r="P129" i="28"/>
  <c r="P128" i="28"/>
  <c r="P127" i="28"/>
  <c r="P126" i="28"/>
  <c r="P125" i="28"/>
  <c r="P124" i="28"/>
  <c r="P123" i="28"/>
  <c r="P122" i="28"/>
  <c r="P121" i="28"/>
  <c r="P120" i="28"/>
  <c r="P119" i="28"/>
  <c r="P118" i="28"/>
  <c r="P117" i="28"/>
  <c r="P116" i="28"/>
  <c r="P115" i="28"/>
  <c r="P114" i="28"/>
  <c r="P113" i="28"/>
  <c r="P112" i="28"/>
  <c r="P111" i="28"/>
  <c r="P110" i="28"/>
  <c r="P109" i="28"/>
  <c r="P108" i="28"/>
  <c r="P107" i="28"/>
  <c r="P106" i="28"/>
  <c r="P105" i="28"/>
  <c r="P104" i="28"/>
  <c r="P103" i="28"/>
  <c r="P102" i="28"/>
  <c r="P101" i="28"/>
  <c r="P100" i="28"/>
  <c r="P99" i="28"/>
  <c r="P98" i="28"/>
  <c r="P97" i="28"/>
  <c r="P96" i="28"/>
  <c r="P95" i="28"/>
  <c r="P94" i="28"/>
  <c r="P93" i="28"/>
  <c r="P92" i="28"/>
  <c r="P91" i="28"/>
  <c r="P90" i="28"/>
  <c r="P89" i="28"/>
  <c r="P88" i="28"/>
  <c r="P87" i="28"/>
  <c r="P86" i="28"/>
  <c r="P85" i="28"/>
  <c r="P84" i="28"/>
  <c r="P83" i="28"/>
  <c r="P82" i="28"/>
  <c r="P81" i="28"/>
  <c r="P80" i="28"/>
  <c r="P79" i="28"/>
  <c r="P78" i="28"/>
  <c r="P77" i="28"/>
  <c r="P76" i="28"/>
  <c r="P75" i="28"/>
  <c r="P74" i="28"/>
  <c r="P73" i="28"/>
  <c r="P72" i="28"/>
  <c r="P71" i="28"/>
  <c r="P70" i="28"/>
  <c r="P69" i="28"/>
  <c r="P68" i="28"/>
  <c r="P67" i="28"/>
  <c r="P66" i="28"/>
  <c r="P65" i="28"/>
  <c r="P64" i="28"/>
  <c r="P63" i="28"/>
  <c r="P62" i="28"/>
  <c r="P61" i="28"/>
  <c r="P60" i="28"/>
  <c r="P59" i="28"/>
  <c r="P58" i="28"/>
  <c r="P57" i="28"/>
  <c r="P56" i="28"/>
  <c r="P55" i="28"/>
  <c r="P54" i="28"/>
  <c r="P53" i="28"/>
  <c r="P52" i="28"/>
  <c r="P51" i="28"/>
  <c r="P50" i="28"/>
  <c r="P49" i="28"/>
  <c r="P48" i="28"/>
  <c r="P47" i="28"/>
  <c r="P46" i="28"/>
  <c r="P45" i="28"/>
  <c r="P44" i="28"/>
  <c r="P43" i="28"/>
  <c r="P42" i="28"/>
  <c r="P41" i="28"/>
  <c r="P40" i="28"/>
  <c r="P39" i="28"/>
  <c r="P38" i="28"/>
  <c r="P37" i="28"/>
  <c r="P36" i="28"/>
  <c r="P35" i="28"/>
  <c r="P34" i="28"/>
  <c r="P33" i="28"/>
  <c r="P32" i="28"/>
  <c r="P31" i="28"/>
  <c r="P30" i="28"/>
  <c r="P29" i="28"/>
  <c r="P28" i="28"/>
  <c r="P27" i="28"/>
  <c r="P26" i="28"/>
  <c r="P25" i="28"/>
  <c r="P24" i="28"/>
  <c r="P23" i="28"/>
  <c r="P22" i="28"/>
  <c r="P21" i="28"/>
  <c r="P20" i="28"/>
  <c r="P19" i="28"/>
  <c r="P18" i="28"/>
  <c r="P17" i="28"/>
  <c r="P16" i="28"/>
  <c r="P15" i="28"/>
  <c r="P14" i="28"/>
  <c r="P13" i="28"/>
  <c r="P12" i="28"/>
  <c r="P11" i="28"/>
  <c r="P10" i="28"/>
  <c r="H89" i="24" l="1"/>
  <c r="H92" i="24"/>
  <c r="H95" i="24"/>
  <c r="H98" i="24"/>
  <c r="H101" i="24"/>
  <c r="H104" i="24"/>
  <c r="H107" i="24"/>
  <c r="H110" i="24"/>
  <c r="H113" i="24"/>
  <c r="H116" i="24"/>
  <c r="H119" i="24"/>
  <c r="H122" i="24"/>
  <c r="H125" i="24"/>
  <c r="H128" i="24"/>
  <c r="H131" i="24"/>
  <c r="H134" i="24"/>
  <c r="H137" i="24"/>
  <c r="H140" i="24"/>
  <c r="H143" i="24"/>
  <c r="H146" i="24"/>
  <c r="H149" i="24"/>
  <c r="H152" i="24"/>
  <c r="H155" i="24"/>
  <c r="H158" i="24"/>
  <c r="H161" i="24"/>
  <c r="H164" i="24"/>
  <c r="H166" i="24"/>
  <c r="H169" i="24"/>
  <c r="H172" i="24"/>
  <c r="H175" i="24"/>
  <c r="H178" i="24"/>
  <c r="H181" i="24"/>
  <c r="H184" i="24"/>
  <c r="H187" i="24"/>
  <c r="H190" i="24"/>
  <c r="H14" i="24"/>
  <c r="H17" i="24"/>
  <c r="H20" i="24"/>
  <c r="H23" i="24"/>
  <c r="H26" i="24"/>
  <c r="H29" i="24"/>
  <c r="H32" i="24"/>
  <c r="H35" i="24"/>
  <c r="H38" i="24"/>
  <c r="H41" i="24"/>
  <c r="H44" i="24"/>
  <c r="H47" i="24"/>
  <c r="H50" i="24"/>
  <c r="H53" i="24"/>
  <c r="H56" i="24"/>
  <c r="H59" i="24"/>
  <c r="H62" i="24"/>
  <c r="H65" i="24"/>
  <c r="H68" i="24"/>
  <c r="H71" i="24"/>
  <c r="H74" i="24"/>
  <c r="H77" i="24"/>
  <c r="H80" i="24"/>
  <c r="H83" i="24"/>
  <c r="H86" i="24"/>
  <c r="H11" i="24" l="1"/>
  <c r="J1" i="19" l="1"/>
  <c r="W2" i="19" s="1"/>
  <c r="J10" i="21"/>
  <c r="K10" i="21" l="1"/>
  <c r="AX10" i="31"/>
  <c r="W4" i="19"/>
  <c r="X3" i="19" s="1"/>
  <c r="P10" i="21" l="1"/>
  <c r="BD10" i="31" s="1"/>
  <c r="AY10" i="31"/>
  <c r="X2" i="19"/>
  <c r="B86" i="19" l="1"/>
  <c r="D86" i="19" l="1"/>
  <c r="G86" i="19"/>
  <c r="E86" i="19"/>
  <c r="C86" i="19"/>
  <c r="AP22" i="31" l="1"/>
  <c r="AQ22" i="31" s="1"/>
  <c r="AP26" i="31"/>
  <c r="AQ26" i="31" s="1"/>
  <c r="AP28" i="31"/>
  <c r="AQ28" i="31" s="1"/>
  <c r="AP32" i="31"/>
  <c r="AQ32" i="31" s="1"/>
  <c r="AP34" i="31"/>
  <c r="AQ34" i="31" s="1"/>
  <c r="AP35" i="31"/>
  <c r="AQ35" i="31" s="1"/>
  <c r="AP39" i="31"/>
  <c r="AQ39" i="31" s="1"/>
  <c r="AP41" i="31"/>
  <c r="AQ41" i="31" s="1"/>
  <c r="AP42" i="31"/>
  <c r="AQ42" i="31" s="1"/>
  <c r="AP46" i="31"/>
  <c r="AQ46" i="31" s="1"/>
  <c r="AP48" i="31"/>
  <c r="AQ48" i="31" s="1"/>
  <c r="AP49" i="31"/>
  <c r="AQ49" i="31" s="1"/>
  <c r="AP53" i="31"/>
  <c r="AQ53" i="31" s="1"/>
  <c r="AP55" i="31"/>
  <c r="AQ55" i="31" s="1"/>
  <c r="AP57" i="31"/>
  <c r="AQ57" i="31" s="1"/>
  <c r="AP58" i="31"/>
  <c r="AQ58" i="31" s="1"/>
  <c r="AP59" i="31"/>
  <c r="AQ59" i="31" s="1"/>
  <c r="AP62" i="31"/>
  <c r="AQ62" i="31" s="1"/>
  <c r="AP63" i="31"/>
  <c r="AQ63" i="31" s="1"/>
  <c r="AP68" i="31"/>
  <c r="AQ68" i="31" s="1"/>
  <c r="AP69" i="31"/>
  <c r="AQ69" i="31" s="1"/>
  <c r="AP73" i="31"/>
  <c r="AQ73" i="31" s="1"/>
  <c r="AP75" i="31"/>
  <c r="AQ75" i="31" s="1"/>
  <c r="AP77" i="31"/>
  <c r="AQ77" i="31" s="1"/>
  <c r="AP78" i="31"/>
  <c r="AQ78" i="31" s="1"/>
  <c r="AP79" i="31"/>
  <c r="AQ79" i="31" s="1"/>
  <c r="AP80" i="31"/>
  <c r="AQ80" i="31" s="1"/>
  <c r="AP81" i="31"/>
  <c r="AQ81" i="31" s="1"/>
  <c r="AP82" i="31"/>
  <c r="AQ82" i="31" s="1"/>
  <c r="AP84" i="31"/>
  <c r="AQ84" i="31" s="1"/>
  <c r="AP85" i="31"/>
  <c r="AQ85" i="31" s="1"/>
  <c r="AP87" i="31"/>
  <c r="AQ87" i="31" s="1"/>
  <c r="AP88" i="31"/>
  <c r="AQ88" i="31" s="1"/>
  <c r="AP90" i="31"/>
  <c r="AQ90" i="31" s="1"/>
  <c r="AP92" i="31"/>
  <c r="AQ92" i="31" s="1"/>
  <c r="AP94" i="31"/>
  <c r="AQ94" i="31" s="1"/>
  <c r="AP99" i="31"/>
  <c r="AQ99" i="31" s="1"/>
  <c r="AP101" i="31"/>
  <c r="AQ101" i="31" s="1"/>
  <c r="AP103" i="31"/>
  <c r="AQ103" i="31" s="1"/>
  <c r="AP104" i="31"/>
  <c r="AQ104" i="31" s="1"/>
  <c r="AP106" i="31"/>
  <c r="AQ106" i="31" s="1"/>
  <c r="AP107" i="31"/>
  <c r="AQ107" i="31" s="1"/>
  <c r="AP109" i="31"/>
  <c r="AQ109" i="31" s="1"/>
  <c r="AP111" i="31"/>
  <c r="AQ111" i="31" s="1"/>
  <c r="AP113" i="31"/>
  <c r="AQ113" i="31" s="1"/>
  <c r="AP115" i="31"/>
  <c r="AQ115" i="31" s="1"/>
  <c r="AP117" i="31"/>
  <c r="AQ117" i="31" s="1"/>
  <c r="AP118" i="31"/>
  <c r="AQ118" i="31" s="1"/>
  <c r="AP122" i="31"/>
  <c r="AQ122" i="31" s="1"/>
  <c r="AP123" i="31"/>
  <c r="AQ123" i="31" s="1"/>
  <c r="AP125" i="31"/>
  <c r="AQ125" i="31" s="1"/>
  <c r="AP128" i="31"/>
  <c r="AQ128" i="31" s="1"/>
  <c r="AQ129" i="31"/>
  <c r="AQ130" i="31"/>
  <c r="AQ131" i="31"/>
  <c r="AQ132" i="31"/>
  <c r="AP133" i="31"/>
  <c r="AQ133" i="31" s="1"/>
  <c r="AQ135" i="31"/>
  <c r="AQ136" i="31"/>
  <c r="AP137" i="31"/>
  <c r="AQ137" i="31" s="1"/>
  <c r="AQ138" i="31"/>
  <c r="AP139" i="31"/>
  <c r="AQ139" i="31" s="1"/>
  <c r="AQ140" i="31"/>
  <c r="AQ141" i="31"/>
  <c r="AQ142" i="31"/>
  <c r="AQ143" i="31"/>
  <c r="AQ144" i="31"/>
  <c r="AQ145" i="31"/>
  <c r="AQ146" i="31"/>
  <c r="AP147" i="31"/>
  <c r="AQ147" i="31" s="1"/>
  <c r="Q8" i="21" l="1"/>
  <c r="I16" i="24" l="1"/>
  <c r="J16" i="24" s="1"/>
  <c r="I12" i="24"/>
  <c r="J12" i="24" s="1"/>
  <c r="G88" i="19"/>
  <c r="BE7" i="31"/>
  <c r="E88" i="19"/>
  <c r="D88" i="19"/>
  <c r="C88" i="19"/>
  <c r="B88" i="19"/>
  <c r="K92" i="24" l="1"/>
  <c r="K83" i="24"/>
  <c r="L83" i="24" s="1"/>
  <c r="K86" i="24"/>
  <c r="L86" i="24" s="1"/>
  <c r="K38" i="24"/>
  <c r="L38" i="24" s="1"/>
  <c r="K80" i="24"/>
  <c r="K32" i="24"/>
  <c r="K59" i="24"/>
  <c r="L59" i="24" s="1"/>
  <c r="K65" i="24"/>
  <c r="K108" i="24" l="1"/>
  <c r="L108" i="24" s="1"/>
  <c r="K110" i="24"/>
  <c r="L110" i="24" s="1"/>
  <c r="K41" i="24"/>
  <c r="L41" i="24" s="1"/>
  <c r="K34" i="24"/>
  <c r="K77" i="24"/>
  <c r="L77" i="24" s="1"/>
  <c r="K122" i="24"/>
  <c r="L122" i="24" s="1"/>
  <c r="K106" i="24"/>
  <c r="K101" i="24"/>
  <c r="L101" i="24" s="1"/>
  <c r="K73" i="24"/>
  <c r="L73" i="24" s="1"/>
  <c r="K61" i="24"/>
  <c r="L61" i="24" s="1"/>
  <c r="K89" i="24"/>
  <c r="L89" i="24" s="1"/>
  <c r="K36" i="24"/>
  <c r="L36" i="24" s="1"/>
  <c r="K69" i="24"/>
  <c r="L69" i="24" s="1"/>
  <c r="K62" i="24"/>
  <c r="L62" i="24" s="1"/>
  <c r="K82" i="24"/>
  <c r="K84" i="24"/>
  <c r="L84" i="24" s="1"/>
  <c r="K95" i="24"/>
  <c r="L95" i="24" s="1"/>
  <c r="K105" i="24"/>
  <c r="K87" i="24"/>
  <c r="L87" i="24" s="1"/>
  <c r="K120" i="24"/>
  <c r="K66" i="24"/>
  <c r="K57" i="24"/>
  <c r="K116" i="24"/>
  <c r="L116" i="24" s="1"/>
  <c r="K113" i="24"/>
  <c r="L113" i="24" s="1"/>
  <c r="K50" i="24"/>
  <c r="L50" i="24" s="1"/>
  <c r="K53" i="24"/>
  <c r="L53" i="24" s="1"/>
  <c r="K93" i="24"/>
  <c r="K39" i="24"/>
  <c r="L39" i="24" s="1"/>
  <c r="K72" i="24"/>
  <c r="L72" i="24" s="1"/>
  <c r="L92" i="24"/>
  <c r="L65" i="24"/>
  <c r="L80" i="24"/>
  <c r="K129" i="24" l="1"/>
  <c r="L129" i="24" s="1"/>
  <c r="K126" i="24"/>
  <c r="L126" i="24" s="1"/>
  <c r="K99" i="24"/>
  <c r="L99" i="24" s="1"/>
  <c r="K114" i="24"/>
  <c r="L114" i="24" s="1"/>
  <c r="K52" i="24"/>
  <c r="L52" i="24" s="1"/>
  <c r="K90" i="24"/>
  <c r="L90" i="24" s="1"/>
  <c r="K127" i="24"/>
  <c r="L127" i="24" s="1"/>
  <c r="K118" i="24"/>
  <c r="L118" i="24" s="1"/>
  <c r="K45" i="24"/>
  <c r="L45" i="24" s="1"/>
  <c r="K48" i="24"/>
  <c r="L48" i="24" s="1"/>
  <c r="K75" i="24"/>
  <c r="L75" i="24" s="1"/>
  <c r="K43" i="24"/>
  <c r="L43" i="24" s="1"/>
  <c r="K79" i="24"/>
  <c r="L79" i="24" s="1"/>
  <c r="K111" i="24"/>
  <c r="L111" i="24" s="1"/>
  <c r="K46" i="24"/>
  <c r="L46" i="24" s="1"/>
  <c r="K103" i="24"/>
  <c r="L103" i="24" s="1"/>
  <c r="K124" i="24"/>
  <c r="L124" i="24" s="1"/>
  <c r="K55" i="24"/>
  <c r="L55" i="24" s="1"/>
  <c r="K97" i="24"/>
  <c r="L97" i="24" s="1"/>
  <c r="G87" i="19"/>
  <c r="C87" i="19"/>
  <c r="B87" i="19"/>
  <c r="D87" i="19"/>
  <c r="E87" i="19"/>
  <c r="L105" i="24"/>
  <c r="L106" i="24"/>
  <c r="L120" i="24"/>
  <c r="L93" i="24"/>
  <c r="L66" i="24"/>
  <c r="L57" i="24"/>
  <c r="L82" i="24"/>
  <c r="K16" i="24" l="1"/>
  <c r="K20" i="24"/>
  <c r="L20" i="24" s="1"/>
  <c r="K18" i="24"/>
  <c r="B85" i="19"/>
  <c r="G85" i="19"/>
  <c r="D85" i="19"/>
  <c r="E85" i="19"/>
  <c r="C85" i="19"/>
  <c r="L32" i="24"/>
  <c r="K14" i="24" l="1"/>
  <c r="L14" i="24" s="1"/>
  <c r="K30" i="24"/>
  <c r="L30" i="24" s="1"/>
  <c r="K27" i="24"/>
  <c r="L27" i="24" s="1"/>
  <c r="L16" i="24"/>
  <c r="L18" i="24"/>
  <c r="K22" i="24" l="1"/>
  <c r="L22" i="24" s="1"/>
  <c r="K25" i="24"/>
  <c r="L25" i="24" s="1"/>
  <c r="K132" i="24"/>
  <c r="L132" i="24" s="1"/>
  <c r="K131" i="24"/>
  <c r="L131" i="24" s="1"/>
  <c r="K28" i="24"/>
  <c r="L28" i="24" s="1"/>
  <c r="L34" i="24"/>
  <c r="K134" i="24" l="1"/>
  <c r="L134" i="24" s="1"/>
  <c r="K136" i="24" l="1"/>
  <c r="L136" i="24" s="1"/>
  <c r="K138" i="24" l="1"/>
  <c r="L138" i="24" s="1"/>
  <c r="K140" i="24" l="1"/>
  <c r="L140" i="24" s="1"/>
  <c r="K143" i="24" l="1"/>
  <c r="L143" i="24" s="1"/>
  <c r="K144" i="24" l="1"/>
  <c r="L144" i="24" s="1"/>
  <c r="B80" i="19" l="1"/>
  <c r="K147" i="24" l="1"/>
  <c r="L147" i="24" s="1"/>
  <c r="K11" i="24" l="1"/>
  <c r="L11" i="24" s="1"/>
  <c r="K148" i="24"/>
  <c r="L148" i="24" s="1"/>
  <c r="K150" i="24" l="1"/>
  <c r="L150" i="24" s="1"/>
  <c r="K152" i="24" l="1"/>
  <c r="L152" i="24" s="1"/>
  <c r="K154" i="24" l="1"/>
  <c r="L154" i="24" s="1"/>
  <c r="K156" i="24" l="1"/>
  <c r="L156" i="24" s="1"/>
  <c r="K158" i="24" l="1"/>
  <c r="L158" i="24" s="1"/>
  <c r="K160" i="24" l="1"/>
  <c r="L160" i="24" s="1"/>
  <c r="K162" i="24" l="1"/>
  <c r="L162" i="24" s="1"/>
  <c r="K164" i="24" l="1"/>
  <c r="L164" i="24" s="1"/>
  <c r="K166" i="24" l="1"/>
  <c r="L166" i="24" s="1"/>
  <c r="K167" i="24" l="1"/>
  <c r="L167" i="24" s="1"/>
  <c r="K169" i="24" l="1"/>
  <c r="L169" i="24" s="1"/>
  <c r="K172" i="24" l="1"/>
  <c r="L172" i="24" s="1"/>
  <c r="K171" i="24"/>
  <c r="L171" i="24" s="1"/>
  <c r="K174" i="24" l="1"/>
  <c r="L174" i="24" s="1"/>
  <c r="K176" i="24" l="1"/>
  <c r="L176" i="24" s="1"/>
  <c r="K178" i="24" l="1"/>
  <c r="L178" i="24" s="1"/>
  <c r="K180" i="24" l="1"/>
  <c r="L180" i="24" s="1"/>
  <c r="K182" i="24" l="1"/>
  <c r="L182" i="24" s="1"/>
  <c r="K184" i="24" l="1"/>
  <c r="L184" i="24" s="1"/>
  <c r="K185" i="24" l="1"/>
  <c r="L185" i="24" s="1"/>
  <c r="K186" i="24" l="1"/>
  <c r="L186" i="24" s="1"/>
  <c r="K188" i="24" l="1"/>
  <c r="L188"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U8" authorId="0" shapeId="0" xr:uid="{B29B615F-482D-400E-ACBB-E8F197B1E247}">
      <text>
        <r>
          <rPr>
            <sz val="12"/>
            <color indexed="81"/>
            <rFont val="Arial"/>
            <family val="2"/>
          </rPr>
          <t xml:space="preserve">Oficina de Planeación:
</t>
        </r>
        <r>
          <rPr>
            <sz val="12"/>
            <color indexed="81"/>
            <rFont val="Arial"/>
            <family val="2"/>
          </rPr>
          <t xml:space="preserve">Si responde </t>
        </r>
        <r>
          <rPr>
            <b/>
            <sz val="12"/>
            <color indexed="81"/>
            <rFont val="Arial"/>
            <family val="2"/>
          </rPr>
          <t>"SI"</t>
        </r>
        <r>
          <rPr>
            <sz val="12"/>
            <color indexed="81"/>
            <rFont val="Arial"/>
            <family val="2"/>
          </rPr>
          <t xml:space="preserve">, debe responder las demás casillas para mostrar el valor del indicador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9" authorId="0" shapeId="0" xr:uid="{C6E137B3-F0AD-4B53-9018-CB5766BB1BC7}">
      <text>
        <r>
          <rPr>
            <sz val="9"/>
            <color indexed="81"/>
            <rFont val="Tahoma"/>
            <family val="2"/>
          </rPr>
          <t>OFICINA DE PLANEACIÓN: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t>
        </r>
      </text>
    </comment>
  </commentList>
</comments>
</file>

<file path=xl/sharedStrings.xml><?xml version="1.0" encoding="utf-8"?>
<sst xmlns="http://schemas.openxmlformats.org/spreadsheetml/2006/main" count="8388" uniqueCount="2511">
  <si>
    <t>Impacto</t>
  </si>
  <si>
    <t>Cantidad</t>
  </si>
  <si>
    <t>Comunicación y Gestión con Grupos de Interés.</t>
  </si>
  <si>
    <t>Reducir</t>
  </si>
  <si>
    <t>Planificación del Ordenamiento Social de la Propiedad</t>
  </si>
  <si>
    <t>Riesgo</t>
  </si>
  <si>
    <t>Direccionamiento Estratégico</t>
  </si>
  <si>
    <t>Seguridad Jurídica sobre la Titularidad de la Tierra y los Territorios</t>
  </si>
  <si>
    <t>Acceso a la Propiedad de la Tierra y los Territorios</t>
  </si>
  <si>
    <t>Apoyo Jurídico</t>
  </si>
  <si>
    <t>Adquisición de Bienes y Servicios</t>
  </si>
  <si>
    <t>Administración de Bienes y Servicios</t>
  </si>
  <si>
    <t>Gestión Financiera</t>
  </si>
  <si>
    <t>Gestión de la Información</t>
  </si>
  <si>
    <t>Enero</t>
  </si>
  <si>
    <t>Febrero</t>
  </si>
  <si>
    <t>Marzo</t>
  </si>
  <si>
    <t>Abril</t>
  </si>
  <si>
    <t>Mayo</t>
  </si>
  <si>
    <t>Junio</t>
  </si>
  <si>
    <t>Julio</t>
  </si>
  <si>
    <t>Agosto</t>
  </si>
  <si>
    <t>Septiembre</t>
  </si>
  <si>
    <t>Diciembre</t>
  </si>
  <si>
    <t>Octubre</t>
  </si>
  <si>
    <t>Noviembre</t>
  </si>
  <si>
    <t>Moderado</t>
  </si>
  <si>
    <t>Probabilidad</t>
  </si>
  <si>
    <t>N°</t>
  </si>
  <si>
    <t>Responsable de la acción preventiva</t>
  </si>
  <si>
    <t>P.1.1</t>
  </si>
  <si>
    <t>P.2.1</t>
  </si>
  <si>
    <t>P.3.1</t>
  </si>
  <si>
    <t>P.3.2</t>
  </si>
  <si>
    <t>P.4.1</t>
  </si>
  <si>
    <t>P.5.1</t>
  </si>
  <si>
    <t>P.6.1</t>
  </si>
  <si>
    <t>P.8.1</t>
  </si>
  <si>
    <t>P.8.2</t>
  </si>
  <si>
    <t>P.10.1</t>
  </si>
  <si>
    <t>P.10.2</t>
  </si>
  <si>
    <t>P.11.1</t>
  </si>
  <si>
    <t>P.12.1</t>
  </si>
  <si>
    <t>P.12.2</t>
  </si>
  <si>
    <t>P.13.1</t>
  </si>
  <si>
    <t>P.13.2</t>
  </si>
  <si>
    <t>P.14.1</t>
  </si>
  <si>
    <t>P.14.2</t>
  </si>
  <si>
    <t>P.15.1</t>
  </si>
  <si>
    <t>P.15.2</t>
  </si>
  <si>
    <t>P.16.1</t>
  </si>
  <si>
    <t>P.17.1</t>
  </si>
  <si>
    <t>P.18.1</t>
  </si>
  <si>
    <t>P.19.1</t>
  </si>
  <si>
    <t>P.20.1</t>
  </si>
  <si>
    <t>P.22.1</t>
  </si>
  <si>
    <t>P.23.1</t>
  </si>
  <si>
    <t>P.24.1</t>
  </si>
  <si>
    <t>P.30.1</t>
  </si>
  <si>
    <t>P.30.2</t>
  </si>
  <si>
    <t>P.31.1</t>
  </si>
  <si>
    <t>P.33.1</t>
  </si>
  <si>
    <t>P.32.1</t>
  </si>
  <si>
    <t>P.11.2</t>
  </si>
  <si>
    <t>P.20.2</t>
  </si>
  <si>
    <t>P.21.1</t>
  </si>
  <si>
    <t>P.29.1</t>
  </si>
  <si>
    <t>P.29.2</t>
  </si>
  <si>
    <t>P.9.1</t>
  </si>
  <si>
    <t>P.9.2</t>
  </si>
  <si>
    <t>P.16.2</t>
  </si>
  <si>
    <t xml:space="preserve">FORMA </t>
  </si>
  <si>
    <t xml:space="preserve">CÓDIGO </t>
  </si>
  <si>
    <t>ACTIVIDAD</t>
  </si>
  <si>
    <t xml:space="preserve">VERSIÓN </t>
  </si>
  <si>
    <t>PROCESO</t>
  </si>
  <si>
    <t>CONTEXTO</t>
  </si>
  <si>
    <t>PROBABILIDAD</t>
  </si>
  <si>
    <t>IMPACTO</t>
  </si>
  <si>
    <t>NIVEL</t>
  </si>
  <si>
    <t>EXTREMO</t>
  </si>
  <si>
    <t>ALTO</t>
  </si>
  <si>
    <t>MODERADO</t>
  </si>
  <si>
    <t>BAJO</t>
  </si>
  <si>
    <t>IDENTIFICACIÓN DEL RIESGO</t>
  </si>
  <si>
    <t>FICHA DE IDENTIFICACIÓN DEL RIESGO</t>
  </si>
  <si>
    <t>DESCRIPCIÓN DEL RIESGO</t>
  </si>
  <si>
    <t>EVIDENCIA</t>
  </si>
  <si>
    <t>Nivel</t>
  </si>
  <si>
    <t>Descripción</t>
  </si>
  <si>
    <t>FICHA DE VALORACIÓN DEL RIESGO INHERENTE</t>
  </si>
  <si>
    <t>VALORACIÓN DEL RIESGO INHERENTE</t>
  </si>
  <si>
    <t>CONTEXTO EXTERNO</t>
  </si>
  <si>
    <t>CONTEXTO INTERNO</t>
  </si>
  <si>
    <t>Seguimiento, Evaluación y Mejora</t>
  </si>
  <si>
    <t>P.25.1</t>
  </si>
  <si>
    <t>P.26.1</t>
  </si>
  <si>
    <t>P.27.1</t>
  </si>
  <si>
    <t>P.28.1</t>
  </si>
  <si>
    <t>P.19.2</t>
  </si>
  <si>
    <t>TIPO DE SOLICITUD</t>
  </si>
  <si>
    <t>INCLUSIÓN</t>
  </si>
  <si>
    <t>ELIMINACIÓN</t>
  </si>
  <si>
    <t>ACTUALIZACIÓN</t>
  </si>
  <si>
    <t>DEPENDENCIA SOLICITANTE</t>
  </si>
  <si>
    <t>SOLICITUD</t>
  </si>
  <si>
    <t>JUSTIFICACIÓN</t>
  </si>
  <si>
    <t>CONCEPTO OFICINA DE PLANEACIÓN</t>
  </si>
  <si>
    <t>OBJETIVO DEL PROCESO</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</si>
  <si>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</si>
  <si>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</si>
  <si>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</si>
  <si>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</si>
  <si>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</si>
  <si>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</si>
  <si>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</si>
  <si>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</si>
  <si>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</si>
  <si>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</si>
  <si>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</si>
  <si>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</si>
  <si>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</si>
  <si>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</si>
  <si>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</si>
  <si>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</si>
  <si>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</si>
  <si>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</si>
  <si>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</si>
  <si>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</si>
  <si>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</si>
  <si>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</si>
  <si>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</si>
  <si>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</si>
  <si>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</si>
  <si>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</si>
  <si>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</si>
  <si>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</si>
  <si>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</si>
  <si>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</si>
  <si>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</si>
  <si>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</si>
  <si>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</si>
  <si>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</si>
  <si>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</si>
  <si>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</si>
  <si>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</si>
  <si>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</si>
  <si>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</si>
  <si>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</si>
  <si>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</si>
  <si>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</si>
  <si>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</si>
  <si>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</si>
  <si>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</si>
  <si>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</si>
  <si>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</si>
  <si>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</si>
  <si>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</si>
  <si>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</si>
  <si>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</si>
  <si>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</si>
  <si>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</si>
  <si>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</si>
  <si>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</si>
  <si>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</si>
  <si>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</si>
  <si>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</si>
  <si>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</si>
  <si>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</si>
  <si>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</si>
  <si>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</si>
  <si>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</si>
  <si>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</si>
  <si>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</si>
  <si>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</si>
  <si>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</si>
  <si>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</si>
  <si>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</si>
  <si>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</si>
  <si>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</si>
  <si>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</si>
  <si>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</si>
  <si>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</si>
  <si>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</si>
  <si>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</si>
  <si>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</si>
  <si>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</si>
  <si>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</si>
  <si>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</si>
  <si>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</si>
  <si>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</si>
  <si>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</si>
  <si>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</si>
  <si>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</si>
  <si>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</si>
  <si>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</si>
  <si>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</si>
  <si>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</si>
  <si>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</si>
  <si>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</si>
  <si>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</si>
  <si>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</si>
  <si>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</si>
  <si>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</si>
  <si>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</si>
  <si>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</si>
  <si>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</si>
  <si>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</si>
  <si>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</si>
  <si>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</si>
  <si>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</si>
  <si>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</si>
  <si>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</si>
  <si>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</si>
  <si>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</si>
  <si>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</si>
  <si>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</si>
  <si>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</si>
  <si>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</si>
  <si>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</si>
  <si>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</si>
  <si>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</si>
  <si>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</si>
  <si>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</si>
  <si>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</si>
  <si>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</si>
  <si>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</si>
  <si>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VERSIÓN</t>
  </si>
  <si>
    <t>FECHA</t>
  </si>
  <si>
    <t>MAPA DE RIESGOS DE GESTIÓN</t>
  </si>
  <si>
    <t xml:space="preserve"> GESTIÓN DE RIESGOS Y OPORTUNIDADES</t>
  </si>
  <si>
    <t>DIRECCIONAMIENTO ESTRATÉGICO</t>
  </si>
  <si>
    <t>DEST-F-001</t>
  </si>
  <si>
    <t>MATRICES PARA VALORACIÓN DEL IMPACTO Y PROBABILIDAD DEL RIESGO DE GESTIÓN</t>
  </si>
  <si>
    <t>Estratégicos</t>
  </si>
  <si>
    <t>Gerenciales</t>
  </si>
  <si>
    <t>Operativos</t>
  </si>
  <si>
    <t>Tecnológicos</t>
  </si>
  <si>
    <t>Satisfacción del cliente</t>
  </si>
  <si>
    <t>P.1.3</t>
  </si>
  <si>
    <t>P.2.3</t>
  </si>
  <si>
    <t>P.3.3</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</si>
  <si>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</si>
  <si>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</si>
  <si>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</si>
  <si>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</si>
  <si>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</si>
  <si>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</si>
  <si>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</si>
  <si>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</si>
  <si>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</si>
  <si>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</si>
  <si>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</si>
  <si>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</si>
  <si>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</si>
  <si>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</si>
  <si>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</si>
  <si>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</si>
  <si>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</si>
  <si>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</si>
  <si>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</si>
  <si>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</si>
  <si>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</si>
  <si>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</si>
  <si>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</si>
  <si>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</si>
  <si>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</si>
  <si>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</si>
  <si>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</si>
  <si>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</si>
  <si>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</si>
  <si>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</si>
  <si>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</si>
  <si>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</si>
  <si>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</si>
  <si>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</si>
  <si>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</si>
  <si>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</si>
  <si>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</si>
  <si>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</si>
  <si>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</si>
  <si>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</si>
  <si>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</si>
  <si>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</si>
  <si>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</si>
  <si>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</si>
  <si>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</si>
  <si>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</si>
  <si>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</si>
  <si>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</si>
  <si>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</si>
  <si>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</si>
  <si>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</si>
  <si>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</si>
  <si>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</si>
  <si>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</si>
  <si>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</si>
  <si>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</si>
  <si>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</si>
  <si>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</si>
  <si>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</si>
  <si>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</si>
  <si>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</si>
  <si>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</si>
  <si>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</si>
  <si>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</si>
  <si>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</si>
  <si>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</si>
  <si>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</si>
  <si>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</si>
  <si>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</si>
  <si>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</si>
  <si>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</si>
  <si>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</si>
  <si>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</si>
  <si>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</si>
  <si>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</si>
  <si>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</si>
  <si>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</si>
  <si>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Financieros</t>
  </si>
  <si>
    <t>De imagen o reputacional</t>
  </si>
  <si>
    <t>De Cumplimiento</t>
  </si>
  <si>
    <t>Proceso</t>
  </si>
  <si>
    <t>ANEXO 2 - REPORTE DE MATERIALIZACIÓN DE RIESGOS DE GESTIÓN</t>
  </si>
  <si>
    <t>¿Se materializó en el periodo reportado?</t>
  </si>
  <si>
    <t>SI</t>
  </si>
  <si>
    <t>NO</t>
  </si>
  <si>
    <t xml:space="preserve">Nueva Acción Preventiva </t>
  </si>
  <si>
    <t>PLAN DE MEJORAMIENTO</t>
  </si>
  <si>
    <t>RIESGO</t>
  </si>
  <si>
    <t>Descripción del Riesgo</t>
  </si>
  <si>
    <t>Evidencia del resultado alcanzado</t>
  </si>
  <si>
    <t>Observaciones</t>
  </si>
  <si>
    <t>ACCIONES PREVENTIVAS PROGRAMADAS</t>
  </si>
  <si>
    <t>ANEXO 3 - REPORTE DESEMPEÑO ACCIONES PREVENTIVAS</t>
  </si>
  <si>
    <t xml:space="preserve">FECHA </t>
  </si>
  <si>
    <t>Inconsistencias en el reporte y liquidación de las novedades laborales y prestacionales</t>
  </si>
  <si>
    <t>Control Interno Disciplinario</t>
  </si>
  <si>
    <t>Pérdida o daño en la documentación de la Agencia</t>
  </si>
  <si>
    <t xml:space="preserve">Asignación incorrecta de documentos en el momento de la radicación. </t>
  </si>
  <si>
    <t>Demoras en la atención de los requerimientos de expedientes por parte de las dependencias</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</si>
  <si>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</si>
  <si>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ALCANCE DEL PROCESO</t>
  </si>
  <si>
    <t>Gestión del Modelo de Atención</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</si>
  <si>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</si>
  <si>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</si>
  <si>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</si>
  <si>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</si>
  <si>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</si>
  <si>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</si>
  <si>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Fallas tecnológicas</t>
  </si>
  <si>
    <t>Errores en hardware, software, telecomunicaciones, interrupción de servicios básicos.</t>
  </si>
  <si>
    <t>Relaciones laborales</t>
  </si>
  <si>
    <t>Pérdidas que surgen de acciones contrarias a las leyes o acuerdos de empleo, salud o seguridad, del pago de demandas por daños personales o de discriminación.</t>
  </si>
  <si>
    <t>Usuarios, productos y prácticas</t>
  </si>
  <si>
    <t>Fallas negligentes o involuntarias de las obligaciones frente a los usuarios y que impiden satisfacer una obligación profesional frente a éstos.</t>
  </si>
  <si>
    <t>Daños a activos fijos/ eventos externos</t>
  </si>
  <si>
    <t>Pérdida por daños o extravíos de los activos fijos por desastres naturales u otros riesgos/eventos externos como atentados, vandalismo, orden público.</t>
  </si>
  <si>
    <t>Leve 20%</t>
  </si>
  <si>
    <t>Menor 40%</t>
  </si>
  <si>
    <t>Moderado 60%</t>
  </si>
  <si>
    <t>Mayor 80%</t>
  </si>
  <si>
    <t>Catastrófico 100%</t>
  </si>
  <si>
    <t>Muy Alta 100%</t>
  </si>
  <si>
    <t>Alta 80%</t>
  </si>
  <si>
    <t>Media 60%</t>
  </si>
  <si>
    <t>Baja 40%</t>
  </si>
  <si>
    <t>Muy Baja 20%</t>
  </si>
  <si>
    <t>NÚMERO DE RIESGO</t>
  </si>
  <si>
    <t>Afectación Económica</t>
  </si>
  <si>
    <t xml:space="preserve"> Leve 20%</t>
  </si>
  <si>
    <t xml:space="preserve"> Afectación menor a 10 SMLMV</t>
  </si>
  <si>
    <t>El riesgo afecta la imagen de algún área de la organización</t>
  </si>
  <si>
    <t xml:space="preserve"> Menor 40%</t>
  </si>
  <si>
    <t xml:space="preserve"> Moderado 60%</t>
  </si>
  <si>
    <t xml:space="preserve"> Mayor 80%</t>
  </si>
  <si>
    <t xml:space="preserve"> Catastrófico 100%</t>
  </si>
  <si>
    <t>NIVELES PARA CALIFICAR EL IMPACTO</t>
  </si>
  <si>
    <t>El riesgo afecta la imagen de la entidad internamente, de conocimiento general nivel interno, de junta directiva y accionas y/o de proveedores</t>
  </si>
  <si>
    <t>El riesgo afecta la imagen de la entidad con algunos usuarios de relevancia frente al de los de los objetivos</t>
  </si>
  <si>
    <t>El riesgo afecta la imagen de la entidad con efecto publicitario sosteniendo a nivel de sector administrativo, nivel departamental o municipal</t>
  </si>
  <si>
    <t>El riesgo afecta la imagen de la entidad a nivel nacional, con efecto publicitario sostenido a nivel país</t>
  </si>
  <si>
    <t>IDENTIFICACIÓN DEL IMPACTO</t>
  </si>
  <si>
    <t>Cuando los escenarios de riesgo identificado se consideran demasiado extremos y las actividades no están establecidas por la ley.</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</si>
  <si>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</si>
  <si>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CLASIFICACIÓN DEL RIESGO</t>
  </si>
  <si>
    <t>IMPACTO DEL RIESGO</t>
  </si>
  <si>
    <t>Probabilidad Inherente</t>
  </si>
  <si>
    <t>Impacto 
Inherente</t>
  </si>
  <si>
    <t>NIVELES PARA CALIFICAR FRECUENCIA (PROBABILIDAD)</t>
  </si>
  <si>
    <t>Afectación Económica o presupuestal</t>
  </si>
  <si>
    <t>Pérdida Reputacional</t>
  </si>
  <si>
    <t xml:space="preserve">     El riesgo afecta la imagen de alguna área de la organización</t>
  </si>
  <si>
    <t xml:space="preserve">     El riesgo afecta la imagen de la entidad con algunos usuarios de relevancia frente al logro de los objetivos</t>
  </si>
  <si>
    <t xml:space="preserve">     El riesgo afecta la imagen de la entidad a nivel nacional, con efecto publicitarios sostenible a nivel país</t>
  </si>
  <si>
    <t>Probabilidad Residual Final</t>
  </si>
  <si>
    <t>Impacto Residual Final</t>
  </si>
  <si>
    <t>Porcentaje (%)</t>
  </si>
  <si>
    <t xml:space="preserve">Zona de Riesgo Inherente
(Exposición en Mapa de Calor Inherente)
</t>
  </si>
  <si>
    <t>Zona de Riesgo Final
(Exposición en Mapa de Calor Residual)</t>
  </si>
  <si>
    <t xml:space="preserve">OPCIÓN DE MANEJO
Tratamiento </t>
  </si>
  <si>
    <t>¿Existe reporte de Materialización del Riesgo?</t>
  </si>
  <si>
    <t>¿Activó el control correctivo relacionado?</t>
  </si>
  <si>
    <t>Indicador de Control Correctivo 
(No Materialización del Riesgo)</t>
  </si>
  <si>
    <t>FICHA DE VALORACIÓN DEL RIESGO RESIDUAL</t>
  </si>
  <si>
    <t>MATERIALIZACIÓN DEL RIESGO</t>
  </si>
  <si>
    <t>TIPO DE CONTROLES</t>
  </si>
  <si>
    <t>Preventivo</t>
  </si>
  <si>
    <t>Detectivo</t>
  </si>
  <si>
    <t>Correctivo</t>
  </si>
  <si>
    <t>AFECTACIÓN</t>
  </si>
  <si>
    <t>IMPLEMENTACIÓN</t>
  </si>
  <si>
    <t>Manual</t>
  </si>
  <si>
    <t>Automático</t>
  </si>
  <si>
    <t>ATRIBUTOS DE EFICIENCIA</t>
  </si>
  <si>
    <t>PUNTAJE (PESO)</t>
  </si>
  <si>
    <t>ATRIBUTOS DE INFORMACIÓN</t>
  </si>
  <si>
    <t>DOCUMENTACIÓN</t>
  </si>
  <si>
    <t xml:space="preserve">FRECUENCIA </t>
  </si>
  <si>
    <t>Documentado</t>
  </si>
  <si>
    <t>Sin Documentar</t>
  </si>
  <si>
    <t>Continua</t>
  </si>
  <si>
    <t>Aleatoria</t>
  </si>
  <si>
    <t>Con Registro</t>
  </si>
  <si>
    <t>Sin Registro</t>
  </si>
  <si>
    <t>CLASIFICACIÓN DE RIESGOS</t>
  </si>
  <si>
    <t>MAPA DE CALOR</t>
  </si>
  <si>
    <t>Bajo</t>
  </si>
  <si>
    <t>¿Hay Materialización del Riesgo?</t>
  </si>
  <si>
    <t>¿Debe modificarse el control preventivo o detectivo?</t>
  </si>
  <si>
    <t>Extremo</t>
  </si>
  <si>
    <t>Nivel del Mapa de Calor</t>
  </si>
  <si>
    <t>Alto</t>
  </si>
  <si>
    <t>1.1</t>
  </si>
  <si>
    <t>1.2</t>
  </si>
  <si>
    <t>1.3</t>
  </si>
  <si>
    <t>2.1</t>
  </si>
  <si>
    <t>2.2</t>
  </si>
  <si>
    <t>2.3</t>
  </si>
  <si>
    <t>3.1</t>
  </si>
  <si>
    <t>3.2</t>
  </si>
  <si>
    <t>3.3</t>
  </si>
  <si>
    <t>4.1</t>
  </si>
  <si>
    <t>4.2</t>
  </si>
  <si>
    <t>4.3</t>
  </si>
  <si>
    <t>5.1</t>
  </si>
  <si>
    <t>5.2</t>
  </si>
  <si>
    <t>5.3</t>
  </si>
  <si>
    <t>6.1</t>
  </si>
  <si>
    <t>6.2</t>
  </si>
  <si>
    <t>6.3</t>
  </si>
  <si>
    <t>7.1</t>
  </si>
  <si>
    <t>7.2</t>
  </si>
  <si>
    <t>7.3</t>
  </si>
  <si>
    <t>8.1</t>
  </si>
  <si>
    <t>8.2</t>
  </si>
  <si>
    <t>8.3</t>
  </si>
  <si>
    <t>9.1</t>
  </si>
  <si>
    <t>9.2</t>
  </si>
  <si>
    <t>9.3</t>
  </si>
  <si>
    <t>10.1</t>
  </si>
  <si>
    <t>10.2</t>
  </si>
  <si>
    <t>10.3</t>
  </si>
  <si>
    <t>11.1</t>
  </si>
  <si>
    <t>11.2</t>
  </si>
  <si>
    <t>11.3</t>
  </si>
  <si>
    <t>12.1</t>
  </si>
  <si>
    <t>12.2</t>
  </si>
  <si>
    <t>12.3</t>
  </si>
  <si>
    <t>13.1</t>
  </si>
  <si>
    <t>13.2</t>
  </si>
  <si>
    <t>13.3</t>
  </si>
  <si>
    <t>14.1</t>
  </si>
  <si>
    <t>14.2</t>
  </si>
  <si>
    <t>14.3</t>
  </si>
  <si>
    <t>15.1</t>
  </si>
  <si>
    <t>15.2</t>
  </si>
  <si>
    <t>15.3</t>
  </si>
  <si>
    <t>16.1</t>
  </si>
  <si>
    <t>16.2</t>
  </si>
  <si>
    <t>16.3</t>
  </si>
  <si>
    <t>17.1</t>
  </si>
  <si>
    <t>17.2</t>
  </si>
  <si>
    <t>17.3</t>
  </si>
  <si>
    <t>18.1</t>
  </si>
  <si>
    <t>18.2</t>
  </si>
  <si>
    <t>18.3</t>
  </si>
  <si>
    <t>19.1</t>
  </si>
  <si>
    <t>19.2</t>
  </si>
  <si>
    <t>19.3</t>
  </si>
  <si>
    <t>20.1</t>
  </si>
  <si>
    <t>20.2</t>
  </si>
  <si>
    <t>20.3</t>
  </si>
  <si>
    <t>21.1</t>
  </si>
  <si>
    <t>21.2</t>
  </si>
  <si>
    <t>21.3</t>
  </si>
  <si>
    <t>22.1</t>
  </si>
  <si>
    <t>22.2</t>
  </si>
  <si>
    <t>22.3</t>
  </si>
  <si>
    <t>23.1</t>
  </si>
  <si>
    <t>23.2</t>
  </si>
  <si>
    <t>23.3</t>
  </si>
  <si>
    <t>24.1</t>
  </si>
  <si>
    <t>24.2</t>
  </si>
  <si>
    <t>24.3</t>
  </si>
  <si>
    <t>25.1</t>
  </si>
  <si>
    <t>25.2</t>
  </si>
  <si>
    <t>25.3</t>
  </si>
  <si>
    <t>26.1</t>
  </si>
  <si>
    <t>26.2</t>
  </si>
  <si>
    <t>26.3</t>
  </si>
  <si>
    <t>27.1</t>
  </si>
  <si>
    <t>27.2</t>
  </si>
  <si>
    <t>27.3</t>
  </si>
  <si>
    <t>28.1</t>
  </si>
  <si>
    <t>28.2</t>
  </si>
  <si>
    <t>28.3</t>
  </si>
  <si>
    <t>29.1</t>
  </si>
  <si>
    <t>29.2</t>
  </si>
  <si>
    <t>29.3</t>
  </si>
  <si>
    <t>30.1</t>
  </si>
  <si>
    <t>30.2</t>
  </si>
  <si>
    <t>30.3</t>
  </si>
  <si>
    <t>31.1</t>
  </si>
  <si>
    <t>31.2</t>
  </si>
  <si>
    <t>31.3</t>
  </si>
  <si>
    <t>32.1</t>
  </si>
  <si>
    <t>32.2</t>
  </si>
  <si>
    <t>32.3</t>
  </si>
  <si>
    <t>33.1</t>
  </si>
  <si>
    <t>33.2</t>
  </si>
  <si>
    <t>33.3</t>
  </si>
  <si>
    <t>34.1</t>
  </si>
  <si>
    <t>34.2</t>
  </si>
  <si>
    <t>34.3</t>
  </si>
  <si>
    <t>35.1</t>
  </si>
  <si>
    <t>35.2</t>
  </si>
  <si>
    <t>35.3</t>
  </si>
  <si>
    <t>36.1</t>
  </si>
  <si>
    <t>36.2</t>
  </si>
  <si>
    <t>36.3</t>
  </si>
  <si>
    <t>37.1</t>
  </si>
  <si>
    <t>37.2</t>
  </si>
  <si>
    <t>37.3</t>
  </si>
  <si>
    <t>38.1</t>
  </si>
  <si>
    <t>38.2</t>
  </si>
  <si>
    <t>38.3</t>
  </si>
  <si>
    <t>39.1</t>
  </si>
  <si>
    <t>39.2</t>
  </si>
  <si>
    <t>39.3</t>
  </si>
  <si>
    <t>40.1</t>
  </si>
  <si>
    <t>40.2</t>
  </si>
  <si>
    <t>40.3</t>
  </si>
  <si>
    <t>41.1</t>
  </si>
  <si>
    <t>41.2</t>
  </si>
  <si>
    <t>41.3</t>
  </si>
  <si>
    <t>42.1</t>
  </si>
  <si>
    <t>42.2</t>
  </si>
  <si>
    <t>42.3</t>
  </si>
  <si>
    <t>43.1</t>
  </si>
  <si>
    <t>43.2</t>
  </si>
  <si>
    <t>43.3</t>
  </si>
  <si>
    <t>44.1</t>
  </si>
  <si>
    <t>44.2</t>
  </si>
  <si>
    <t>44.3</t>
  </si>
  <si>
    <t>45.1</t>
  </si>
  <si>
    <t>45.2</t>
  </si>
  <si>
    <t>45.3</t>
  </si>
  <si>
    <t>46.1</t>
  </si>
  <si>
    <t>46.2</t>
  </si>
  <si>
    <t>46.3</t>
  </si>
  <si>
    <t>47.1</t>
  </si>
  <si>
    <t>47.2</t>
  </si>
  <si>
    <t>47.3</t>
  </si>
  <si>
    <t>48.1</t>
  </si>
  <si>
    <t>48.2</t>
  </si>
  <si>
    <t>48.3</t>
  </si>
  <si>
    <t>49.1</t>
  </si>
  <si>
    <t>49.2</t>
  </si>
  <si>
    <t>49.3</t>
  </si>
  <si>
    <t>50.1</t>
  </si>
  <si>
    <t>50.2</t>
  </si>
  <si>
    <t>50.3</t>
  </si>
  <si>
    <t>51.1</t>
  </si>
  <si>
    <t>51.2</t>
  </si>
  <si>
    <t>51.3</t>
  </si>
  <si>
    <t>52.1</t>
  </si>
  <si>
    <t>52.2</t>
  </si>
  <si>
    <t>52.3</t>
  </si>
  <si>
    <t>53.1</t>
  </si>
  <si>
    <t>53.2</t>
  </si>
  <si>
    <t>53.3</t>
  </si>
  <si>
    <t>54.1</t>
  </si>
  <si>
    <t>54.2</t>
  </si>
  <si>
    <t>54.3</t>
  </si>
  <si>
    <t>55.1</t>
  </si>
  <si>
    <t>55.2</t>
  </si>
  <si>
    <t>55.3</t>
  </si>
  <si>
    <t>56.1</t>
  </si>
  <si>
    <t>56.2</t>
  </si>
  <si>
    <t>56.3</t>
  </si>
  <si>
    <t>57.1</t>
  </si>
  <si>
    <t>57.2</t>
  </si>
  <si>
    <t>57.3</t>
  </si>
  <si>
    <t>58.1</t>
  </si>
  <si>
    <t>58.2</t>
  </si>
  <si>
    <t>58.3</t>
  </si>
  <si>
    <t>59.1</t>
  </si>
  <si>
    <t>59.2</t>
  </si>
  <si>
    <t>59.3</t>
  </si>
  <si>
    <t>60.1</t>
  </si>
  <si>
    <t>60.2</t>
  </si>
  <si>
    <t>60.3</t>
  </si>
  <si>
    <t>61.1</t>
  </si>
  <si>
    <t>61.2</t>
  </si>
  <si>
    <t>61.3</t>
  </si>
  <si>
    <t>62.1</t>
  </si>
  <si>
    <t>62.2</t>
  </si>
  <si>
    <t>62.3</t>
  </si>
  <si>
    <t>63.1</t>
  </si>
  <si>
    <t>63.2</t>
  </si>
  <si>
    <t>63.3</t>
  </si>
  <si>
    <t>64.1</t>
  </si>
  <si>
    <t>64.2</t>
  </si>
  <si>
    <t>64.3</t>
  </si>
  <si>
    <t>65.1</t>
  </si>
  <si>
    <t>65.2</t>
  </si>
  <si>
    <t>65.3</t>
  </si>
  <si>
    <t>66.1</t>
  </si>
  <si>
    <t>66.2</t>
  </si>
  <si>
    <t>66.3</t>
  </si>
  <si>
    <t>67.1</t>
  </si>
  <si>
    <t>67.2</t>
  </si>
  <si>
    <t>67.3</t>
  </si>
  <si>
    <t>68.1</t>
  </si>
  <si>
    <t>68.2</t>
  </si>
  <si>
    <t>68.3</t>
  </si>
  <si>
    <t>69.1</t>
  </si>
  <si>
    <t>69.2</t>
  </si>
  <si>
    <t>69.3</t>
  </si>
  <si>
    <t>70.1</t>
  </si>
  <si>
    <t>70.2</t>
  </si>
  <si>
    <t>70.3</t>
  </si>
  <si>
    <t>71.1</t>
  </si>
  <si>
    <t>71.2</t>
  </si>
  <si>
    <t>71.3</t>
  </si>
  <si>
    <t>72.1</t>
  </si>
  <si>
    <t>72.2</t>
  </si>
  <si>
    <t>72.3</t>
  </si>
  <si>
    <t>73.1</t>
  </si>
  <si>
    <t>73.2</t>
  </si>
  <si>
    <t>73.3</t>
  </si>
  <si>
    <t>74.1</t>
  </si>
  <si>
    <t>74.2</t>
  </si>
  <si>
    <t>74.3</t>
  </si>
  <si>
    <t>75.1</t>
  </si>
  <si>
    <t>75.2</t>
  </si>
  <si>
    <t>75.3</t>
  </si>
  <si>
    <t>76.1</t>
  </si>
  <si>
    <t>76.2</t>
  </si>
  <si>
    <t>76.3</t>
  </si>
  <si>
    <t>77.1</t>
  </si>
  <si>
    <t>77.2</t>
  </si>
  <si>
    <t>77.3</t>
  </si>
  <si>
    <t>NÚMERO DEL CONTROL</t>
  </si>
  <si>
    <t>SEGUIMIENTO</t>
  </si>
  <si>
    <t>ESTADO</t>
  </si>
  <si>
    <t>En curso</t>
  </si>
  <si>
    <t>Finalizado</t>
  </si>
  <si>
    <t>RIESGO INHERENTE</t>
  </si>
  <si>
    <t>1. Presupuesto asignado por parte del Gobierno Nacional, para compras de predios para atender la alta demanda de tierras de las comunidades rurales.
2. La gran inversión que debería asignarse para cubrir gran parte del territorio y hacer presencia institucional (distancias, topografías, medios de transporte, etc.)
3. Concentración en la ejecución de recursos, en ciertas regiones del País, para adjudicación de tierras y proyectos productivos.
4. Influencia de actores externos (ciudadanía, grupos políticos, agremiaciones, entre otros) en la determinación de recursos para la Entidad.</t>
  </si>
  <si>
    <t>1. Las políticas con Enfoque Diferencial definidas por el Estado
2. Las exigencias de los grupos étnicos y comunidades campesinas en materia de adjudicación de tierras
3. Influencia de actores externos (ciudadanía, grupos políticos, agremiaciones, entre otros) para el cumplimiento de compromisos sociales por parte del Estado</t>
  </si>
  <si>
    <t>1. Las limitaciones, que de tipo legal, existentes relacionada con los usos del suelo rural.
2. Los frecuentes cambios normativos, en materia de desarrollo rural y de reforma agraria.
3. Prevalencia de intereses personales o de pequeños grupos económicos en materia de legislación rural.</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</si>
  <si>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Mejorar la coordinación entre dependencias, para el logro de los objetivos de planes, programas y proyectos.</t>
  </si>
  <si>
    <t>ANÁLISIS DEL CONTEXTO INSTITUCIONAL</t>
  </si>
  <si>
    <t>1. Las ideologías y conceptos en temas de tierras entre las ramas ejecutivas y legislativa del poder público en Colombia 
2. Las observaciones y/o comentarios de grupos económicos (gremios, etc.) en las determinaciones que en materia de tierras y de reforma agraria, deba tomar las autoridades legislativas
3. Influencia de actores externos (ciudadanía, grupos políticos, agremiaciones, entre otros) en las determinaciones de la Entidad.</t>
  </si>
  <si>
    <t>1. Avances tecnológicos del mercado en material rural para asuntos relacionados con mediciones y demás acciones
2. Las normas que en materia digital ha venido implementando el Estado Colombiano, que favorecen al sector rural colombiano
3. Por mejorar el uso en las herramientas tecnológicas de los pobladores rurales y cobertura de red por parte del Estado</t>
  </si>
  <si>
    <t>1. Presupuesto asignado para compras de predios y poder atender la alta demanda en tierras de las comunidades rurales
2. La gran inversión que debería asignarse para visitar gran parte del territorio nacional y hacer presencia institucional (distancias, topográficas, transporte, etc.)
3. Presupuesto asignado para el funcionamiento de la entidad</t>
  </si>
  <si>
    <t>1. Variación de funciones según las calidades, cualidades, competencias y experiencia en temas rurales de los funcionarios, contratistas y otros colaboradores 
2. La distribución diferenciada de funcionarios, en las dependencias, contratistas y planta, según competencias
3. Capacitaciones frecuentes a funcionarios, contratistas y otros colaboradores sobre el funcionamiento general de la entidad
4. Diferencia en la toma de decisiones objetivas por los funcionarios, contratistas y otros colaboradores
5. Comunicación constante a funcionarios, contratistas y otros colaboradores de la importancia de la Seguridad y Salud en el trabajo
6. Mejorar la asistencia de funcionarios, contratistas y otros colaboradores en jornadas de capacitación, como en eventos masivos que se programan</t>
  </si>
  <si>
    <t>1. Mapa de procesos estructurado
2. Caracterizaciones y Procedimientos generados según la necesidad operativa de la Entidad
3. Dispersión entre dependencias en las toma de decisiones, en materia de procesos y procedimientos</t>
  </si>
  <si>
    <t>1. Existencia de varios canales informativos y de comunicación internos que se actualizan con frecuencia
2. Mejorar la fluidez en la información interna por medio de canales informativos y de comunicación
3. Progresar en la coordinación y receptividad entre dependencias, para una comunicación ágil y fluida
4. Se generan nuevas y más ágiles estrategias de comunicación e información.</t>
  </si>
  <si>
    <t>NÚMERO DEL RIESGO</t>
  </si>
  <si>
    <t>ACCIÓN PREVENTIVA</t>
  </si>
  <si>
    <t>RESPONSABLE DE LA ACCIÓN PREVENTIVA</t>
  </si>
  <si>
    <t>EVIDENCIA DE LA ACCIÓN PREVENTIVA</t>
  </si>
  <si>
    <t>CANTIDAD PROGRAMADA</t>
  </si>
  <si>
    <t>CANTIDAD ACUMULADA AL AÑO</t>
  </si>
  <si>
    <t>EVIDENCIAS</t>
  </si>
  <si>
    <t>OBSERVACIONES</t>
  </si>
  <si>
    <t>ENERO</t>
  </si>
  <si>
    <t>FEBRERO</t>
  </si>
  <si>
    <t>MARZO</t>
  </si>
  <si>
    <t>ABRIL</t>
  </si>
  <si>
    <t>MAYO</t>
  </si>
  <si>
    <t>JUNIO</t>
  </si>
  <si>
    <t>JULIO</t>
  </si>
  <si>
    <t>AGOSTO</t>
  </si>
  <si>
    <t>SEPTIEMBRE</t>
  </si>
  <si>
    <t>OCTUBRE</t>
  </si>
  <si>
    <t>NOVIEMBRE</t>
  </si>
  <si>
    <t>DICIEMBRE</t>
  </si>
  <si>
    <t>NÚMERO DE LA ACCIÓN PREVENTIVA</t>
  </si>
  <si>
    <t xml:space="preserve">     El riesgo afecta la imagen de la entidad internamente, de conocimiento general, nivel interno, de junta directiva y accionistas y/o de proveedores</t>
  </si>
  <si>
    <t xml:space="preserve">     El riesgo afecta la imagen de  la entidad con efecto publicitario sostenido a nivel de sector administrativo, nivel departamental o municipal</t>
  </si>
  <si>
    <t>Intención global de la Política</t>
  </si>
  <si>
    <t>Alineación de la Política con los objetivos estratégicos</t>
  </si>
  <si>
    <t>Objetivo</t>
  </si>
  <si>
    <t>Alcance</t>
  </si>
  <si>
    <t>Esquema de líneas de defensa</t>
  </si>
  <si>
    <t>Procedimiento</t>
  </si>
  <si>
    <t>Contexto estratégico de la organización</t>
  </si>
  <si>
    <t>Para interpretar la actualización de los riesgos de gestión, la Oficina de Planeación ha puesto a disposición de las dependencias el instrumento: DEST-F-001 MAPA DE RIESGOS DE GESTIÓN, que en la hoja No. 2, CONTEXTO, presenta una forma que orienta las reflexiones hacia el contexto específico de la entidad facilitando la identificación de los riesgos y su análisis ajustado a las influencias internas y externas.</t>
  </si>
  <si>
    <t>Es la respuesta establecida por la primera línea de defensa para la mitigación de los diferentes riesgos, incluyendo aquellos relacionados con la corrupción y seguridad de la información.
En lo correspondiente a las categorías de tratamiento del riesgo, la Agencia Nacional de Tierras adoptará los lineamientos metodológicos dispuestos por las autoridades administrativas competentes, los cuales serán confirmados según corresponda en el proceso de formulación o modificación al Mapa de Riesgos.
Aceptar, Reducir, Evitar y Compartir</t>
  </si>
  <si>
    <t>Niveles de aceptación del riesgo</t>
  </si>
  <si>
    <t>Con relación a los riesgos de gestión, la Agencia Nacional de Tierras acepta solamente los riesgos residuales en el nivel de exposición de riesgo "Bajo". En estos casos, no será necesaria la formulación de acciones preventivas para el diseño o fortalecimiento de controles.
Con relación a los riesgos de corrupción en la Agencia Nacional de Tierras, estos se consideran inaceptables, reafirmando el compromiso de “cero tolerancia” frente al fraude y cualquier otro acto de corrupción en concordancia con lo dispuesto en la política de transparencia y anticorrupción de la ANT.
Por lo anterior, frente a los riesgos de corrupción se dispone como opción de tratamiento preferente la de “REDUCIR”, implementando actividades de control para mitigar el riesgo disminuyendo su probabilidad, su impacto o ambos.</t>
  </si>
  <si>
    <t>Niveles para calificar el riesgo, probabilidad e impacto</t>
  </si>
  <si>
    <t>En lo correspondiente a los niveles para la calificación de los diferentes tipos de riesgos y la valoración de su probabilidad e impacto, la Agencia Nacional de Tierras adoptará los lineamientos metodológicos dispuestos por las autoridades administrativas competentes, los cuales serán informados según corresponda en el proceso de formulación o modificación al Mapa de Riesgos.</t>
  </si>
  <si>
    <t>La Agencia Nacional de Tierras posee elementos metodológicos como política, procedimientos, formas, instrumentos e instructivos para guiar a sus dependencias en la identificación, análisis y valoración de los riesgos que pueden afectar el desempeño de los procesos y planes; orienta también en el establecimiento y aplicación de controles que funcionan antes, durante o incluso después de finalizadas las tareas operativas cotidianas.
La Agencia Nacional de Tierras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Entidad.</t>
  </si>
  <si>
    <t xml:space="preserve">Esta política cubre los riesgos propios de los procesos y actividades desarrolladas al interior de la ANT, en donde se hace necesario el entendimiento, compromiso y disposición de todas las dependencias y personal de la Entidad, independiente de su nivel jerárquico, función o localización. </t>
  </si>
  <si>
    <t>La presente política tiene como finalidad establecer los lineamientos para la Administración de Riesgos en la Agencia Nacional de Tierras, a partir de los cuales se definirán los procedimientos y mecanismos de verificación y evaluación encaminados a la búsqueda de la eficiencia, eficacia y transparencia de los procesos.</t>
  </si>
  <si>
    <t>La Política de Administración del Riesgo está alineada con la planeación estratégica, identificando los posibles riesgos que pueden impedir el cumplimiento de los objetivos y metas institucionales; esto a su vez le permitirá a la Alta Dirección, reorientar la política y estrategias para la gestión del riesgo, desplegando hacia los procesos, la emisión de lineamientos para identificar en el paso a paso de los procedimientos, los posibles puntos críticos que puedan convertirse en factores de riesgo.</t>
  </si>
  <si>
    <t>La Agencia Nacional de Tierras, está comprometida con la gestión efectiva y transparente de sus actividades y las acciones de control, monitoreo, seguimiento y evaluación necesarias, para mitigar los eventos de riesgos que puedan incumplir su misión y objetivos institucionales, así como la desviación de la gestión pública para beneficio de particulares.</t>
  </si>
  <si>
    <r>
      <t xml:space="preserve">OPCIÓN DE MANEJO
</t>
    </r>
    <r>
      <rPr>
        <sz val="12"/>
        <rFont val="Arial"/>
        <family val="2"/>
      </rPr>
      <t xml:space="preserve">Tratamiento </t>
    </r>
  </si>
  <si>
    <t>¿Mitigó la materialización del riesgo?</t>
  </si>
  <si>
    <t>FECHA DE CREACIÓN DEL RIESGO</t>
  </si>
  <si>
    <t>¿Existe evidencia del control correctivo?</t>
  </si>
  <si>
    <t>N° Riesgo</t>
  </si>
  <si>
    <t>PLAN DE CONTINGENCIA IMPLEMENTADO (Controles correctivos a la materialización del riesgo)</t>
  </si>
  <si>
    <t>Etiquetas de fila</t>
  </si>
  <si>
    <t>(en blanco)</t>
  </si>
  <si>
    <t>Total general</t>
  </si>
  <si>
    <t>Cuenta de NÚMERO DE RIESGO</t>
  </si>
  <si>
    <t>Administración de Tierras</t>
  </si>
  <si>
    <t>Inteligencia de la información</t>
  </si>
  <si>
    <t>Inteligencia de la Información</t>
  </si>
  <si>
    <t>Gestión de Talento Humano</t>
  </si>
  <si>
    <t xml:space="preserve">Gestión De Riesgos Y Oportunidades </t>
  </si>
  <si>
    <t>Planeación De Procesos</t>
  </si>
  <si>
    <t>Planeación Estratégica Institucional</t>
  </si>
  <si>
    <t>Formulación De Proyectos De Inversión</t>
  </si>
  <si>
    <t>Administración De Indicadores</t>
  </si>
  <si>
    <t xml:space="preserve">Gestión Misional </t>
  </si>
  <si>
    <t>Gestión De Planes E Instrumentos De Cooperación Internacional E Interinstitucional</t>
  </si>
  <si>
    <t>Relacionamiento Con Entes Externos De Control</t>
  </si>
  <si>
    <t>Arquitectura De Tic</t>
  </si>
  <si>
    <t>Gobierno De Tic</t>
  </si>
  <si>
    <t>Gestión Del Conocimiento</t>
  </si>
  <si>
    <t>Control De La Información Documentada</t>
  </si>
  <si>
    <t>Gestionar Las  Peticiones Quejas, Sugerencias, Reclamos, Denuncias Y Felicitaciones</t>
  </si>
  <si>
    <t>Programación De Municipios A Intervenir Mediante El Modelo De Oferta</t>
  </si>
  <si>
    <t>Gestionar Peticiones, Quejas, Reclamos Y Denuncias, Por Demanda</t>
  </si>
  <si>
    <t xml:space="preserve">Formulación De Planes De Ordenamiento Social De La Propiedad Rural - Pospr </t>
  </si>
  <si>
    <t>Implementación Y Consolidación De Los Planes De Ordenamiento Social De La Propiedad Rural - Pospr</t>
  </si>
  <si>
    <t>Aprobación De Planes De Ordenamiento Social De La Propiedad Rural - Pospr</t>
  </si>
  <si>
    <t>Monitoreo  Y Seguimiento A La Formulación E Implementacion De Los Planes De Ordenamiento Social De La Propiedad Rural</t>
  </si>
  <si>
    <t>Registro De Sujetos De Ordenamiento - Reso</t>
  </si>
  <si>
    <t>Planificación De La Descongestión</t>
  </si>
  <si>
    <t>Formulación Plan De Atención A Comunidades Étnicas</t>
  </si>
  <si>
    <t>Deslinde De Tierras</t>
  </si>
  <si>
    <t>Clarificación De La Propiedad</t>
  </si>
  <si>
    <t>Extinción Del Derecho De Dominio</t>
  </si>
  <si>
    <t>Recuperación De Baldíos</t>
  </si>
  <si>
    <t>Reversión De Baldíos</t>
  </si>
  <si>
    <t>Gestión De Formalización</t>
  </si>
  <si>
    <t>Adjudicación De Baldíos</t>
  </si>
  <si>
    <t>Adjudicación De Bienes Fiscales Patrimoniales</t>
  </si>
  <si>
    <t>Asignación De Subsidio Integral De Reforma Agraria  Sira</t>
  </si>
  <si>
    <t>Adquisición De Predios</t>
  </si>
  <si>
    <t>Constitución, Ampliación, Saneamiento O Restructuración De Resguardos Indígenas</t>
  </si>
  <si>
    <t>Titulación Colectiva A Comunidades Negras</t>
  </si>
  <si>
    <t>Gestión De Iniciativas Comunitarias Con Enfoque Diferencial Étnico</t>
  </si>
  <si>
    <t>Administración De Baldíos</t>
  </si>
  <si>
    <t>Administración Del Fondo Nacional Agrario</t>
  </si>
  <si>
    <t>Mecanismos De Administración</t>
  </si>
  <si>
    <t>Constitución Y Delimitación De Zonas Reservas</t>
  </si>
  <si>
    <t>Protección De Territorios Ancestrales De Comunidades Indígenas</t>
  </si>
  <si>
    <t>Limitaciones A La Propiedad</t>
  </si>
  <si>
    <t>Expropiación De Tierras</t>
  </si>
  <si>
    <t>Construcción De Soluciones De Software Para La Ant</t>
  </si>
  <si>
    <t>Generación Y Análisis De Información Geográfica Y Topográfica</t>
  </si>
  <si>
    <t xml:space="preserve">Análisis De Información </t>
  </si>
  <si>
    <t>Publicación De Información Página Web</t>
  </si>
  <si>
    <t xml:space="preserve">Estudio De Análisis De Riesgos Y Control </t>
  </si>
  <si>
    <t>Representación Jurídica</t>
  </si>
  <si>
    <t>Cobro Coactivo</t>
  </si>
  <si>
    <t xml:space="preserve">Asesoría Jurídica </t>
  </si>
  <si>
    <t>Revocatoria Del Acto De Adjudicación</t>
  </si>
  <si>
    <t>Planificación De Las  Necesidades De Bienes Y Servicios De La Entidad</t>
  </si>
  <si>
    <t>Análisis Del Sector</t>
  </si>
  <si>
    <t xml:space="preserve">Formulación De Estudios Y Documentos Previos  </t>
  </si>
  <si>
    <t>Selección De Proveedores</t>
  </si>
  <si>
    <t>Elaboración Del Contrato</t>
  </si>
  <si>
    <t xml:space="preserve">Ejecución Y Supervisión De Contratos </t>
  </si>
  <si>
    <t xml:space="preserve">Ejecución De Etapa Pos Contractual </t>
  </si>
  <si>
    <t xml:space="preserve">Control De Adquisiciones </t>
  </si>
  <si>
    <t xml:space="preserve">Mantenimiento De Bienes Y Servicios </t>
  </si>
  <si>
    <t xml:space="preserve">Control De Inventario, Planta Y Equipos </t>
  </si>
  <si>
    <t>Administración De Bienes Y Servicios Generales Para El Funcionamiento De La Entidad</t>
  </si>
  <si>
    <t xml:space="preserve">Faltante O Pérdida De Inventarios </t>
  </si>
  <si>
    <t xml:space="preserve">Soporte De Servicios Administrativos De Tecnologías De La Información </t>
  </si>
  <si>
    <t>Gestión Ambiental</t>
  </si>
  <si>
    <t>Formulación De Anteproyecto De Presupuesto De La Ant</t>
  </si>
  <si>
    <t>Desagregación Y Administración Del Presupuesto</t>
  </si>
  <si>
    <t>Gestión De Ingresos Y Cartera</t>
  </si>
  <si>
    <t>Gestión De Egresos</t>
  </si>
  <si>
    <t>Gestión Contable</t>
  </si>
  <si>
    <t xml:space="preserve">Auditoría Interna: Aseguramiento Y Consulta </t>
  </si>
  <si>
    <t>Seguimiento Y Evaluación Del Desempeño De Procesos, Planes, Programas Y Proyectos</t>
  </si>
  <si>
    <t>Seguimiento Y Evaluación A La Ejecución Presupuestal</t>
  </si>
  <si>
    <t>Seguimiento A La Implementación De Políticas, Estrategias Y Planes Para La Transparencia</t>
  </si>
  <si>
    <t>Seguimiento A La Gestión De Peticiones, Quejas, Reclamos,  Sugerencias, Denuncias Y Felicitaciones</t>
  </si>
  <si>
    <t>Revisión Por La Dirección Al Desempeño Institucional</t>
  </si>
  <si>
    <t>Formulación De Plan De Acción Anual</t>
  </si>
  <si>
    <t>Gestión De La Comunicación Interna Y Externa</t>
  </si>
  <si>
    <t>Direccionamiento Servicio Al Ciudadano</t>
  </si>
  <si>
    <t>Identificar El Estado Del Expediente</t>
  </si>
  <si>
    <t>Caracterización Predial Por Demanda</t>
  </si>
  <si>
    <t xml:space="preserve">Planeación Estratégica Del Talento Humano
</t>
  </si>
  <si>
    <t>Selección Y Vinculación Del Talento Humano</t>
  </si>
  <si>
    <t>Administración Del Talento Humano</t>
  </si>
  <si>
    <t>Desarrollo De Competencias Del Talento Humano</t>
  </si>
  <si>
    <t>Gestión Del Bienestar Y Estímulos Para El Talento Humano</t>
  </si>
  <si>
    <t>Gestión De La Seguridad Y Salud En El Trabajo</t>
  </si>
  <si>
    <t>Desvinculación Y Retiro De Los Servidores Públicos</t>
  </si>
  <si>
    <t xml:space="preserve">Administración Del Normograma  De La Ant </t>
  </si>
  <si>
    <t>Gestión De Viáticos Y/O Gastos  De Viaje Y Permanencia</t>
  </si>
  <si>
    <t>Gestión Para La Transparencia</t>
  </si>
  <si>
    <t>NOMBRE DEL RIESGO</t>
  </si>
  <si>
    <t>ÍNDICE DE REDUCCIÓN DEL RIESGO</t>
  </si>
  <si>
    <t>ÍNDICE DE GESTIÓN DEL RIESGO</t>
  </si>
  <si>
    <t>Índice Identificación del Riesgo</t>
  </si>
  <si>
    <t>Formulación De Acciones Correctivas, Preventivas Y De Mejora</t>
  </si>
  <si>
    <t>Consolidación Y Seguimiento A Planes De Mejoramiento</t>
  </si>
  <si>
    <t>Liberación De Productos Y Servicios, Y Control De Salidas No Conformes</t>
  </si>
  <si>
    <t>Estrategia De Tic</t>
  </si>
  <si>
    <t>Administración Y Soporte De Los Servicios De Tecnologías De Información  Y Comunicaciones</t>
  </si>
  <si>
    <t>Apertura E Intercambio De Información Entre Entidades</t>
  </si>
  <si>
    <t>Relación de proceso vs actividades vs riesgos</t>
  </si>
  <si>
    <t>Actividades de Procesos con Riesgos</t>
  </si>
  <si>
    <t>Actividades de Procesos sin Riesgos</t>
  </si>
  <si>
    <t>Total de Actividades</t>
  </si>
  <si>
    <t>Índice No Materialización del Riesgo</t>
  </si>
  <si>
    <t>INDICADOR</t>
  </si>
  <si>
    <t>Primer trimestre</t>
  </si>
  <si>
    <t>Segundo trimestre</t>
  </si>
  <si>
    <t>Tercer trimestre</t>
  </si>
  <si>
    <t>Cuarto trimestre</t>
  </si>
  <si>
    <t>CONTEO DE RIESGOS</t>
  </si>
  <si>
    <t>Riesgos inherentes</t>
  </si>
  <si>
    <t>Riesgos residuales</t>
  </si>
  <si>
    <t>ESTADO PLAN DE ACCIÓN</t>
  </si>
  <si>
    <t>La acción que conlleva el riesgo se ejecute como máximo 2 veces por año</t>
  </si>
  <si>
    <t>La acción que conlleva el riesgo se ejecute de 3 a 24 veces por año</t>
  </si>
  <si>
    <t>La acción que conlleva el riesgo se ejecute de mínimo 501 veces al año y máximo 5000 veces por año</t>
  </si>
  <si>
    <t>La acción que conlleva el riesgo se ejecute más de 5000 veces por año</t>
  </si>
  <si>
    <t>Frecuencia de la Acción</t>
  </si>
  <si>
    <t>DESCRIPCIÓN DEL CONTROL</t>
  </si>
  <si>
    <t>ANEXO 1 - SOLICITUD DE MODIFICACIONES AL MAPA DE RIESGOS DE GESTIÓN</t>
  </si>
  <si>
    <t>Índice Reducción del Riesgo</t>
  </si>
  <si>
    <t>Formulación</t>
  </si>
  <si>
    <t>La entidad formaliza la política y los instrumentos metodológicos para lograr una adecuada gestión de sus riesgos, en concordancia a lo establecido en del Modelo Estándar de Control Interno - MECI y el marco legal que lo soporta.</t>
  </si>
  <si>
    <t>1. Las políticas y normas sobre cambios de uso o usos indebidos a los suelos rurales
2. Las afectaciones al suelo rural por la deforestación, minería ilegal, ganadería no controlada y cultivos ilícitos
3. La aplicación de fungicidas y herbicidas en fumigaciones, sean de tipo legal (prevención de siembras ilícitas) o ilegal (para siembras de cultivos ilícitos), que afectan ostensiblemente el suelo rural.</t>
  </si>
  <si>
    <t>1. Se cuenta con plataformas tecnológicas, ágiles y de fácil acceso, al servicio de los pobladores rurales (FISO) y grupos de interés
2. Mejorar la unificación de los datos tecnológicos para presentar los avances en la gestión institucional entre dependencias
3. Continua capacitación a las dependencias en las fortalezas de las herramientas tecnológicas existentes</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</si>
  <si>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</si>
  <si>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POLÍTICA DE ADMINISTRACIÓN DE RIESGO</t>
  </si>
  <si>
    <t>Como herramienta básica para el análisis del contexto del proceso, se sugiere utilizar las caracterizaciones de estos, donde es posible contar con este panorama.</t>
  </si>
  <si>
    <t>Definición de Riesgo: Efecto que se causa sobre los objetivos de las entidades, debido a eventos potenciales. (Guía para la administración del riesgo y diseño de controles en entidades públicas -versión 5 -, DAFP)</t>
  </si>
  <si>
    <t>Identificación del riesgo</t>
  </si>
  <si>
    <t xml:space="preserve">Reducción del riesgo </t>
  </si>
  <si>
    <t>Preparación ante emergencias</t>
  </si>
  <si>
    <t>Índice de Gestión del Riesgo</t>
  </si>
  <si>
    <t>(Actividades del Proceso con riesgos identificados / Actividades totales del proceso) X 100</t>
  </si>
  <si>
    <t>Nivel de ejecución promedio de las acciones preventivas formuladas para el proceso</t>
  </si>
  <si>
    <t>(Número de riesgos de proceso con acción de contingencia formulada / Número de riesgos totales identificados en el proceso) X 100</t>
  </si>
  <si>
    <t>IDR+RR+PAE / 3</t>
  </si>
  <si>
    <t>IDR</t>
  </si>
  <si>
    <t>RR</t>
  </si>
  <si>
    <t>PAE</t>
  </si>
  <si>
    <t>IGR</t>
  </si>
  <si>
    <t>Comunicación y gestión con grupos de interés</t>
  </si>
  <si>
    <t>Gestión del modelo de atención</t>
  </si>
  <si>
    <t>Seguridad jurídica sobre la titularidad de la tierra y los territorios</t>
  </si>
  <si>
    <t>Administración de tierras</t>
  </si>
  <si>
    <t>Gestión de la información</t>
  </si>
  <si>
    <t>Gestión del Talento Humano</t>
  </si>
  <si>
    <t>Adquisición de bienes y servicios</t>
  </si>
  <si>
    <t>Administración de Bienes y servicios</t>
  </si>
  <si>
    <t>Gestión financiera</t>
  </si>
  <si>
    <t>Apoyo jurídico</t>
  </si>
  <si>
    <t>Seguimiento, evaluación y mejora</t>
  </si>
  <si>
    <t xml:space="preserve">Indicador </t>
  </si>
  <si>
    <t>Muy Alta</t>
  </si>
  <si>
    <t>Alta</t>
  </si>
  <si>
    <t>Media</t>
  </si>
  <si>
    <t>Baja</t>
  </si>
  <si>
    <t>Muy Baja</t>
  </si>
  <si>
    <r>
      <t xml:space="preserve">PLAN DE ACCIONES PREVENTIVAS
</t>
    </r>
    <r>
      <rPr>
        <sz val="12"/>
        <color theme="1"/>
        <rFont val="Arial"/>
        <family val="2"/>
      </rPr>
      <t>Acciones preventivas para la opción de tratamiento REDUCIR</t>
    </r>
  </si>
  <si>
    <t>DISEÑO Y VALORACIÓN DE ACTIVIDADES DE CONTROL</t>
  </si>
  <si>
    <r>
      <t xml:space="preserve">Análisis de riesgos: en este punto se busca establecer la probabilidad de ocurrencia del riesgo y sus consecuencias o impacto. se busca determinar la zona de riesgo inicial </t>
    </r>
    <r>
      <rPr>
        <b/>
        <sz val="12"/>
        <rFont val="Arial"/>
        <family val="2"/>
      </rPr>
      <t>(RIESGO INHERENTE)</t>
    </r>
    <r>
      <rPr>
        <sz val="12"/>
        <rFont val="Arial"/>
        <family val="2"/>
      </rPr>
      <t>.</t>
    </r>
  </si>
  <si>
    <t>Al momento de diseñar el control por la primera línea de defensa, es importante considerar que estén bien diseñados, es decir, que efectivamente mitiguen las causas que hacen que el riesgo se materialice. La Oficina de Planeación actuando como segunda línea de defensa, evalúa que el control este acorde a la mitigación del riesgo identificado.</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</si>
  <si>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</si>
  <si>
    <r>
      <t xml:space="preserve">IMPACTO DEL RIESGO ¿QUÉ?
</t>
    </r>
    <r>
      <rPr>
        <sz val="10"/>
        <rFont val="Arial"/>
        <family val="2"/>
      </rPr>
      <t xml:space="preserve">El área de impacto es la consecuencia económica o reputacional a la cual se ve expuesta la organización en caso de materializarse un riesgo. Los impactos que aplican son afectación económica (o presupuestal) y reputacional.
</t>
    </r>
    <r>
      <rPr>
        <b/>
        <sz val="10"/>
        <rFont val="Arial"/>
        <family val="2"/>
      </rPr>
      <t xml:space="preserve">
Las consecuencias que puede ocasionar a la organización la materialización del riesgo.</t>
    </r>
  </si>
  <si>
    <t xml:space="preserve">¿CUÁL ES LA ACTIVIDAD O ACTIVIDADES DEL PROCESO EN LA QUE SE IDENTIFICA EL RIESGO?
</t>
  </si>
  <si>
    <r>
      <rPr>
        <b/>
        <sz val="12"/>
        <rFont val="Arial"/>
        <family val="2"/>
      </rPr>
      <t xml:space="preserve">RESPONSABLE DE LA ACTIVIDAD
</t>
    </r>
    <r>
      <rPr>
        <sz val="12"/>
        <rFont val="Arial"/>
        <family val="2"/>
      </rPr>
      <t>Responsable del Riesgo
Responsable en la coordinación de la actividad y que si es compartida, se coloca el que mayor responsabilidad institucional tiene en su función. 
Basándose en la caracterización del proceso</t>
    </r>
  </si>
  <si>
    <r>
      <t xml:space="preserve">Frecuencia con la cual se realiza la acción por año
</t>
    </r>
    <r>
      <rPr>
        <sz val="12"/>
        <rFont val="Arial"/>
        <family val="2"/>
      </rPr>
      <t>Número de veces que se pasa por el punto de riesgo en el periodo de 1 año</t>
    </r>
  </si>
  <si>
    <r>
      <rPr>
        <b/>
        <sz val="12"/>
        <rFont val="Arial"/>
        <family val="2"/>
      </rPr>
      <t>Criterios de impacto</t>
    </r>
    <r>
      <rPr>
        <b/>
        <sz val="10"/>
        <rFont val="Arial"/>
        <family val="2"/>
      </rPr>
      <t xml:space="preserve">
</t>
    </r>
    <r>
      <rPr>
        <sz val="10"/>
        <rFont val="Arial"/>
        <family val="2"/>
      </rPr>
      <t xml:space="preserve">
1. Si el impacto del riesgo es </t>
    </r>
    <r>
      <rPr>
        <b/>
        <u/>
        <sz val="10"/>
        <rFont val="Arial"/>
        <family val="2"/>
      </rPr>
      <t>Afectación económica</t>
    </r>
    <r>
      <rPr>
        <sz val="10"/>
        <rFont val="Arial"/>
        <family val="2"/>
      </rPr>
      <t xml:space="preserve">, debe seleccionar algún criterio que hace referencia
2. Si el impacto del riesgo es </t>
    </r>
    <r>
      <rPr>
        <b/>
        <u/>
        <sz val="10"/>
        <rFont val="Arial"/>
        <family val="2"/>
      </rPr>
      <t>Pérdida Reputacional</t>
    </r>
    <r>
      <rPr>
        <sz val="10"/>
        <rFont val="Arial"/>
        <family val="2"/>
      </rPr>
      <t>, debe seleccionar algún criterio que hace referencia</t>
    </r>
  </si>
  <si>
    <r>
      <t xml:space="preserve">Tipo de Control 
Señale el tipo de control 
</t>
    </r>
    <r>
      <rPr>
        <sz val="12"/>
        <rFont val="Arial"/>
        <family val="2"/>
      </rPr>
      <t xml:space="preserve">- Mínimo debe existir un control </t>
    </r>
    <r>
      <rPr>
        <b/>
        <sz val="12"/>
        <rFont val="Arial"/>
        <family val="2"/>
      </rPr>
      <t>preventivo</t>
    </r>
    <r>
      <rPr>
        <sz val="12"/>
        <rFont val="Arial"/>
        <family val="2"/>
      </rPr>
      <t xml:space="preserve"> o </t>
    </r>
    <r>
      <rPr>
        <b/>
        <sz val="12"/>
        <rFont val="Arial"/>
        <family val="2"/>
      </rPr>
      <t>detectivo</t>
    </r>
    <r>
      <rPr>
        <sz val="12"/>
        <rFont val="Arial"/>
        <family val="2"/>
      </rPr>
      <t xml:space="preserve"> y un control </t>
    </r>
    <r>
      <rPr>
        <b/>
        <sz val="12"/>
        <rFont val="Arial"/>
        <family val="2"/>
      </rPr>
      <t xml:space="preserve">correctivo
</t>
    </r>
    <r>
      <rPr>
        <sz val="12"/>
        <rFont val="Arial"/>
        <family val="2"/>
      </rPr>
      <t>Preventivo: peso 25%
Detectivo: peso 15%
Correctivo: peso 10%</t>
    </r>
  </si>
  <si>
    <r>
      <rPr>
        <b/>
        <sz val="12"/>
        <rFont val="Arial"/>
        <family val="2"/>
      </rPr>
      <t>Afectación</t>
    </r>
    <r>
      <rPr>
        <sz val="12"/>
        <rFont val="Arial"/>
        <family val="2"/>
      </rPr>
      <t xml:space="preserve">
Probabilidad o Impacto</t>
    </r>
  </si>
  <si>
    <r>
      <rPr>
        <b/>
        <sz val="12"/>
        <rFont val="Arial"/>
        <family val="2"/>
      </rPr>
      <t xml:space="preserve">Implementación
</t>
    </r>
    <r>
      <rPr>
        <sz val="12"/>
        <rFont val="Arial"/>
        <family val="2"/>
      </rPr>
      <t>Automático: peso 25%
Manual: peso 15%</t>
    </r>
  </si>
  <si>
    <r>
      <t xml:space="preserve">Calificación
</t>
    </r>
    <r>
      <rPr>
        <sz val="12"/>
        <rFont val="Arial"/>
        <family val="2"/>
      </rPr>
      <t xml:space="preserve">(Suma de los porcentajes de Atributos de Eficiencia)
</t>
    </r>
    <r>
      <rPr>
        <b/>
        <sz val="12"/>
        <rFont val="Arial"/>
        <family val="2"/>
      </rPr>
      <t xml:space="preserve">
La columna O es una operación y no debe diligenciarse</t>
    </r>
  </si>
  <si>
    <r>
      <t xml:space="preserve">Documentación
</t>
    </r>
    <r>
      <rPr>
        <sz val="12"/>
        <rFont val="Arial"/>
        <family val="2"/>
      </rPr>
      <t>Documentado
Sin documentar</t>
    </r>
  </si>
  <si>
    <r>
      <rPr>
        <b/>
        <sz val="12"/>
        <rFont val="Arial"/>
        <family val="2"/>
      </rPr>
      <t>Frecuencia</t>
    </r>
    <r>
      <rPr>
        <sz val="10"/>
        <rFont val="Arial"/>
        <family val="2"/>
      </rPr>
      <t xml:space="preserve">
</t>
    </r>
    <r>
      <rPr>
        <b/>
        <sz val="10"/>
        <rFont val="Arial"/>
        <family val="2"/>
      </rPr>
      <t>Continua</t>
    </r>
    <r>
      <rPr>
        <sz val="10"/>
        <rFont val="Arial"/>
        <family val="2"/>
      </rPr>
      <t xml:space="preserve">: El control se aplica siempre que se realiza la actividad que conlleva el riesgo
</t>
    </r>
    <r>
      <rPr>
        <b/>
        <sz val="10"/>
        <rFont val="Arial"/>
        <family val="2"/>
      </rPr>
      <t>Aleatoria</t>
    </r>
    <r>
      <rPr>
        <sz val="10"/>
        <rFont val="Arial"/>
        <family val="2"/>
      </rPr>
      <t>: El control se aplica aleatoriamente a la actividad que conlleva el riesgo</t>
    </r>
  </si>
  <si>
    <r>
      <t xml:space="preserve">Evidencia
</t>
    </r>
    <r>
      <rPr>
        <sz val="12"/>
        <rFont val="Arial"/>
        <family val="2"/>
      </rPr>
      <t>Con registro
Sin Registro</t>
    </r>
  </si>
  <si>
    <r>
      <t xml:space="preserve">Probabilidad Residual
</t>
    </r>
    <r>
      <rPr>
        <sz val="12"/>
        <rFont val="Arial"/>
        <family val="2"/>
      </rPr>
      <t>Porcentaje (%)</t>
    </r>
  </si>
  <si>
    <r>
      <t xml:space="preserve">Impacto Residual
</t>
    </r>
    <r>
      <rPr>
        <sz val="12"/>
        <rFont val="Arial"/>
        <family val="2"/>
      </rPr>
      <t>Porcentaje (%)</t>
    </r>
  </si>
  <si>
    <r>
      <t xml:space="preserve">Zona de Riesgo Final
</t>
    </r>
    <r>
      <rPr>
        <sz val="12"/>
        <rFont val="Arial"/>
        <family val="2"/>
      </rPr>
      <t>(Exposición en Mapa de Calor Residual)</t>
    </r>
  </si>
  <si>
    <r>
      <t xml:space="preserve">VALORACIÓN DEL CONTROL
</t>
    </r>
    <r>
      <rPr>
        <sz val="12"/>
        <rFont val="Arial"/>
        <family val="2"/>
      </rPr>
      <t>Nivel del riesgo residual</t>
    </r>
  </si>
  <si>
    <r>
      <t xml:space="preserve">REPORTE DE MATERIALIZACIÓN DEL RIESGO
</t>
    </r>
    <r>
      <rPr>
        <sz val="12"/>
        <rFont val="Arial"/>
        <family val="2"/>
      </rPr>
      <t>Si reporta materialización del riesgo:
1. Debe diligenciar el formato Anexo 2-Reporte de Materialización del Riesgo
2. Debe diligenciar las Columnas Y y Z
3. Si aparece dentro de las columnas H hasta la N en rojo, es porque no ha respondido las preguntas</t>
    </r>
    <r>
      <rPr>
        <b/>
        <sz val="12"/>
        <rFont val="Arial"/>
        <family val="2"/>
      </rPr>
      <t xml:space="preserve">. </t>
    </r>
    <r>
      <rPr>
        <u/>
        <sz val="12"/>
        <rFont val="Arial"/>
        <family val="2"/>
      </rPr>
      <t>Exceptuando las Columnas I, J y K</t>
    </r>
  </si>
  <si>
    <r>
      <t xml:space="preserve">¿Hay Materialización del Riesgo?
</t>
    </r>
    <r>
      <rPr>
        <sz val="12"/>
        <rFont val="Arial"/>
        <family val="2"/>
      </rPr>
      <t>Si responde "SI", debe responder las demás casillas para mostrar el valor del indicador</t>
    </r>
  </si>
  <si>
    <r>
      <t xml:space="preserve">Número de eventos
</t>
    </r>
    <r>
      <rPr>
        <sz val="12"/>
        <rFont val="Arial"/>
        <family val="2"/>
      </rPr>
      <t>Evento= es un riesgo materializado</t>
    </r>
  </si>
  <si>
    <r>
      <t xml:space="preserve">Frecuencia del Riesgo
</t>
    </r>
    <r>
      <rPr>
        <sz val="12"/>
        <rFont val="Arial"/>
        <family val="2"/>
      </rPr>
      <t>Número de veces que se realiza la acción</t>
    </r>
  </si>
  <si>
    <r>
      <t xml:space="preserve">Desempeño del Control
</t>
    </r>
    <r>
      <rPr>
        <sz val="10"/>
        <rFont val="Arial"/>
        <family val="2"/>
      </rPr>
      <t>Número de eventos: # de eventos (Evento= es un riesgo materializado)
Frecuencia del riesgo: Número de veces que se realiza la acción (# de veces que se realiza la acción)</t>
    </r>
  </si>
  <si>
    <r>
      <t xml:space="preserve">Revisión del Control
</t>
    </r>
    <r>
      <rPr>
        <sz val="9"/>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</si>
  <si>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ANTIGÜEDAD DEL RIESGO
</t>
    </r>
    <r>
      <rPr>
        <sz val="12"/>
        <rFont val="Arial"/>
        <family val="2"/>
      </rPr>
      <t xml:space="preserve">
1. Cuando la celda este de color </t>
    </r>
    <r>
      <rPr>
        <b/>
        <u/>
        <sz val="12"/>
        <rFont val="Arial"/>
        <family val="2"/>
      </rPr>
      <t>ROJO</t>
    </r>
    <r>
      <rPr>
        <sz val="12"/>
        <rFont val="Arial"/>
        <family val="2"/>
      </rPr>
      <t xml:space="preserve">, se debe revisar el riesgo ya que cumple más de un año de identificación
2. Cuando la celda este de color </t>
    </r>
    <r>
      <rPr>
        <b/>
        <u/>
        <sz val="12"/>
        <rFont val="Arial"/>
        <family val="2"/>
      </rPr>
      <t>VERDE</t>
    </r>
    <r>
      <rPr>
        <sz val="12"/>
        <rFont val="Arial"/>
        <family val="2"/>
      </rPr>
      <t>, no se revisa el riesgo por antigüedad</t>
    </r>
  </si>
  <si>
    <r>
      <t xml:space="preserve">RIESGO RESIDUAL 
</t>
    </r>
    <r>
      <rPr>
        <sz val="12"/>
        <rFont val="Arial"/>
        <family val="2"/>
      </rPr>
      <t>(Probabilidad)</t>
    </r>
  </si>
  <si>
    <t>En caso de presentarse rechazo a la solicitud de modificación, se presenta a continuación los principales criterios técnicos para generar conceptos de no admisión: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</si>
  <si>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r>
      <t xml:space="preserve">Número de eventos
</t>
    </r>
    <r>
      <rPr>
        <sz val="12"/>
        <color rgb="FF002060"/>
        <rFont val="Arial"/>
        <family val="2"/>
      </rPr>
      <t>Evento= es un riesgo materializado</t>
    </r>
  </si>
  <si>
    <r>
      <t xml:space="preserve">Frecuencia del Riesgo
</t>
    </r>
    <r>
      <rPr>
        <sz val="12"/>
        <color rgb="FF002060"/>
        <rFont val="Arial"/>
        <family val="2"/>
      </rPr>
      <t>Número de veces que se realiza la acción</t>
    </r>
  </si>
  <si>
    <r>
      <t xml:space="preserve">Desempeño del Control
</t>
    </r>
    <r>
      <rPr>
        <sz val="10"/>
        <color rgb="FF002060"/>
        <rFont val="Arial"/>
        <family val="2"/>
      </rPr>
      <t>Número de eventos: # de eventos (Evento= es un riesgo materializado)
Frecuencia del riesgo: Número de veces que se realiza la acción (# de veces que se realiza la acción)</t>
    </r>
  </si>
  <si>
    <r>
      <t xml:space="preserve">Revisión del Control
</t>
    </r>
    <r>
      <rPr>
        <sz val="9"/>
        <color rgb="FF002060"/>
        <rFont val="Arial"/>
        <family val="2"/>
      </rPr>
      <t>1. Si el valor del resultado se encuentra entre el 100% y 90%, no se revisa el control - (Se mantiene)
2. Si el valor del resultado se encuentra entre el 90% y 80%, es postestad de la dependencia revisar el control - (Revisión de control)
3. Si el valor del resultado es inferior al 80%, se debe revisar el control para realizar ajustes (Cambio)</t>
    </r>
  </si>
  <si>
    <r>
      <t xml:space="preserve">Evidencia-Registro  de Acción de contingencia implementada
</t>
    </r>
    <r>
      <rPr>
        <sz val="12"/>
        <color rgb="FF002060"/>
        <rFont val="Arial"/>
        <family val="2"/>
      </rPr>
      <t>¿Existe evidencia del control correctivo?</t>
    </r>
  </si>
  <si>
    <t>Acciones de contingencia (control correctivo) implementadas ante riesgo materializado</t>
  </si>
  <si>
    <r>
      <rPr>
        <b/>
        <sz val="12"/>
        <rFont val="Arial"/>
        <family val="2"/>
      </rPr>
      <t>VALORACIÓN DEL DISEÑO DEL CONTROL</t>
    </r>
    <r>
      <rPr>
        <b/>
        <sz val="12"/>
        <color rgb="FFC00000"/>
        <rFont val="Arial"/>
        <family val="2"/>
      </rPr>
      <t xml:space="preserve">
</t>
    </r>
    <r>
      <rPr>
        <b/>
        <sz val="12"/>
        <rFont val="Arial"/>
        <family val="2"/>
      </rPr>
      <t>Atributos de Eficiencia y Atributos de información</t>
    </r>
    <r>
      <rPr>
        <b/>
        <sz val="12"/>
        <color rgb="FFC00000"/>
        <rFont val="Arial"/>
        <family val="2"/>
      </rPr>
      <t xml:space="preserve">
</t>
    </r>
    <r>
      <rPr>
        <sz val="12"/>
        <color theme="8"/>
        <rFont val="Arial"/>
        <family val="2"/>
      </rPr>
      <t xml:space="preserve">Si la casilla esta </t>
    </r>
    <r>
      <rPr>
        <b/>
        <sz val="12"/>
        <color theme="8"/>
        <rFont val="Arial"/>
        <family val="2"/>
      </rPr>
      <t>AZUL</t>
    </r>
    <r>
      <rPr>
        <sz val="12"/>
        <color theme="8"/>
        <rFont val="Arial"/>
        <family val="2"/>
      </rPr>
      <t xml:space="preserve"> es de obligatoriedad su diligenciamiento</t>
    </r>
  </si>
  <si>
    <r>
      <rPr>
        <b/>
        <sz val="12"/>
        <rFont val="Arial"/>
        <family val="2"/>
      </rPr>
      <t>RESPONSABLES DEL PROCESO</t>
    </r>
    <r>
      <rPr>
        <sz val="12"/>
        <rFont val="Arial"/>
        <family val="2"/>
      </rPr>
      <t xml:space="preserve">
Responsable en la coordinación de la actividad y que si es compartida, se coloca el que mayor responsabilidad institucional tiene en su función. 
Basándose en la caracterización del proceso</t>
    </r>
  </si>
  <si>
    <r>
      <t xml:space="preserve">DISEÑO DE CONTROL
</t>
    </r>
    <r>
      <rPr>
        <b/>
        <sz val="12"/>
        <color theme="8"/>
        <rFont val="Arial"/>
        <family val="2"/>
      </rPr>
      <t xml:space="preserve">
</t>
    </r>
    <r>
      <rPr>
        <sz val="12"/>
        <rFont val="Arial"/>
        <family val="2"/>
      </rPr>
      <t>1. Mínimo cada riesgo debe contener un control (Preventivo o Detectivo)</t>
    </r>
    <r>
      <rPr>
        <sz val="12"/>
        <color rgb="FFC00000"/>
        <rFont val="Arial"/>
        <family val="2"/>
      </rPr>
      <t xml:space="preserve">
</t>
    </r>
    <r>
      <rPr>
        <sz val="12"/>
        <color theme="8"/>
        <rFont val="Arial"/>
        <family val="2"/>
      </rPr>
      <t xml:space="preserve">2. Si la casilla esta </t>
    </r>
    <r>
      <rPr>
        <b/>
        <sz val="12"/>
        <color theme="8"/>
        <rFont val="Arial"/>
        <family val="2"/>
      </rPr>
      <t>AZUL</t>
    </r>
    <r>
      <rPr>
        <sz val="12"/>
        <color theme="8"/>
        <rFont val="Arial"/>
        <family val="2"/>
      </rPr>
      <t xml:space="preserve"> es de obligatoriedad su diligenciamiento</t>
    </r>
    <r>
      <rPr>
        <b/>
        <sz val="12"/>
        <color theme="1"/>
        <rFont val="Arial"/>
        <family val="2"/>
      </rPr>
      <t xml:space="preserve">
</t>
    </r>
    <r>
      <rPr>
        <sz val="12"/>
        <rFont val="Arial"/>
        <family val="2"/>
      </rPr>
      <t xml:space="preserve">3. Cada riesgo puede contener hasta tres (3) controles
</t>
    </r>
    <r>
      <rPr>
        <sz val="12"/>
        <color theme="8"/>
        <rFont val="Arial"/>
        <family val="2"/>
      </rPr>
      <t>4. Si diligencia alguna casilla entre las columnas H, I o J, debe diligenciar lo que esta</t>
    </r>
    <r>
      <rPr>
        <b/>
        <sz val="12"/>
        <color theme="8"/>
        <rFont val="Arial"/>
        <family val="2"/>
      </rPr>
      <t xml:space="preserve"> AZUL</t>
    </r>
  </si>
  <si>
    <r>
      <rPr>
        <b/>
        <sz val="12"/>
        <rFont val="Arial"/>
        <family val="2"/>
      </rPr>
      <t>POLÍTICOS:</t>
    </r>
    <r>
      <rPr>
        <sz val="12"/>
        <rFont val="Arial"/>
        <family val="2"/>
      </rPr>
      <t xml:space="preserve"> cambios de gobierno, legislación, políticas públicas, regulación.</t>
    </r>
  </si>
  <si>
    <r>
      <rPr>
        <b/>
        <sz val="12"/>
        <rFont val="Arial"/>
        <family val="2"/>
      </rPr>
      <t>ECONÓMICOS Y FINANCIEROS:</t>
    </r>
    <r>
      <rPr>
        <sz val="12"/>
        <rFont val="Arial"/>
        <family val="2"/>
      </rPr>
      <t xml:space="preserve"> disponibilidad de capital, liquidez, mercados financieros, desempleo, competencia.</t>
    </r>
  </si>
  <si>
    <r>
      <rPr>
        <b/>
        <sz val="12"/>
        <rFont val="Arial"/>
        <family val="2"/>
      </rPr>
      <t xml:space="preserve">SOCIALES Y CULTURALES: </t>
    </r>
    <r>
      <rPr>
        <sz val="12"/>
        <rFont val="Arial"/>
        <family val="2"/>
      </rPr>
      <t>demografía, responsabilidad social, orden público.</t>
    </r>
  </si>
  <si>
    <r>
      <rPr>
        <b/>
        <sz val="12"/>
        <rFont val="Arial"/>
        <family val="2"/>
      </rPr>
      <t>TECNOLÓGICOS</t>
    </r>
    <r>
      <rPr>
        <sz val="12"/>
        <rFont val="Arial"/>
        <family val="2"/>
      </rPr>
      <t>: avances en tecnología, acceso a sistemas de información externos, gobierno en línea.</t>
    </r>
  </si>
  <si>
    <r>
      <rPr>
        <b/>
        <sz val="12"/>
        <rFont val="Arial"/>
        <family val="2"/>
      </rPr>
      <t>AMBIENTALES:</t>
    </r>
    <r>
      <rPr>
        <sz val="12"/>
        <rFont val="Arial"/>
        <family val="2"/>
      </rPr>
      <t xml:space="preserve"> emisiones y residuos, energía, catástrofes naturales, desarrollo sostenible.</t>
    </r>
  </si>
  <si>
    <r>
      <rPr>
        <b/>
        <sz val="12"/>
        <rFont val="Arial"/>
        <family val="2"/>
      </rPr>
      <t xml:space="preserve">LEGALES Y REGLAMENTARIOS: </t>
    </r>
    <r>
      <rPr>
        <sz val="12"/>
        <rFont val="Arial"/>
        <family val="2"/>
      </rPr>
      <t>Normatividad externa (leyes, decretos, ordenanzas y acuerdos).</t>
    </r>
  </si>
  <si>
    <r>
      <rPr>
        <b/>
        <sz val="12"/>
        <rFont val="Arial"/>
        <family val="2"/>
      </rPr>
      <t>FINANCIEROS:</t>
    </r>
    <r>
      <rPr>
        <sz val="12"/>
        <rFont val="Arial"/>
        <family val="2"/>
      </rPr>
      <t xml:space="preserve"> presupuesto de funcionamiento, recursos de inversión, infraestructura, capacidad instalada.</t>
    </r>
  </si>
  <si>
    <r>
      <rPr>
        <b/>
        <sz val="12"/>
        <rFont val="Arial"/>
        <family val="2"/>
      </rPr>
      <t>PERSONAL</t>
    </r>
    <r>
      <rPr>
        <sz val="12"/>
        <rFont val="Arial"/>
        <family val="2"/>
      </rPr>
      <t>: competencia del personal, disponibilidad del personal, seguridad y salud ocupacional.</t>
    </r>
  </si>
  <si>
    <r>
      <rPr>
        <b/>
        <sz val="12"/>
        <rFont val="Arial"/>
        <family val="2"/>
      </rPr>
      <t>PROCESOS:</t>
    </r>
    <r>
      <rPr>
        <sz val="12"/>
        <rFont val="Arial"/>
        <family val="2"/>
      </rPr>
      <t xml:space="preserve"> capacidad, diseño, ejecución, proveedores, entradas, salidas, gestión del conocimiento.</t>
    </r>
  </si>
  <si>
    <r>
      <rPr>
        <b/>
        <sz val="12"/>
        <rFont val="Arial"/>
        <family val="2"/>
      </rPr>
      <t>TECNOLOGÍA:</t>
    </r>
    <r>
      <rPr>
        <sz val="12"/>
        <rFont val="Arial"/>
        <family val="2"/>
      </rPr>
      <t xml:space="preserve"> integridad de datos, disponibilidad de datos y sistemas, desarrollo, producción, mantenimiento de sistemas de información.</t>
    </r>
  </si>
  <si>
    <r>
      <rPr>
        <b/>
        <sz val="12"/>
        <rFont val="Arial"/>
        <family val="2"/>
      </rPr>
      <t xml:space="preserve">ESTRATÉGICOS: </t>
    </r>
    <r>
      <rPr>
        <sz val="12"/>
        <rFont val="Arial"/>
        <family val="2"/>
      </rPr>
      <t>direccionamiento estratégico, planeación institucional, liderazgo, trabajo en equipo.</t>
    </r>
  </si>
  <si>
    <r>
      <rPr>
        <b/>
        <sz val="12"/>
        <rFont val="Arial"/>
        <family val="2"/>
      </rPr>
      <t>COMUNICACIÓN INTERNA:</t>
    </r>
    <r>
      <rPr>
        <sz val="12"/>
        <rFont val="Arial"/>
        <family val="2"/>
      </rPr>
      <t xml:space="preserve"> canales utilizados y su efectividad, flujo de la información necesaria para el desarrollo de las operaciones.</t>
    </r>
  </si>
  <si>
    <r>
      <t xml:space="preserve">COMPLEMENTO
</t>
    </r>
    <r>
      <rPr>
        <sz val="12"/>
        <rFont val="Arial"/>
        <family val="2"/>
      </rPr>
      <t>Cómo se realiza: Debe establecer el cómo se realiza la actividad de control</t>
    </r>
  </si>
  <si>
    <t xml:space="preserve"> Entre 10 y menor a 50 SMLMV</t>
  </si>
  <si>
    <t xml:space="preserve"> Entre 50 y menor a 100 SMLMV</t>
  </si>
  <si>
    <t xml:space="preserve"> Entre 100 y menor a 500 SMLMV</t>
  </si>
  <si>
    <t>Desde los 500 SMLMV</t>
  </si>
  <si>
    <t>La acción que conlleva el riesgo se ejecute de 25 a 500 veces por año</t>
  </si>
  <si>
    <t>Afectación menor a 10 SMLMV</t>
  </si>
  <si>
    <t>Entre 10 y menor a 50 SMLMV</t>
  </si>
  <si>
    <t>Entre 50 y menor a 100 SMLMV</t>
  </si>
  <si>
    <t>Entre 100 y menor a 500 SMLMV</t>
  </si>
  <si>
    <r>
      <t xml:space="preserve">RESPONSABLE DE LA ACTIVIDAD DE CONTROL
</t>
    </r>
    <r>
      <rPr>
        <sz val="12"/>
        <rFont val="Arial"/>
        <family val="2"/>
      </rPr>
      <t xml:space="preserve">
Identifica el cargo del servidor que ejecuta el control y el nombre de la dependencia, en caso de que sean controles automáticos se identificará el sistema que realiza la actividad.</t>
    </r>
  </si>
  <si>
    <r>
      <t xml:space="preserve">ACCIÓN DEL CONTROL AL RIESGO
(Propósito)
</t>
    </r>
    <r>
      <rPr>
        <sz val="12"/>
        <rFont val="Arial"/>
        <family val="2"/>
      </rPr>
      <t>Se determina mediante verbos que indican la acción o propósito que deben realizar como parte del control.</t>
    </r>
    <r>
      <rPr>
        <b/>
        <sz val="12"/>
        <rFont val="Arial"/>
        <family val="2"/>
      </rPr>
      <t xml:space="preserve"> No debe ir en infinitivo.</t>
    </r>
  </si>
  <si>
    <t xml:space="preserve">afectación económica </t>
  </si>
  <si>
    <t xml:space="preserve">pérdida reputacional </t>
  </si>
  <si>
    <t>FECHA DE CREACIÓN O ACTUALIZACIÓN DEL RIESGO</t>
  </si>
  <si>
    <r>
      <t xml:space="preserve">COMPLEMENTO
</t>
    </r>
    <r>
      <rPr>
        <sz val="12"/>
        <rFont val="Arial"/>
        <family val="2"/>
      </rPr>
      <t>Evidencia: es el soporte de la ejecución de la actividad de control</t>
    </r>
    <r>
      <rPr>
        <b/>
        <sz val="12"/>
        <rFont val="Arial"/>
        <family val="2"/>
      </rPr>
      <t>, esta inicia a través de…....</t>
    </r>
  </si>
  <si>
    <t>De imagen</t>
  </si>
  <si>
    <t>1. Articular el acceso a tierras y la formalización masiva con la implementación del Catastro Multipropósito.</t>
  </si>
  <si>
    <t>2. Optimizar la priorización y focalización de las intervenciones en materia de formalización masiva y el acceso a tierras a sujetos de ordenamiento.</t>
  </si>
  <si>
    <t>3. Mejorar la articulación con los grupos de interés.</t>
  </si>
  <si>
    <t>4. Mejorar y mantener la cultura corporativa orientada a la creación constante de valor público.</t>
  </si>
  <si>
    <t>5. Optimizar la plataforma tecnológica, interoperabilidad y gestión de la información.</t>
  </si>
  <si>
    <r>
      <t xml:space="preserve">CLASIFICACIÓN DEL RIESGO
</t>
    </r>
    <r>
      <rPr>
        <b/>
        <sz val="10"/>
        <rFont val="Arial"/>
        <family val="2"/>
      </rPr>
      <t>Se escoge la clasificación del riesgo que más incidencia tenga el riesgo identificado:
Ejecución y administración de procesos</t>
    </r>
    <r>
      <rPr>
        <sz val="10"/>
        <rFont val="Arial"/>
        <family val="2"/>
      </rPr>
      <t xml:space="preserve">: Pérdidas derivadas de errores en la ejecución y administración de procesos.
</t>
    </r>
    <r>
      <rPr>
        <b/>
        <sz val="10"/>
        <rFont val="Arial"/>
        <family val="2"/>
      </rPr>
      <t>Relaciones laborales</t>
    </r>
    <r>
      <rPr>
        <sz val="10"/>
        <rFont val="Arial"/>
        <family val="2"/>
      </rPr>
      <t xml:space="preserve">: Pérdidas que surgen de acciones contrarias a las leyes o acuerdos de empleo, salud o seguridad, del pago de demandas por daños personales o de discriminación.
</t>
    </r>
    <r>
      <rPr>
        <b/>
        <sz val="10"/>
        <rFont val="Arial"/>
        <family val="2"/>
      </rPr>
      <t>Usuarios, productos y prácticas</t>
    </r>
    <r>
      <rPr>
        <sz val="10"/>
        <rFont val="Arial"/>
        <family val="2"/>
      </rPr>
      <t xml:space="preserve">: Fallas negligentes o involuntarias de las obligaciones frente a los usuarios y que impiden satisfacer una obligación profesional frente a éstos.
</t>
    </r>
    <r>
      <rPr>
        <b/>
        <sz val="10"/>
        <rFont val="Arial"/>
        <family val="2"/>
      </rPr>
      <t>Daños a activos fijos/ eventos externos</t>
    </r>
    <r>
      <rPr>
        <sz val="10"/>
        <rFont val="Arial"/>
        <family val="2"/>
      </rPr>
      <t>: Pérdida por daños o extravíos de los activos fijos por desastres naturales u otros riesgos/eventos externos como atentados, vandalismo, orden público.</t>
    </r>
  </si>
  <si>
    <r>
      <t xml:space="preserve">OBJETIVO (S) ESTRATÉGICO (S) RELACIONADO (S)
</t>
    </r>
    <r>
      <rPr>
        <sz val="12"/>
        <rFont val="Arial"/>
        <family val="2"/>
      </rPr>
      <t xml:space="preserve">
</t>
    </r>
    <r>
      <rPr>
        <sz val="10"/>
        <rFont val="Arial"/>
        <family val="2"/>
      </rPr>
      <t>Se relaciona el riesgo con el objetivo estratégico del Plan Estratégico Institucional  2022-2025</t>
    </r>
    <r>
      <rPr>
        <b/>
        <sz val="10"/>
        <rFont val="Arial"/>
        <family val="2"/>
      </rPr>
      <t xml:space="preserve">, analizando </t>
    </r>
    <r>
      <rPr>
        <sz val="10"/>
        <rFont val="Arial"/>
        <family val="2"/>
      </rPr>
      <t>si el riesgo identificado se puede relacionar con algún de los cinco objetivos específicos, si en caso dado, aplica a más de uno, se escoge el que mayor incidencia tenga:
Plan Estratégico Institucional ANT 2022-2025, con los siguientes objetivos específicos:
1. Articular el acceso a tierras y la formalización masiva con la implementación del Catastro Multipropósito.
2. Optimizar la priorización y focalización de las intervenciones en materia de formalización masiva y el acceso a tierras a sujetos de ordenamiento.
3. Mejorar la articulación con los grupos de interés.
4. Mejorar y mantener la cultura corporativa orientada a la creación constante de valor público.
5. Optimizar la plataforma tecnológica, interoperabilidad y gestión de la información.</t>
    </r>
  </si>
  <si>
    <t>1. Implementación del ordenamiento social de la propiedad rural a nivel nacional.</t>
  </si>
  <si>
    <t>2. Implementacion del programa de formalizacion de tierras y fomento al desarrollo rural para comunidades indigenas a nivel nacional</t>
  </si>
  <si>
    <t>3. Implementacion del programa de formalizacion de tierras y fomento al desarrollo rural para comunidades negras a nivel nacional</t>
  </si>
  <si>
    <t>4. Fortalecimiento gestión integral del fondo documental de la agencia nacional de tierras</t>
  </si>
  <si>
    <t>5. Adecuación y mejoramiento de la infraestructura física de la agencia nacional de tierras a nivel nacional</t>
  </si>
  <si>
    <t>6. Fortalecimiento del proceso de desarrollo y gestión de la arquitectura empresarial institucional nacional</t>
  </si>
  <si>
    <t>7. Mejoramiento capacidad de gestión administrativa de la agencia nacional de tierras nacional</t>
  </si>
  <si>
    <t>Incumplido</t>
  </si>
  <si>
    <t>Evidencia de la Acción Preventiva</t>
  </si>
  <si>
    <t>PROGRAMADOR</t>
  </si>
  <si>
    <r>
      <t xml:space="preserve">RESPONSABLE DE LA ACTIVIDAD
Responsable del Riesgo
</t>
    </r>
    <r>
      <rPr>
        <sz val="12"/>
        <rFont val="Arial"/>
        <family val="2"/>
      </rPr>
      <t>Responsable en la coordinación de la actividad y que si es compartida, se coloca el que mayor responsabilidad institucional tiene en su función</t>
    </r>
    <r>
      <rPr>
        <b/>
        <sz val="12"/>
        <rFont val="Arial"/>
        <family val="2"/>
      </rPr>
      <t xml:space="preserve">. 
</t>
    </r>
    <r>
      <rPr>
        <sz val="12"/>
        <rFont val="Arial"/>
        <family val="2"/>
      </rPr>
      <t>Basándose en la caracterización del proceso</t>
    </r>
  </si>
  <si>
    <t xml:space="preserve">Calificación
</t>
  </si>
  <si>
    <r>
      <rPr>
        <b/>
        <sz val="12"/>
        <rFont val="Arial"/>
        <family val="2"/>
      </rPr>
      <t xml:space="preserve">Implementación
</t>
    </r>
    <r>
      <rPr>
        <sz val="12"/>
        <rFont val="Arial"/>
        <family val="2"/>
      </rPr>
      <t>Automático
Manual</t>
    </r>
  </si>
  <si>
    <r>
      <t xml:space="preserve">Tipo de Control 
</t>
    </r>
    <r>
      <rPr>
        <sz val="12"/>
        <rFont val="Arial"/>
        <family val="2"/>
      </rPr>
      <t>Preventivo, Detectivo y/o Correctivo</t>
    </r>
  </si>
  <si>
    <t>REPORTE DE MATERIALIZACIÓN DEL RIESGO</t>
  </si>
  <si>
    <t>VALORACIÓN DEL DISEÑO DEL CONTROL</t>
  </si>
  <si>
    <t>DISEÑO DE CONTROL</t>
  </si>
  <si>
    <t>ANÁLISIS DEL RIESGO INHERENTE</t>
  </si>
  <si>
    <t>RESPOSABLE DEL RIESGO</t>
  </si>
  <si>
    <t>IMPLEMENTACIÓN DE ACCIONES PREVENTIVAS</t>
  </si>
  <si>
    <t>ANEXO 4 - REPORTE DISEÑO DE CONTROL PARA EL RIESGO</t>
  </si>
  <si>
    <t>Desde la recepción de la solicitud de Protección de Territorios Ancestrales de Comunidad Indígenas y finaliza con la expedición de resolución ante la ORIP</t>
  </si>
  <si>
    <t>GESTIÓN DE INICIATIVAS COMUNITARIAS CON ENFOQUE DIFERENCIAL ÉTNICO</t>
  </si>
  <si>
    <t>ADQUISICIÓN DE PREDIOS</t>
  </si>
  <si>
    <t>ADQUISICIÓN DE PREDIOS
CONSTITUCIÓN, AMPLIACIÓN, SANEAMIENTO O RESTRUCTURACIÓN DE RESGUARDOS INDÍGENAS
TITULACIÓN COLECTIVA A COMUNIDADES NEGRAS</t>
  </si>
  <si>
    <t>CONSTITUCIÓN, AMPLIACIÓN, SANEAMIENTO O RESTRUCTURACIÓN DE RESGUARDOS INDÍGENAS
TITULACIÓN COLECTIVA A COMUNIDADES NEGRAS</t>
  </si>
  <si>
    <t>PROTECCIÓN DE TERRITORIOS ANCESTRALES DE COMUNIDADES INDÍGENAS</t>
  </si>
  <si>
    <r>
      <t xml:space="preserve">DESCRIPCIÓN DEL RIESGO
</t>
    </r>
    <r>
      <rPr>
        <sz val="12"/>
        <rFont val="Arial"/>
        <family val="2"/>
      </rPr>
      <t>Debe contener todos los detalles que sean necesarios y que sea fácil de entender tanto para el líder del proceso como para personas ajenas al proceso. Se propone una estructura que facilita su redacción y claridad que inicia con la frase</t>
    </r>
    <r>
      <rPr>
        <b/>
        <sz val="12"/>
        <rFont val="Arial"/>
        <family val="2"/>
      </rPr>
      <t xml:space="preserve"> "POSIBILIDAD DE"</t>
    </r>
  </si>
  <si>
    <t xml:space="preserve">Visitas Técnicas en territorio para validación de proveedores. </t>
  </si>
  <si>
    <t>Acta de seguimiento técnico y financiero, firmada por los participantes</t>
  </si>
  <si>
    <t xml:space="preserve">Verificar pólizas de cumplimiento de los proveedores. </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</si>
  <si>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</si>
  <si>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a capacitación</t>
  </si>
  <si>
    <t>Procedimiento actualizado y aprobado</t>
  </si>
  <si>
    <t>Recolección la información entregada por los equipos de trabajo</t>
  </si>
  <si>
    <t>Actualización del archivo Base de Datos DAE</t>
  </si>
  <si>
    <t>Informe mensual de requerimientos</t>
  </si>
  <si>
    <t>Establecer los lineamientos estratégicos y el esquema de operación de la Agencia Nacional de Tierras, asegurando la disponibilidad de los recursos necesarios para su aplicación</t>
  </si>
  <si>
    <t>Desde la comprensión del contexto interno y externo, hasta la formulación de Planes, programas y proyectos relacionados con el cumplimiento de las funciones de la entidad</t>
  </si>
  <si>
    <t>PLANEACIÓN ESTRATÉGICA INSTITUCIONAL</t>
  </si>
  <si>
    <t>OFICINA DE PLANEACIÓN</t>
  </si>
  <si>
    <t>FORMULACIÓN DE PROYECTOS DE INVERSIÓN</t>
  </si>
  <si>
    <t>FORMULACIÓN DEL PLAN DE ACCIÓN ANUAL</t>
  </si>
  <si>
    <t>ADMINISTRACIÓN DE INDICADORES</t>
  </si>
  <si>
    <t>GESTIÓN DE RIESGOS Y OPORTUNIDADES
PLANEACIÓN DE PROCESOS</t>
  </si>
  <si>
    <t>Aprobar planes no pertinentes a la entidad</t>
  </si>
  <si>
    <t>Inscribir proyectos de inversión no adecuados a las necesidades de la entidad</t>
  </si>
  <si>
    <t>Planeación inoportuna de cada vigencia</t>
  </si>
  <si>
    <t>Reporte de información no pertinente a las necesidades de la Dirección General</t>
  </si>
  <si>
    <t>Planeación y gestión de procesos con inadecuada valoración de riesgos y oportunidades</t>
  </si>
  <si>
    <t>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t>
  </si>
  <si>
    <t>Posibilidad de pérdida reputacional en la imagen institucional debido al desconocimiento de las dependencias en la metodología, roles, responsabilidades y los criterios explícitos para reporte de indicadores, y además tener los Sistemas de información no unificados</t>
  </si>
  <si>
    <t>Posibilidad de pérdida reputacional en la imagen institucional por la inadecuada identificación y control de riesgos que afectan los procesos de la entidad</t>
  </si>
  <si>
    <t>ESTRATÉGICOS</t>
  </si>
  <si>
    <t>6. Fortalecimiento del proceso de desarrollo y gestión de la arquitectura empresarial institucional nacional 
7. Mejoramiento capacidad de gestión administrativa de la agencia nacional de tierras nacional</t>
  </si>
  <si>
    <t>GERENCIALES</t>
  </si>
  <si>
    <t>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t>
  </si>
  <si>
    <t>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t>
  </si>
  <si>
    <t>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t>
  </si>
  <si>
    <t>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t>
  </si>
  <si>
    <t>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t>
  </si>
  <si>
    <t>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t>
  </si>
  <si>
    <t>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t>
  </si>
  <si>
    <t>La Oficina de Planeación verifica los indicadores entregados por las dependencias a través de sus fichas de indicadores donde valida que los datos registrados sean coherentes con la ficha técnica del indicador y de cumplimiento a las necesidades de información de la Entidad</t>
  </si>
  <si>
    <t>La Oficina de Planeación realiza acompañamiento a la(s) dependencia(s) para generar la información veraz a través de la ficha técnica del indicador donde se actualiza la información que presenta observaciones y que debe ser reportada a la Dirección General</t>
  </si>
  <si>
    <t>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t>
  </si>
  <si>
    <t>Con registro</t>
  </si>
  <si>
    <t>Sin registro</t>
  </si>
  <si>
    <t>Prestar acompañamiento y apoyo a los Directores, Subdirectores, Secretaría General y Jefes de Oficina por medio de los enlaces asignados para la elaboración de Planes de Acción anual</t>
  </si>
  <si>
    <t>Actas de sesiones realizadas con las dependencias</t>
  </si>
  <si>
    <t/>
  </si>
  <si>
    <t>Realizar acompañamiento y control técnico a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</si>
  <si>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</si>
  <si>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</si>
  <si>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de capacitaciones</t>
  </si>
  <si>
    <t xml:space="preserve">Realizar mesa de trabajo para el acompañamiento y apoyo en la construcción del Plan de Acción institucional </t>
  </si>
  <si>
    <t>Actas de sesión de la mesa de trabajo</t>
  </si>
  <si>
    <t>Aprobación del esquema de Seguimiento a la implementación para los indicadores estratégicos</t>
  </si>
  <si>
    <t>Esquema de seguimiento aprobado para indicadores estratégicos</t>
  </si>
  <si>
    <t>Capacitar a la entidad en el procedimiento de Administración de Riesgos de Gestión DEST-P-001</t>
  </si>
  <si>
    <t>Realizar seguimiento a la gestión del Plan de Acción (acciones preventivas) del Mapa de Riesgos de Gestión DEST-F-001</t>
  </si>
  <si>
    <t>Informe de seguimiento al Mapa de Riesgos de Gestión DEST-F-001</t>
  </si>
  <si>
    <t>COMUNICACIÓN Y GESTIÓN CON GRUPOS DE INTERÉS</t>
  </si>
  <si>
    <t>Desde la formulación de lineamientos de comunicación interna y externa, hasta la articulación con los grupos de interés y organismos de control</t>
  </si>
  <si>
    <t xml:space="preserve">GESTIÓN DE LA COMUNICACIÓN INTERNA Y EXTERNA. </t>
  </si>
  <si>
    <t>DIRECCIÓN GENERAL (EQUIPO DE COMUNICACIONES)</t>
  </si>
  <si>
    <t>Dar información imprecisa o errónea a la ciudadanía a través de cualquier medio de comunicación por parte de  personas autorizadas y NO autorizadas</t>
  </si>
  <si>
    <t>Inadecuada utilización de la imagen institucional</t>
  </si>
  <si>
    <t>Los canales de comunicación no son efectivos
La población campesina y de los grupos étnicos no tiene acceso a la información de la agencia por medios electrónicos</t>
  </si>
  <si>
    <t>Información de la ANT no llega al público objetivo</t>
  </si>
  <si>
    <t>GESTIÓN PARA LA TRANSPARENCIA</t>
  </si>
  <si>
    <t>OFICINA DEL INSPECTOR DE LA GESTIÓN DE TIERRAS</t>
  </si>
  <si>
    <t>Omitir la gestión y/o respuesta  a las denuncias por posibles hechos de corrupción</t>
  </si>
  <si>
    <t>Posibilidad de pérdida reputacional en la credibilidad y mala imagen institucional por deficiencia en la información interna y externa de la entidad</t>
  </si>
  <si>
    <t>Posibilidad de pérdida reputacional en la imagen institucional por el manejo inadecuado de la imagen institucional (símbolos, nombre, colores, manual de imagen, entre otros)</t>
  </si>
  <si>
    <t>Posibilidad de pérdida reputacional en la imagen institucional por el desconocimiento en el registro, gestión y tramite de denuncias</t>
  </si>
  <si>
    <t>DE IMAGEN O REPUTACIONAL</t>
  </si>
  <si>
    <t>OPERATIVOS</t>
  </si>
  <si>
    <t>EQUIPO DE COMUNICACIONES</t>
  </si>
  <si>
    <t>DIRECCIÓN GENERAL</t>
  </si>
  <si>
    <t>COLABORADOR DE LA OFICINA DEL INSPECTOR DE LA GESTIÓN DE TIERRAS</t>
  </si>
  <si>
    <t>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t>
  </si>
  <si>
    <t>Equipo de comunicaciones emite nuevo mensaje a través de los diferentes medios de comunicación con aclaraciones por parte del Director General o jefe de oficina correspondiente</t>
  </si>
  <si>
    <t>Equipo de comunicaciones verifica el uso de la imagen institucional a través de los instrumentos que se generan para el utilizarse en los diferentes medios, eventos e implementos que requiera la ANT</t>
  </si>
  <si>
    <t>Equipo de comunicaciones rediseñar a través de la actualización de los diseños en los instrumentos que se utilizan en los diferentes medios, eventos e implementos que requiera la ANT</t>
  </si>
  <si>
    <t>Dirección General revisa y aprueba la estrategia de comunicaciones a través de un oficio de aprobación donde verifica el cumplimiento de los lineamientos para desarrollar la estrategia de comunicación de la entidad</t>
  </si>
  <si>
    <t>Equipo de comunicaciones realiza monitoreo de la estrategia de comunicación a través de la recolección de información que se presenta en los diferentes medios de comunicación, validando que cumpla con los lineamientos</t>
  </si>
  <si>
    <t>Equipo de comunicaciones reformular la estrategia de comunicación a través de la actualización del Plan de Comunicación para generar un mayor alcance a los grupos de interés a los cuales la información no les llega</t>
  </si>
  <si>
    <t>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t>
  </si>
  <si>
    <t>Colaborador de la Oficina del Inspector de la Gestión de Tierras prioriza el tramite a través del Gestor Documental ORFEO para la subsanación y respuesta inmediata de la denuncia</t>
  </si>
  <si>
    <t>Sin documentar</t>
  </si>
  <si>
    <t>Validación de mensajes y boletines de prensa</t>
  </si>
  <si>
    <t>DIRECCIÓN GENERAL - EQUIPO DE COMUNICACIONES</t>
  </si>
  <si>
    <t>Solicitud de comunicación de mensajes o boletines generados por las dependencias de la ANT</t>
  </si>
  <si>
    <t>Socialización de la Política de Comunicación Interna y Externa con el fin dar lineamientos específicos a los canales de comunicación autorizados por la Entidad</t>
  </si>
  <si>
    <t>Socialización de la política de comunicaciones</t>
  </si>
  <si>
    <t>Socialización de la estrategia de comunicaciones donde se encuentra contenida la información de los voceros autorizados por la Entidad</t>
  </si>
  <si>
    <t>Socialización de la estrategia de comunicaciones</t>
  </si>
  <si>
    <t>Revisión del manual de imagen de la Entidad</t>
  </si>
  <si>
    <t>Manual de imagen revisado</t>
  </si>
  <si>
    <t>Socialización del manual de imagen de la Entidad</t>
  </si>
  <si>
    <t>Socialización del manual de imagen mediante mailings.</t>
  </si>
  <si>
    <t>Divulgación de Boletines (comunicados de prensa, audios y fotografías a nivel nacional y regional)</t>
  </si>
  <si>
    <t>Envío de Boletines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</si>
  <si>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</si>
  <si>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</si>
  <si>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</si>
  <si>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</si>
  <si>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</si>
  <si>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</si>
  <si>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Reportes mensuales de gestión de denuncias en Plan de Acción de la Oficina del Inspector de la Gestión de Tierras</t>
  </si>
  <si>
    <t>INTELIGENCIA DE LA INFORMACIÓN</t>
  </si>
  <si>
    <t>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</si>
  <si>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GESTIÓN DEL MODELO DE ATENCIÓN</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</si>
  <si>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</si>
  <si>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</si>
  <si>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PLANIFICACIÓN DEL ORDENAMIENTO SOCIAL DE LA PROPIEDAD</t>
  </si>
  <si>
    <t>Determinar las acciones necesarias a cargo de la Entidad para consolidar el Ordenamiento Social de la Propiedad Rural considerando los modelos de atención por oferta, demanda y descongestión</t>
  </si>
  <si>
    <t>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t>
  </si>
  <si>
    <t>SEGURIDAD JURÍDICA SOBRE LA TITULARIDAD DE LA TIERRA Y LOS TERRITORIOS</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</si>
  <si>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</si>
  <si>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</si>
  <si>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ACCESO A LA PROPIEDAD DE LA TIERRA Y LOS TERRITORIOS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</si>
  <si>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</si>
  <si>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Inicia con el análisis de la ruta jurídica y termina con la decisión final del expediente </t>
  </si>
  <si>
    <t>Describir las tareas necesarias para detallar los mecanismos efectivos de protección de las tierras y territorios ocupados o poseídos ancestralmente y/o tradicionalmente por los pueblos indígenas</t>
  </si>
  <si>
    <t>GESTIÓN DE LA INFORMACIÓN</t>
  </si>
  <si>
    <t>Prestar servicios de tecnologías de información y comunicaciones, y geografía y topografía oportunos para la operación y la toma de decisiones de la Agencia</t>
  </si>
  <si>
    <t>Desde la conceptualización de los servicios de tecnología de información y comunicaciones, y gestión de la información de geografía y topografía de la Entidad hasta el uso, administración y soporte</t>
  </si>
  <si>
    <t>GESTIÓN DEL TALENTO HUMANO</t>
  </si>
  <si>
    <t>APOYO JURÍDICO</t>
  </si>
  <si>
    <t>ADQUISICIÓN DE BIENES Y SERVICIOS</t>
  </si>
  <si>
    <t>ADMINISTRACIÓN DE BIENES Y SERVICIOS</t>
  </si>
  <si>
    <t>Administrar los recursos e información financiera con base en las necesidades de las dependencias de la Agencia y organismos estatales requirentes, a través de mecanismos de dirección, registro, ejecución, control y seguimiento de los recursos</t>
  </si>
  <si>
    <t>Desde la recepción de los bienes y servicios, hasta la disposición final de los bienes y el recibido a satisfacción de los servicios</t>
  </si>
  <si>
    <t>GESTIÓN FINANCIERA</t>
  </si>
  <si>
    <t>Desde la elaboración del anteproyecto de presupuesto de la ANT, hasta la presentación de los estados financieros</t>
  </si>
  <si>
    <t>SEGUIMIENTO, EVALUACIÓN Y MEJORA</t>
  </si>
  <si>
    <t>Analizar la información proveniente de la retroalimentación del desempeño de procesos, planes, programas y proyectos, para la toma de decisiones y formulación de nuevas acciones orientadas a elevar el nivel de cumplimiento, transparencia y mejora institucional</t>
  </si>
  <si>
    <t>Desde el reporte y análisis de información y datos, la determinación de las causas probables de los incumplimientos y tendencias negativas hasta la formulación de acciones correctivas, preventivas y de mejora</t>
  </si>
  <si>
    <t>DIRECCIÓN GENERAL / GESTIÓN DEL CONOCIMIENTO</t>
  </si>
  <si>
    <t>SUBDIRECCIÓN DE SISTEMAS DE INFORMACIÓN DE TIERRAS</t>
  </si>
  <si>
    <t>DIRECCIÓN DE GESTIÓN DEL ORDENAMIENTO SOCIAL DE LA PROPIEDAD</t>
  </si>
  <si>
    <t>SECRETARÍA GENERAL</t>
  </si>
  <si>
    <t>SUBDIRECCIÓN DE PLANEACIÓN OPERATIVA</t>
  </si>
  <si>
    <t>DIRECCIÓN DE GESTIÓN JURÍDICA DE TIERRAS</t>
  </si>
  <si>
    <t>EQUIPO INICIATIVAS COMUNITARIAS DAE</t>
  </si>
  <si>
    <t>EQUIPO DE ADQUISICIONES DE PREDIOS Y/O MEJORAS DAE</t>
  </si>
  <si>
    <t>EQUIPO SISTEMAS DE INFORMACIÓN DAE</t>
  </si>
  <si>
    <t>DIRECCIÓN DE ACCESO A TIERRAS</t>
  </si>
  <si>
    <t>SUBDIRECCIÓN DE ACCESO A TIERRAS EN ZONAS FOCALIZADAS</t>
  </si>
  <si>
    <t>SUBDIRECCIÓN DE ACCESO A TIERRAS POR DEMANDA Y DESCONGESTIÓN</t>
  </si>
  <si>
    <t>SUBDIRECCIÓN DE ADMINISTRACIÓN DE TIERRAS DE LA NACIÓN</t>
  </si>
  <si>
    <t>DIRECCIÓN GENERAL - GEOGRAFÍA, TOPOGRAFÍA Y CATASTRO</t>
  </si>
  <si>
    <t>OFICINA JURÍDICA</t>
  </si>
  <si>
    <t>GRUPO CONTRATOS</t>
  </si>
  <si>
    <t>SUBDIRECCIÓN ADMINISTRATIVA Y FINANCIERA</t>
  </si>
  <si>
    <t xml:space="preserve">SUBDIRECCIÓN ADMINISTRATIVA Y FINANCIERA
</t>
  </si>
  <si>
    <t>OFICINA DE CONTROL INTERNO</t>
  </si>
  <si>
    <t>Aprobación y publicación de información documentada no pertinente a los Procesos de la entidad</t>
  </si>
  <si>
    <t>Fuga parcial o completa del conocimiento tácito o explicito de la Entidad</t>
  </si>
  <si>
    <t>Incumplimiento en la implementación del PETI</t>
  </si>
  <si>
    <t>Definición y evolución de la arquitectura empresarial de TI que no responda a las necesidades de la entidad</t>
  </si>
  <si>
    <t>Incumplimiento en la implementación del Modelo de Seguridad y Privacidad  de la información de la estrategia de Gobierno Digital</t>
  </si>
  <si>
    <t>Programar municipios que posteriormente presenten limitantes para su intervención</t>
  </si>
  <si>
    <t>Respuesta inoportuna a las PQRSD</t>
  </si>
  <si>
    <t xml:space="preserve">Expedir Acto administrativo que resuelve solicitud de inclusión en el RESO, sin la completitud del análisis dentro del proceso de valoración para determinar el cumplimiento de requisitos mínimos (omisión de validaciones en bases de datos/soportes documentales) </t>
  </si>
  <si>
    <t>Incumplimiento en la formulación e implementación de los POSPR en los municipios programados por razones técnicas y operativas</t>
  </si>
  <si>
    <t>Retrasos o suspensión en la formulación e implementación de POSPR en los municipios programados por condiciones de seguridad adversas a la operación</t>
  </si>
  <si>
    <t>Incumplimientos por parte de los socios estratégicos y/u operadores de catastro en la entrega de insumos / productos requeridos para la formulación e implementación de POSPR, en el marco de los convenios celebrados</t>
  </si>
  <si>
    <t>Incumplimiento de términos para dar respuesta a las nuevas solicitudes de recursos, de decisiones finales de procesos agrarios y formalización de la propiedad privada rural</t>
  </si>
  <si>
    <t>Realizar el reparto de una solicitud a dos o más, diferentes dependencias</t>
  </si>
  <si>
    <t>Incumplimiento por parte de los proveedores de servicios e insumos de las Iniciativas Cofinanciadas</t>
  </si>
  <si>
    <t>Interrupción del proceso de compra directa de un predio y/o mejora</t>
  </si>
  <si>
    <t>Falta de unificación en la información reportada</t>
  </si>
  <si>
    <t>Demora en la revisión de las diferentes peticiones presentadas por las comunidades étnicas a cargo de la DAE</t>
  </si>
  <si>
    <t>Materializar un subsidio que no cumpla con los requisitos establecidos</t>
  </si>
  <si>
    <t>Adjudicación de baldíos a persona natural, sin el cumplimiento de requisitos jurídicos, agronómicos y catastrales en los municipios focalizados</t>
  </si>
  <si>
    <t xml:space="preserve">Demoras en ejecutar las etapas propias del procedimiento por causas internas de revocatoria de predios no focalizados </t>
  </si>
  <si>
    <t xml:space="preserve">Demoras en ejecutar las etapas propias del procedimiento por causas internas de revocatoria de predios focalizados </t>
  </si>
  <si>
    <t>Redireccionamiento equivocado de las solicitudes que ingresan a la DAT</t>
  </si>
  <si>
    <t>Demora en la revisión de las diferentes peticiones presentadas por las comunidades y/o resguardos indígenas a cargo de la DAE</t>
  </si>
  <si>
    <t>Inventario de predios desactualizado de Fondo de Tierras para la Reforma Rural Integral</t>
  </si>
  <si>
    <t>Entrega de información Topográfica fuera de los tiempos requeridos</t>
  </si>
  <si>
    <t>Entrega de información fuera de los estándares y requisitos técnicos mínimos</t>
  </si>
  <si>
    <t>Incumplimiento en la entrega de productos y servicios en la construcción de soluciones de software</t>
  </si>
  <si>
    <t>Incumplir los tiempos de entrega de desarrollo y ajustes a las aplicaciones de la Agencia</t>
  </si>
  <si>
    <t>Realizar actividades relacionadas con los procedimientos misionales fuera del sistema integrado de tierras (SIT), dispuesto  por la Entidad</t>
  </si>
  <si>
    <t>Posibilidad de incumplir metas del Plan Estratégico de Talento Humano</t>
  </si>
  <si>
    <t>Prescripción de la acción disciplinaria</t>
  </si>
  <si>
    <t>Caducidad de la acción disciplinaria</t>
  </si>
  <si>
    <t>Perdida de expedientes disciplinarios</t>
  </si>
  <si>
    <t>Emitir conceptos sobre el mismo tema con distinta interpretación</t>
  </si>
  <si>
    <t>Vencimiento de términos</t>
  </si>
  <si>
    <t>Emisión de viabilidades positivas contrarias a la normatividad</t>
  </si>
  <si>
    <t>Liquidación de contratos y/o convenios fuera del plazo previsto.</t>
  </si>
  <si>
    <t>Configuración del contrato realidad.</t>
  </si>
  <si>
    <t>Perdidas o daños en los bienes de la Entidad</t>
  </si>
  <si>
    <t>Incumplimiento en la aplicación de los mantenimientos preventivos a los bienes de la Entidad</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</si>
  <si>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</si>
  <si>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</si>
  <si>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Incumplimiento del Plan de Gestión Integral de Residuos Peligrosos (PGIRESPEL)</t>
  </si>
  <si>
    <t>Incumplimiento de requisitos y trámites legales ambientales en la adquisición de bienes y servicios</t>
  </si>
  <si>
    <t>Desactualización del Sistema de Gestión Ambiental con requisitos legales ambientales</t>
  </si>
  <si>
    <t>Disposición de residuos ordinarios sin cumplir las prácticas establecidas en la entidad</t>
  </si>
  <si>
    <t>Registro de gastos y pagos sin cumplimiento de requisitos legales</t>
  </si>
  <si>
    <t>Programación del PAC que no corresponde a las necesidades reales</t>
  </si>
  <si>
    <t xml:space="preserve">Generación de obligaciones con inconsistencias en la aplicación de las deducciones tributarias </t>
  </si>
  <si>
    <t>Generar Estados Financieros que no sean razonables</t>
  </si>
  <si>
    <t>Imprecisiones en la información oficial de la cartera a cargo de la ANT</t>
  </si>
  <si>
    <t>Fallas en la ejecución de la reserva presupuestal constituida</t>
  </si>
  <si>
    <t>Falla en la formulación del anteproyecto de presupuesto en el rubro de Funcionamiento</t>
  </si>
  <si>
    <t>Falla en el registro de un Compromiso Presupuestal</t>
  </si>
  <si>
    <t xml:space="preserve">Incumplimiento y no conformidad de reportes e informes de avance de planes de acción y proyectos de inversión </t>
  </si>
  <si>
    <t>Liberación de productos no conformes con los requisitos</t>
  </si>
  <si>
    <t>Incumplimiento en la ejecución de los planes y proyectos Institucionales</t>
  </si>
  <si>
    <t>Incumplimiento del Plan Anual de Auditoría Interna</t>
  </si>
  <si>
    <t>Incumplimiento en la ejecución del cronograma de monitoreo de los planes de mejoramiento</t>
  </si>
  <si>
    <t>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t>
  </si>
  <si>
    <t>Posibilidad de pérdida reputacional en la desaparición del conocimiento organizacional por falta de mecanismos que permitan retener el conocimiento tácito y explícito tanto individual como grupal u organizacional</t>
  </si>
  <si>
    <t>Posibilidad de pérdida reputacional en la imagen institucional para los usuarios dado el incumplimiento en la misión y visión, afectando la prestación de los servicios debido a un diagnóstico equivocado e incompleto de las necesidades de la entidad y su entorno</t>
  </si>
  <si>
    <t>Posibilidad de pérdida reputacional en la imagen institucional debido a la inadecuada priorización de las tareas necesarias para planificar e implementar el componente de seguridad digital de la estrategia de gobierno digital</t>
  </si>
  <si>
    <t>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t>
  </si>
  <si>
    <t>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t>
  </si>
  <si>
    <t>Posibilidad de pérdida reputacional en la credibilidad institucional por la decisión generada erradamente en el acto administrativo para las zonas no focalizadas</t>
  </si>
  <si>
    <t>Posibilidad de pérdida reputacional en la credibilidad institucional por la decisión generada erradamente en el acto administrativo para las zonas focalizadas y formalización de la propiedad privada rural</t>
  </si>
  <si>
    <t>Posibilidad de pérdida reputacional en la credibilidad institucional por el incumpliendo de los términos para resolver un recurso</t>
  </si>
  <si>
    <t>Posibilidad de pérdida reputacional en la credibilidad institucional por falta de bases de datos unificadas y estandarizadas como única matriz de control y seguimiento a respuestas</t>
  </si>
  <si>
    <t>Posibilidad de Pérdida Reputacional por reporte de información imprecisa y variada debido a las diferentes archivos de datos para almacenamiento de la información y las distintas fuentes finales para el envío de la información</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</si>
  <si>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t>
  </si>
  <si>
    <t>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t>
  </si>
  <si>
    <t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t>
  </si>
  <si>
    <t>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t>
  </si>
  <si>
    <t>Posibilidad de pérdida reputacional en la imagen de la entidad de manera interna o externa por falta de planeación del área misional en la entrega de información para validación</t>
  </si>
  <si>
    <t>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t>
  </si>
  <si>
    <t>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t>
  </si>
  <si>
    <t>Posibilidad de pérdida reputacional en la imagen institucional debido a la omisión de la tarea referente al reporte de ejecución presupuestal y físico de proyectos de inversión, del procedimiento SEYM-P-006 SEGUIMIENTO A LA EJECUCIÓN PRESUPUESTAL Y DE METAS</t>
  </si>
  <si>
    <t>Posibilidad de pérdida reputacional en la imagen institucional por el desconocimiento de cambios normativos, requisitos y/o lineamientos para el desarrollo de productos y/o salidas</t>
  </si>
  <si>
    <t>Posibilidad de pérdida reputacional en la imagen institucional por la inadecuada asignación de recursos físicos, humanos, técnicos, tecnológicos o financieros para el desarrollo del portafolio de productos y/o servicios y cumplimiento de los tiempos de entrega de los productos</t>
  </si>
  <si>
    <t>Posibilidad de pérdida reputacional en la credibilidad y confianza de las partes interesadas y organismos de control por falta de competencias y capacitaciones al personal de la entidad con respecto al trabajo en esta</t>
  </si>
  <si>
    <t>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t>
  </si>
  <si>
    <t>TIPO DE RIESGO</t>
  </si>
  <si>
    <t>DE CUMPLIMIENTO</t>
  </si>
  <si>
    <t>SATISFACCIÓN DEL CLIENTE</t>
  </si>
  <si>
    <t>TECNOLÓGICOS</t>
  </si>
  <si>
    <t>FINANCIEROS</t>
  </si>
  <si>
    <t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t>
  </si>
  <si>
    <t>La Oficina de Planeación informa a la dependencia responsable del documento a través de una comunicación por correo electrónico las observaciones encontradas y solicitando la actualización inmediata de este, creando una solicitud de elaboración o modificación del documento</t>
  </si>
  <si>
    <t>ASESOR DE GESTIÓN DEL CONOCIMIENTO / DIRECCIÓN GENERAL</t>
  </si>
  <si>
    <t>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t>
  </si>
  <si>
    <t>EQUIPO DE GESTIÓN DEL CONOCIMIENTO</t>
  </si>
  <si>
    <t>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t>
  </si>
  <si>
    <t>SUBDIRECCIÓN SISTEMAS INFORMACIÓN DE TIERRAS</t>
  </si>
  <si>
    <t>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t>
  </si>
  <si>
    <t>Subdirección Sistemas Información de Tierras Reformula la estrategia de TI de la Entidad a través del PETI actualizado  Realizando los ajustes necesarios a los proyectos que se identificaron con incumplimiento en el seguimiento</t>
  </si>
  <si>
    <t>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t>
  </si>
  <si>
    <t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t>
  </si>
  <si>
    <t xml:space="preserve">Subdirección Sistemas Información de Tierras Actualiza la estrategia de TI de la Entidad a través de la actualización del PETI Ajustando la Arquitectura objetivo (TO-BE) de los dominios que no cumplieron con las necesidades de la entidad </t>
  </si>
  <si>
    <t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t>
  </si>
  <si>
    <t>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t>
  </si>
  <si>
    <t>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t>
  </si>
  <si>
    <t>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t>
  </si>
  <si>
    <t xml:space="preserve">Secretaría General Realiza seguimiento a la gestión y respuestas a las PQRSD a través de correos electrónicos de seguimiento informando sobre el estado de gestión de las PQRSD a cada dependencia. </t>
  </si>
  <si>
    <t>Secretaría General Valida la ejecución del plan de atención de las PQRSD a través de reporte de ORFEO  donde se evidencia la implementación del plan de atención generado por las dependencias de las PQRSD rezagadas</t>
  </si>
  <si>
    <t>Secretaría General Solicita la elaboración de un plan de atención de las PQRSD pendientes de gestión a través de un correo electrónico  donde la dependencia genera una estrategia oportuna para la PQRSD rezagadas</t>
  </si>
  <si>
    <t>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t>
  </si>
  <si>
    <t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t>
  </si>
  <si>
    <t>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t>
  </si>
  <si>
    <t>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t>
  </si>
  <si>
    <t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t>
  </si>
  <si>
    <t>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t>
  </si>
  <si>
    <t>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t>
  </si>
  <si>
    <t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</si>
  <si>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t>
  </si>
  <si>
    <t>SUBDIRECCIÓN DE PROCESOS AGRARIOS Y GESTIÓN JURÍDICA</t>
  </si>
  <si>
    <t>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t>
  </si>
  <si>
    <t>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t>
  </si>
  <si>
    <t>SUBDIRECCIÓN DE SEGURIDAD JURÍDICA</t>
  </si>
  <si>
    <t>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t>
  </si>
  <si>
    <t>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t>
  </si>
  <si>
    <t>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t>
  </si>
  <si>
    <t>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t>
  </si>
  <si>
    <t>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t>
  </si>
  <si>
    <t>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t>
  </si>
  <si>
    <t>GESTOR DOCUMENTAL DE LA SUBDIRECCIÓN DE PROCESOS AGRARIOS Y GESTIÓN JURÍDICA</t>
  </si>
  <si>
    <t>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</si>
  <si>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GESTOR DOCUMENTAL DE LA SUBDIRECCIÓN DE SEGURIDAD JURÍDICA</t>
  </si>
  <si>
    <t>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t>
  </si>
  <si>
    <t>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t>
  </si>
  <si>
    <t>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t>
  </si>
  <si>
    <t>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t>
  </si>
  <si>
    <t>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t>
  </si>
  <si>
    <t>El equipo de Adquisiciones de predios y/o mejoras DAE verifica la oferta voluntaria de predio a través del diligenciamiento de la forma ACCTI-F-021 FORMA OFERTA VOLUNTARIA DE PREDIOS donde se revisa los requisitos para la oferta voluntaria de los propietarios hacia la ANT</t>
  </si>
  <si>
    <t>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t>
  </si>
  <si>
    <t>El equipo compra de predios requiere a través de oficio radicado en el sistema de gestión documental ORFEO remitido al propietario del predio, la solicitud de los documentos faltantes para la oferta voluntaria del predio</t>
  </si>
  <si>
    <t>El equipo Sistemas de Información DAE realiza seguimiento mensual a la cantidad de requerimientos allegados de comunidades étnicas a través de un reporte en Excel donde se estipula la cantidad de requerimientos de acuerdo a cada uno de los procedimientos a cargo de la DAE</t>
  </si>
  <si>
    <t>El equipo Sistemas de Información DAE actualiza la información que entregan los diferentes equipos de trabajo de la DAE a través de correo electrónico donde se reporta la información que se validó y debe modificar datos</t>
  </si>
  <si>
    <t>El equipo Sistemas de Información DAE registra los requerimientos realizados a las comunidades étnicas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</si>
  <si>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étnica</t>
  </si>
  <si>
    <t>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t>
  </si>
  <si>
    <t>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t>
  </si>
  <si>
    <t>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t>
  </si>
  <si>
    <t>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t>
  </si>
  <si>
    <t>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t>
  </si>
  <si>
    <t>El equipo Sistemas de Información DAE registra los requerimientos realizados a las comunidades y/o resguardos indígenas a través del Archivo Base de Datos DAE  para llevar un control al cumplimiento en los requisitos mínimos establecidos dentro los tiempo requeridos</t>
  </si>
  <si>
    <t>El equipo Sistemas de Información DAE reitera el requerimiento a la comunidad a través de ORFEO donde se recuerda el cumplimiento de requisitos para continuar el procedimiento requerido por la comunidad y/o resguardo indígena</t>
  </si>
  <si>
    <t>Subdirección de Administración de Tierras de la Nación corrige la información a través del inventario actualizado del Fondo de Tierras para la Reforma Rural Integral donde se modifica los datos por las diferencias detectadas en la conciliación realizada</t>
  </si>
  <si>
    <t>DIRECCIÓN GENERAL - GEOGRAFÍA - TOPOGRAFÍA Y CATASTRO</t>
  </si>
  <si>
    <t>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t>
  </si>
  <si>
    <t>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t>
  </si>
  <si>
    <t>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t>
  </si>
  <si>
    <t>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</si>
  <si>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</si>
  <si>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t>
  </si>
  <si>
    <t>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t>
  </si>
  <si>
    <t>Subdirección Sistemas Información de Tierras ejecuta pruebas a través del informe de ciclo de vida de desarrollo de software (etapa de pruebas) realizando los ciclos de pruebas correspondientes a los componentes del software para su posterior paso a producción</t>
  </si>
  <si>
    <t>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t>
  </si>
  <si>
    <t>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t>
  </si>
  <si>
    <t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t>
  </si>
  <si>
    <t xml:space="preserve">Subdirección Sistemas Información de Tierras Realiza el análisis del nivel de uso y apropiación del sistema  a través del acta de la reunión Por medio de mesas de trabajo en las que se puede identificar requerimientos o mejoras al módulo del SIT  </t>
  </si>
  <si>
    <t>SUBDIRECCIÓN DE TALENTO HUMANO</t>
  </si>
  <si>
    <t>Subdirección de Talento Humano Gestiona el soporte y mantenimiento del aplicativo Meta4 - SIGEP Nómina a través de Informe de supervisión que presenta los ajustes en el presupuesto, las notificaciones a los interesados con inconsistencias y correcciones a que haya lugar</t>
  </si>
  <si>
    <t>Oficina Jurídica verifica el documento que presenta novedad a través de la caracterización de la solicitud del concepto donde se valida el objeto, responsable y el tramite y encontrar las observaciones para su ajuste o actualización</t>
  </si>
  <si>
    <t>Oficina Jurídica consulta del estado procesal a través del seguimiento de la pagina web www.ramajudicial.gov.co  donde se valida en el modulo de consulta de procesos unificadas como esta la realidad procesal (actuaciones sobre el proceso) dentro de esto, el cumplimiento en términos</t>
  </si>
  <si>
    <t>Oficina Jurídica realiza la revocatoria a través de un acto administrativo donde es motivado y se expresa los argumentos del porque a la actuación administrativa</t>
  </si>
  <si>
    <t>SUPERVISOR DEL CONTRATO Y/O CONVENIO</t>
  </si>
  <si>
    <t>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t>
  </si>
  <si>
    <t>SUPERVISOR DEL CONTRATO</t>
  </si>
  <si>
    <t>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t>
  </si>
  <si>
    <t>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t>
  </si>
  <si>
    <t>EQUIPO DE GESTIÓN DOCUMENTAL DE LA SUBDIRECCIÓN ADMINISTRATIVA Y FINANCIERA</t>
  </si>
  <si>
    <t>SUBDIRECCIÓN ADMINISTRATIVA Y FINANCIERA (GESTIÓN AMBIENTAL)</t>
  </si>
  <si>
    <t>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t>
  </si>
  <si>
    <t>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t>
  </si>
  <si>
    <t>PERSONA ENCARGADA DE LA GESTIÓN AMBIENTAL</t>
  </si>
  <si>
    <t>SUBDIRECCIÓN ADMINISTRATIVA Y FINANCIERA (CONTABILIDAD)</t>
  </si>
  <si>
    <t>Subdirección Administrativa y Financiera (Contabilidad) verifica con el seguimiento a través de las cuentas presentadas por los contratistas en la plataforma de SIIF-Nación  la identificación de las deducciones que se aplican y sean las correctas tributariamente</t>
  </si>
  <si>
    <t xml:space="preserve">Subdirección Administrativa y Financiera (Contabilidad) actualiza las cuentas presentadas por los contratistas con observaciones a través del reporte de pago actualizado donde corrige las deducciones tributarias que se generan para la plataforma de SIIF-Nación </t>
  </si>
  <si>
    <t>PERSONA ENCARGADA DE CARTERA</t>
  </si>
  <si>
    <t>Persona encargada de Cartera realiza las conciliaciones a través de Actas de conciliación mensual donde se valida los saldos que existen en cartera</t>
  </si>
  <si>
    <t>Persona encargada de Cartera modifica la información reportada a Tesorería  a través de la forma GEFIN-F-009 FORMA DETALLADA DE INGRESOS donde se actualiza los datos con base los reportes con novedades</t>
  </si>
  <si>
    <t>PERSONA ENCARGADA DE PRESUPUESTO</t>
  </si>
  <si>
    <t>Persona encargada de Presupuesto corrige los datos a través del documento Reserva Presupuestal actualizado donde se asigna el nuevo presupuesto a la (s) dependencia (s) que presento observación (es) y se notifica por memorando en ORFEO</t>
  </si>
  <si>
    <t>PERSONA ENCARGADA DEL PRESUPUESTO</t>
  </si>
  <si>
    <t>Persona encargada del Presupuesto verifica el registro elaborado  a través del reporte que se genera SIIF-Nación con base a los documentos de la solicitud de registro</t>
  </si>
  <si>
    <t xml:space="preserve">Persona encargada del Presupuesto ajusta el registro presupuestal  a través de acto administrativo donde se actualiza el registro presupuestal al que debe estar asignado en el SIIF-Nación 
</t>
  </si>
  <si>
    <t>La Oficina de Planeación revisa la información de la dependencias a través de las presentaciones de avance donde se valida que se este ejecutando los planes para generar el informe de avance</t>
  </si>
  <si>
    <t>La Oficina de Planeación informa a la dependencia responsable del plan de acción y/o proyecto de inversión a través de una comunicación por correo electrónico las observaciones encontradas en el informe de avance</t>
  </si>
  <si>
    <t>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t>
  </si>
  <si>
    <t>La Oficina de Planeación revisa el avance de los planes de acción y proyectos de inversión a través del reporte de avance donde se valida que se este ejecutando los planes con base a la planeación aprobada y en caso contrario, emitir las observaciones que haya a lugar</t>
  </si>
  <si>
    <t>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t>
  </si>
  <si>
    <t>COMITÉ DE COORDINACIÓN DE CONTROL INTERNO - CICCI</t>
  </si>
  <si>
    <t xml:space="preserve">OFICINA DE CONTROL INTERNO </t>
  </si>
  <si>
    <t>Oficina de Control Interno  hace seguimiento al Programa/Plan de Auditoría  a través de la forma SEYM-F-005 FORMA PLAN DE AUDITORÍA donde se registra la gestión de las actividades que se desarrollan para el cumplimiento del Programa/ Plan de Auditoria en la vigencia</t>
  </si>
  <si>
    <t>Oficina de Control Interno  valida la ejecución del cronograma de monitoreo de los Planes de Mejoramiento a través del Informe de Seguimiento al Estado de los Planes de Mejoramiento Institucional donde revisa el estado de gestión a los planes de mejoramiento institucional</t>
  </si>
  <si>
    <t>Continuo</t>
  </si>
  <si>
    <t xml:space="preserve">Continua </t>
  </si>
  <si>
    <t>Aleatorio</t>
  </si>
  <si>
    <t>Actualización del procedimiento CONTROL DE INFORMACIÓN DOCUMENTADA INTI-P-001</t>
  </si>
  <si>
    <t>Procedimiento actualizado INTI-P-001</t>
  </si>
  <si>
    <t>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t>
  </si>
  <si>
    <t>GESTIÓN DEL CONOCIMIENTO / DIRECCIÓN GENERAL</t>
  </si>
  <si>
    <t xml:space="preserve">Formulario de autodiagnóstico MIPG diligenciado </t>
  </si>
  <si>
    <t>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t>
  </si>
  <si>
    <t>ENLACE ENCARGADO DE GESTIÓN DEL CONOCIMIENTO DE LAS DEPENDENCIAS DE LA ANT</t>
  </si>
  <si>
    <t>INTI-F-012-Forma-RECOLECCIÓN-DE-BUENAS-PRÁCTICAS-Y-LECCIONES-APRENDIDAS</t>
  </si>
  <si>
    <t>Realizar mesas de Seguimiento a la Implementación Proyectos PETI</t>
  </si>
  <si>
    <t>Informe de seguimiento periódico a la ejecución del PETI</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</si>
  <si>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</si>
  <si>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</si>
  <si>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</si>
  <si>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</si>
  <si>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</si>
  <si>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 P004 Gobierno TIC actualizado</t>
  </si>
  <si>
    <t>Validar el Plan de Ordenamiento Social de la Propiedad Rural POSPR Operativo con las subdirecciones de oferta previo a su aprobación y viabilización</t>
  </si>
  <si>
    <t>Correos de las áreas misionales con el plan validado</t>
  </si>
  <si>
    <t>Realizar el seguimiento a las PQRSD recibidas por la ANT de manera mensual.</t>
  </si>
  <si>
    <t>Matriz de seguimiento de PQRSD</t>
  </si>
  <si>
    <t>Revisión de calidad Actos Administrativos proyectados para dar visto bueno o rechazar solicitando ajustes</t>
  </si>
  <si>
    <t xml:space="preserve"> Matrices de calidad de las proyecciones de valoración</t>
  </si>
  <si>
    <t>Capacitaciones al equipo RESO de la SSIT</t>
  </si>
  <si>
    <t>Listas de asistencias a las capacitaciones</t>
  </si>
  <si>
    <t>Realizar mesas técnicas operativas de seguimiento la Formulación e Implementación de Planes</t>
  </si>
  <si>
    <t>Actas de las mesas técnicas con convenios y/o socios estratégicos</t>
  </si>
  <si>
    <t>Realizar reuniones de acercamiento institucional con las entidades con competencias en el temas de seguridad en los municipios programados</t>
  </si>
  <si>
    <t>Actas de reuniones o soportes de realización de estas</t>
  </si>
  <si>
    <t>Elaborar informes de Monitoreo y Seguimiento de acompañamiento a los socios a la Formulación e Implementación</t>
  </si>
  <si>
    <t>Informes elaborados de Monitoreo y Seguimiento de acompañamiento a los socios a la Formulación e Implementación.</t>
  </si>
  <si>
    <t xml:space="preserve">Realizar Reuniones de Comité Operativo </t>
  </si>
  <si>
    <t>Actas de reuniones realizadas.</t>
  </si>
  <si>
    <t>Actualizar y depurar el inventario de procesos agrarios en zonas no focalizadas</t>
  </si>
  <si>
    <t>Inventario de procesos agrarios en zonas no focalizadas actualizado.</t>
  </si>
  <si>
    <t>Actualizar y depurar el inventario de procesos agrarios en zonas focalizadas</t>
  </si>
  <si>
    <t>Inventario de procesos agrarios en zonas focalizadas actualizado.</t>
  </si>
  <si>
    <t>Verificación del estado de las solicitudes en ORFEO</t>
  </si>
  <si>
    <t>Base de datos reporte del estado de los radicados en ORFEO.</t>
  </si>
  <si>
    <t>Revisión, análisis y conformación de expedientes de procesos agrarios en zonas no focalizadas en ORFEO</t>
  </si>
  <si>
    <t>Base de datos con reporte de conformación de expedientes en ORFEO.</t>
  </si>
  <si>
    <t>Revisión, análisis y conformación de expedientes de procesos agrarios en zonas focalizadas en ORFEO</t>
  </si>
  <si>
    <t>Base de datos reporte de conformación de expedientes en ORFEO.</t>
  </si>
  <si>
    <t>DIRECCIÓN DE ASUNTOS ÉTNICOS</t>
  </si>
  <si>
    <t>La póliza con el respectivo soporte de pago de la misma.</t>
  </si>
  <si>
    <t>Actualizar el procedimiento   ACCTI  P-021,  de  tal manera que se identifiquen claramente las salidas y las entradas respectivamente</t>
  </si>
  <si>
    <t>Respuesta a la solicitud por correo electrónico de la información a los equipos de trabajo de la DAE</t>
  </si>
  <si>
    <t>Reuniones mensuales del grupo PQRSD del equipo de Sistemas de Información para conocer los avances e inconvenientes en los avances de cada petición</t>
  </si>
  <si>
    <t>Acta de reunión de seguimiento a los avances e inconvenientes</t>
  </si>
  <si>
    <t>Realizar capacitación a profesionales de Compra Directa sobre ACCTI-P-010 Procedimiento de Compra Directa de Predios con énfasis en las tareas críticas y de control señaladas en él</t>
  </si>
  <si>
    <t>Documento o soporte que evidencie la capacitación</t>
  </si>
  <si>
    <t>Actualizar la forma ACCTIF-020 Lista de chequeo</t>
  </si>
  <si>
    <t>ACCTI-F-020 Lista de Chequeo actualizada</t>
  </si>
  <si>
    <t xml:space="preserve">Socialización de los procedimientos e instructivos relacionados con Subsidios que se encuentren vigentes en el Sistema Integrado de Gestión dentro de la Subdirección de Acceso a Tierras en Zonas Focalizadas - SATZF </t>
  </si>
  <si>
    <t>Listado de asistencia de la socialización</t>
  </si>
  <si>
    <t>Socialización de los procedimientos ACCTI- P 020-Adjudicación Baldíos  en los municipios focalizados y ACCTI-P-003 Adjudicación de baldíos a persona natural (ley 160/94)</t>
  </si>
  <si>
    <t xml:space="preserve">Actualizar la ACCTI-F-097 - Matriz de Revocatoria Directa, que incluya criterios de control en las etapas del procedimiento de revocatoria para los predios no focalizados </t>
  </si>
  <si>
    <t xml:space="preserve">ACCTI-F-097 - Matriz de Revocatoria Directa actualizada para los predios no focalizados </t>
  </si>
  <si>
    <t xml:space="preserve">Actualizar la ACCTI-F-097 - Matriz de Revocatoria Directa, que incluya criterios de control en las etapas del procedimiento de revocatoria para los predios focalizados </t>
  </si>
  <si>
    <t xml:space="preserve">ACCTI-F-097 - Matriz de Revocatoria Directa actualizada para los predios focalizados </t>
  </si>
  <si>
    <t>Revisar y verificar la titularidad de derecho de dominio de los predios registrados en las cuarenta y cuatro (44) actas de transferencia del INCODER a la Agencia Nacional de Tierras.</t>
  </si>
  <si>
    <t>Conciliación donde se reviso las actas entregadas del INCODER a la ANT</t>
  </si>
  <si>
    <t>Capacitación en procedimientos GINFO-P-007 y GINFO-P-012 al Grupo de Dirección General Geografía, Topografía y Catastro</t>
  </si>
  <si>
    <t>Lista de asistencia capacitación</t>
  </si>
  <si>
    <t>Actualización de GINFO-I-014-ACLARACIÓN-DE-CABIDA-Y-LINDEROS-CASOS-PUNTUALES - Versión 2</t>
  </si>
  <si>
    <t>Forma actualizada GINFO-I-014-ACLARACIÓN-DE-CABIDA-Y-LINDEROS-CASOS-PUNTUALES</t>
  </si>
  <si>
    <t>Actualización de GINFO-F-002-Forma-INFORME-LEVANTAMIENTO-TOPOGRÁFICO - Versión 2</t>
  </si>
  <si>
    <t>Forma actualizada GINFO-F-002-Forma-INFORME-LEVANTAMIENTO-TOPOGRÁFICO</t>
  </si>
  <si>
    <t xml:space="preserve">Socializar Procedimiento Desarrollo de Software </t>
  </si>
  <si>
    <t xml:space="preserve">SUBDIRECCIÓN DE SISTEMAS DE INFORMACIÓN DE TIERRAS </t>
  </si>
  <si>
    <t>Listas de asistencias y presentaciones utilizadas</t>
  </si>
  <si>
    <t xml:space="preserve">Seguimiento y Control 
</t>
  </si>
  <si>
    <t>Informe del ciclo de vida en el desarrollo del software</t>
  </si>
  <si>
    <t xml:space="preserve">Realizar seguimiento a la ejecución de las diferentes etapas del proceso de desarrollo de software </t>
  </si>
  <si>
    <t>Informes de seguimiento DevOps (Sprint)</t>
  </si>
  <si>
    <t>Realizar mesas de trabajo para analizar procesos misionales VS Sistemas de Información</t>
  </si>
  <si>
    <t>Actas de trabajo del análisis de los procesos misionales</t>
  </si>
  <si>
    <t>Realizar seguimiento al presupuesto de gastos de personal.</t>
  </si>
  <si>
    <t>Matriz de Seguimiento Gastos de Personal</t>
  </si>
  <si>
    <t>Reuniones de seguimiento para la emisión de los conceptos con distinta interpretación por la Oficina Jurídica.</t>
  </si>
  <si>
    <t>Acta de seguimiento a las emisiones de conceptos</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</si>
  <si>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</si>
  <si>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Oficina Jurídica</t>
  </si>
  <si>
    <t>Planilla de reporte al sistema de gestión de información del Estado E- Kogui.</t>
  </si>
  <si>
    <t>Contar con el personal que se encuentre a cargo de realizar la revisión y unificación de criterios, vigilancia y defensa judicial de la ANT.</t>
  </si>
  <si>
    <t>Reuniones de seguimiento para la emisión de viabilidades por la Oficina Jurídica.</t>
  </si>
  <si>
    <t>Acta de seguimiento para la emisión de viabilidades</t>
  </si>
  <si>
    <t>Bases de datos (Liquidaciones) actualizada cuatrimestralmente</t>
  </si>
  <si>
    <t>Realizar capacitaciones a los supervisores de contratos</t>
  </si>
  <si>
    <t>Lista de asistencia de la capacitación</t>
  </si>
  <si>
    <t>Diseñar y aprobar los lineamientos para el manejo y control administrativo de los bienes de la Agencia (Procedimiento)</t>
  </si>
  <si>
    <t>Procedimiento aprobado para el proceso Administración de Bienes y Servicios ADMBS</t>
  </si>
  <si>
    <t>Celebrar contrato de adecuaciones y mantenimiento de las sedes</t>
  </si>
  <si>
    <t>Contrato suscrito</t>
  </si>
  <si>
    <t>Reporte de KLIC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</si>
  <si>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</si>
  <si>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</si>
  <si>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</si>
  <si>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SUBDIRECCIÓN ADMINISTRATIVA Y FINANCIERA - EQUIPO DE GESTIÓN DOCUMENTAL</t>
  </si>
  <si>
    <t>Adquirir el servicio de saneamiento ambiental del Sistema Integrado de Conservación</t>
  </si>
  <si>
    <t>Seguimiento a la ejecución del contrato de servicio de saneamiento ambiental del Sistema Integrado de Conservación</t>
  </si>
  <si>
    <t>Informe de seguimiento a la ejecución del contrato de servicio de saneamiento ambiental del Sistema Integrado de Conservación</t>
  </si>
  <si>
    <t>Realizar capacitaciones para fortalecer los conocimientos establecidos en el instructivo y dar claridad frente a las competencias y funciones asignadas a la Agencia y sus dependencias (Decreto 2363) y el Acuerdo 060 del 2001.</t>
  </si>
  <si>
    <t>Listados de asistencia</t>
  </si>
  <si>
    <t xml:space="preserve">Realizar informe de seguimiento a la productividad y el margen de error del personal de correspondencia </t>
  </si>
  <si>
    <t>Informe de seguimiento a la productividad y el margen de error</t>
  </si>
  <si>
    <t>Informe de gestión a respuesta de solicitudes</t>
  </si>
  <si>
    <t xml:space="preserve">Realizar seguimiento a la generación de residuos peligrosos al interior de la entidad </t>
  </si>
  <si>
    <t>Realizar sensibilizaciones sobre el manejo de residuos peligrosos a los colaboradores de la ANT</t>
  </si>
  <si>
    <t>Listado de asistencia a capacitación (sensibilización)</t>
  </si>
  <si>
    <t>Formular y formalizar lineamientos internos ambientales para la contratación de bienes y servicios</t>
  </si>
  <si>
    <t>Publicación del lineamiento ambiental aprobado</t>
  </si>
  <si>
    <t>Realizar sensibilizaciones sobre los lineamientos internos ambientales a los colaboradores de la ANT</t>
  </si>
  <si>
    <t>Actualizar los programas ambientales para la Agencia</t>
  </si>
  <si>
    <t xml:space="preserve">Programa Ambiental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</si>
  <si>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</si>
  <si>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</si>
  <si>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uno (1%) por ciento de los pagos de contratos de prestación de servicios realizados en el periodo</t>
  </si>
  <si>
    <t>Informe de auditoría</t>
  </si>
  <si>
    <t>Realizar capacitaciones sobre el procedimiento de pagos y las listas de chequeo asociadas al procedimiento a los colaboradores de la ANT</t>
  </si>
  <si>
    <t>Acta de socialización sobre la actualización tributaria</t>
  </si>
  <si>
    <t>Realizar memorando con las fechas de cierre establecidas para la oportuna entrega de la información, dirigido a las dependencias encargadas de proveerla y su respectivo seguimiento</t>
  </si>
  <si>
    <t>EQUIPO DE CONTABILIDAD
(SUBDIRECCIÓN ADMINISTRATIVA Y FINANCIERA)</t>
  </si>
  <si>
    <t>Banner publicado a través de la intranet de la Entidad</t>
  </si>
  <si>
    <t>Realizar solicitud del estado de los convenios ejecutados en la Entidad</t>
  </si>
  <si>
    <t>Memorando del estado de los convenios ejecutados en la Entidad</t>
  </si>
  <si>
    <t>CARTERA
(SUBDIRECCIÓN ADMINISTRATIVA Y FINANCIERA)</t>
  </si>
  <si>
    <t>EQUIPO DE PRESUPUESTO
(SUBDIRECCIÓN ADMINISTRATIVA Y FINANCIERA)</t>
  </si>
  <si>
    <t>Realizar mesa de trabajo para definición del presupuesto del anteproyecto</t>
  </si>
  <si>
    <t>Acta de mesa de trabajo para definición del presupuesto del anteproyecto</t>
  </si>
  <si>
    <t>Capacitaciones al personal de Presupuesto en el registro de los Registros Presupuestales</t>
  </si>
  <si>
    <t>Listado de asistencia de capacitación al personal de Presupuesto</t>
  </si>
  <si>
    <t>Realizar seguimiento oportuno a la información cargada mensualmente al Sistema  de Seguimiento a Proyectos de Inversión - SPI</t>
  </si>
  <si>
    <t>Soporte visual (pantallazo) del cargue mensual realizado</t>
  </si>
  <si>
    <t>Socialización en el procedimiento actualizado de Liberación y Control de productos no Conformes</t>
  </si>
  <si>
    <t>Realizar mesas de seguimiento  a la ejecución presupuestal, de plan de acción y plan anual de adquisiciones de bienes y servicios</t>
  </si>
  <si>
    <t>Actas de reunión de seguimiento elaboradas</t>
  </si>
  <si>
    <t>Formular el Plan Anual de Auditoría de la vigencia</t>
  </si>
  <si>
    <t>Plan Anual de Auditoría formulado</t>
  </si>
  <si>
    <t>Divulgar piezas informativas para fomentar la cultura de autocontrol</t>
  </si>
  <si>
    <t>Comunicar los resultados alcanzados frente a la eficacia y/o efectividad de los Planes de mejoramiento</t>
  </si>
  <si>
    <t>Memorando donde se comunica el Informe de resultados de la actividad ejecutada</t>
  </si>
  <si>
    <t>CONTROL DE LA INFORMACIÓN DOCUMENTADA</t>
  </si>
  <si>
    <t>GESTIÓN DEL CONOCIMIENTO</t>
  </si>
  <si>
    <t>ESTRATEGIA DE TIC</t>
  </si>
  <si>
    <t>ARQUITECTURA DE TI</t>
  </si>
  <si>
    <t>GOBIERNO DE TIC</t>
  </si>
  <si>
    <t>PROGRAMACIÓN DE MUNICIPIOS A INTERVENIR MEDIANTE EL MODELO DE OFERTA.</t>
  </si>
  <si>
    <t>GESTIONAR LAS PETICIONES QUEJAS, SUGERENCIAS, RECLAMOS, DENUNCIAS Y FELICITACIONES</t>
  </si>
  <si>
    <t>REGISTRO DE SUJETOS DE ORDENAMIENTO - RESO</t>
  </si>
  <si>
    <t>FORMULACIÓN DE PLANES DE ORDENAMIENTO SOCIAL DE LA PROPIEDAD RURAL – POSPR
IMPLEMENTACIÓN DE LOS PLANES DE ORDENAMIENTO SOCIAL DE LA PROPIEDAD RURAL - POSPR</t>
  </si>
  <si>
    <t>MONITOREO Y SEGUIMIENTO A LA FORMULACIÓN E IMPLEMENTACIÓN DE LOS PLANES DE ORDENAMIENTO SOCIAL DE LA PROPIEDAD RURAL</t>
  </si>
  <si>
    <t>DESLINDE DE TIERRAS.
CLARIFICACIÓN DE LA PROPIEDAD.
EXTINCIÓN DEL DERECHO DE DOMINIO.
RECUPERACIÓN DE BALDÍOS.
REVERSIÓN DE BALDÍOS ADJUDICADOS.
FORMALIZACIÓN DE PREDIOS PRIVADOS.</t>
  </si>
  <si>
    <t>ASIGNACIÓN DE SUBSIDIO INTEGRAL DE REFORMA AGRARIA  SIRA</t>
  </si>
  <si>
    <t>ADJUDICACIÓN DE BALDÍOS</t>
  </si>
  <si>
    <t>ADJUDICACIÓN DE BIENES FISCALES PATRIMONIALES
ASIGNACIÓN DE SUBSIDIO INTEGRAL DE REFORMA AGRARIA SIRA
ADQUISICIÓN DE PREDIOS</t>
  </si>
  <si>
    <t>ADMINISTRACIÓN DE BALDÍOS
ADMINISTRACIÓN DEL FONDO NACIONAL AGRARIO</t>
  </si>
  <si>
    <t>GENERACIÓN Y ANÁLISIS DE INFORMACIÓN GEOGRÁFICA Y TOPOGRÁFICA</t>
  </si>
  <si>
    <t xml:space="preserve">CONSTRUCCIÓN DE SOLUCIONES DE SOFTWARE 
PARA LA ANT </t>
  </si>
  <si>
    <t>CONSTRUCCIÓN DE SOLUCIONES DE SOFTWARE PARA LA ANT</t>
  </si>
  <si>
    <t>CONTROL INTERNO DISCIPLINARIO</t>
  </si>
  <si>
    <t xml:space="preserve">ASESORÍA JURÍDICA </t>
  </si>
  <si>
    <t>REPRESENTACIÓN JURÍDICA</t>
  </si>
  <si>
    <t>ESTUDIO DE ANÁLISIS DE RIESGOS Y CONTROL</t>
  </si>
  <si>
    <t>GESTIÓN CONTRACTUAL</t>
  </si>
  <si>
    <t>CONTROL DE INVENTARIO, PLANTA Y EQUIPOS
FALTANTE O PÉRDIDA DE INVENTARIOS
MANTENIMIENTO DE BIENES Y SERVICIOS</t>
  </si>
  <si>
    <t>ADMINISTRACIÓN DE BIENES Y SERVICIOS GENERALES PARA EL FUNCIONAMIENTO DE LA ENTIDAD
MANTENIMIENTO DE BIENES Y SERVICIOS</t>
  </si>
  <si>
    <t>GESTIÓN DE VIÁTICOS Y/O GASTOS DE VIAJE Y PERMANENCIA</t>
  </si>
  <si>
    <t xml:space="preserve">GESTIÓN DOCUMENTAL </t>
  </si>
  <si>
    <t>GESTIÓN AMBIENTAL</t>
  </si>
  <si>
    <t>GESTIÓN DE EGRESOS
GESTIÓN CONTABLE</t>
  </si>
  <si>
    <t>GESTIÓN CONTABLE</t>
  </si>
  <si>
    <t>GESTIÓN DE INGRESOS Y CARTERA
GESTIÓN CONTABLE</t>
  </si>
  <si>
    <t>DESAGREGACIÓN Y ADMINISTRACIÓN  DEL PRESUPUESTO</t>
  </si>
  <si>
    <t>SEGUIMIENTO Y EVALUACIÓN A LA EJECUCIÓN PRESUPUESTAL</t>
  </si>
  <si>
    <t xml:space="preserve">LIBERACIÓN DE PRODUCTOS Y SERVICIOS, Y CONTROL DE SALIDAS NO CONFORMES </t>
  </si>
  <si>
    <t>1. Implementación del ordenamiento social de la propiedad rural a nivel nacional. 
6. Fortalecimiento del proceso de desarrollo y gestión de la arquitectura empresarial institucional nacional 
7. Mejoramiento capacidad de gestión administrativa de la agencia nacional de tierras nacional</t>
  </si>
  <si>
    <t xml:space="preserve">1. Implementación del ordenamiento social de la propiedad rural a nivel nacional. </t>
  </si>
  <si>
    <t xml:space="preserve">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</si>
  <si>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2. Implementación del programa de formalización de tierras y fomento al desarrollo rural para comunidades indígenas a nivel nacional 
3. Implementación del programa de formalización de tierras y fomento al desarrollo rural para comunidades negras a nivel nacional </t>
  </si>
  <si>
    <t xml:space="preserve">3. Implementación del programa de formalización de tierras y fomento al desarrollo rural para comunidades negras a nivel nacional </t>
  </si>
  <si>
    <t xml:space="preserve">1. Implementación del ordenamiento social de la propiedad rural a nivel nacional </t>
  </si>
  <si>
    <t xml:space="preserve">2. Implementación del programa de formalización de tierras y fomento al desarrollo rural para comunidades indígenas a nivel nacional </t>
  </si>
  <si>
    <t xml:space="preserve">6. Fortalecimiento del proceso de desarrollo y gestión de la arquitectura empresarial institucional nacional </t>
  </si>
  <si>
    <t xml:space="preserve">4. Fortalecimiento gestión integral del fondo documental de la agencia nacional de tierras </t>
  </si>
  <si>
    <t xml:space="preserve">5. Adecuación y mejoramiento de la infraestructura física de la agencia nacional de tierras a nivel nacional </t>
  </si>
  <si>
    <t>CONSEJO DIRECTIVO DE LA AGENCIA NACIONAL DE TIERRAS</t>
  </si>
  <si>
    <t>EQUIPO COMPRA DE PREDIOS</t>
  </si>
  <si>
    <t>EQUIPO DE INICIATIVAS COMUNITARIAS DAE</t>
  </si>
  <si>
    <t>Los responsables del riesgo, deberán como primera línea de defensa reportar a la Oficina de Planeación la materialización del riesgo. De igual manera la Oficina de Planeación envía un recordatorio trimestral para la notificación de materialización del riesgo</t>
  </si>
  <si>
    <t>C 1.1</t>
  </si>
  <si>
    <t>C 1.2</t>
  </si>
  <si>
    <t>C 2.1</t>
  </si>
  <si>
    <t>C 2.2</t>
  </si>
  <si>
    <t>C 2.3</t>
  </si>
  <si>
    <t>C 3.1</t>
  </si>
  <si>
    <t>C 3.2</t>
  </si>
  <si>
    <t>C 4.1</t>
  </si>
  <si>
    <t>C 4.2</t>
  </si>
  <si>
    <t>C 5.1</t>
  </si>
  <si>
    <t>C 5.2</t>
  </si>
  <si>
    <t>C 6.1</t>
  </si>
  <si>
    <t>C 6.2</t>
  </si>
  <si>
    <t>C 6.3</t>
  </si>
  <si>
    <t>C 7.1</t>
  </si>
  <si>
    <t>C 7.2</t>
  </si>
  <si>
    <t>C 8.1</t>
  </si>
  <si>
    <t>C 8.2</t>
  </si>
  <si>
    <t>C 8.3</t>
  </si>
  <si>
    <t>C 9.1</t>
  </si>
  <si>
    <t>C 9.2</t>
  </si>
  <si>
    <t>C 10.1</t>
  </si>
  <si>
    <t>C 10.2</t>
  </si>
  <si>
    <t>C 11.1</t>
  </si>
  <si>
    <t>C 11.2</t>
  </si>
  <si>
    <t>C 12.1</t>
  </si>
  <si>
    <t>C 12.2</t>
  </si>
  <si>
    <t>C 13.1</t>
  </si>
  <si>
    <t>C 13.2</t>
  </si>
  <si>
    <t>C 13.3</t>
  </si>
  <si>
    <t>C 14.1</t>
  </si>
  <si>
    <t>C 14.2</t>
  </si>
  <si>
    <t>C 15.1</t>
  </si>
  <si>
    <t>C 15.2</t>
  </si>
  <si>
    <t>C 16.1</t>
  </si>
  <si>
    <t>C 16.2</t>
  </si>
  <si>
    <t>C 16.3</t>
  </si>
  <si>
    <t>C 17.1</t>
  </si>
  <si>
    <t>C 17.2</t>
  </si>
  <si>
    <t>C 18.1</t>
  </si>
  <si>
    <t>C 18.2</t>
  </si>
  <si>
    <t>C 19.1</t>
  </si>
  <si>
    <t>C 19.2</t>
  </si>
  <si>
    <t>C 19.3</t>
  </si>
  <si>
    <t>C 20.1</t>
  </si>
  <si>
    <t>C 20.2</t>
  </si>
  <si>
    <t>C 21.1</t>
  </si>
  <si>
    <t>C 21.2</t>
  </si>
  <si>
    <t>C 22.1</t>
  </si>
  <si>
    <t>C 22.2</t>
  </si>
  <si>
    <t>C 23.1</t>
  </si>
  <si>
    <t>C 23.2</t>
  </si>
  <si>
    <t>C 23.3</t>
  </si>
  <si>
    <t>C 23.4</t>
  </si>
  <si>
    <t>C 24.1</t>
  </si>
  <si>
    <t>C 24.2</t>
  </si>
  <si>
    <t>C 24.3</t>
  </si>
  <si>
    <t>C 25.1</t>
  </si>
  <si>
    <t>C 25.2</t>
  </si>
  <si>
    <t>C 25.3</t>
  </si>
  <si>
    <t>C 26.1</t>
  </si>
  <si>
    <t>C 26.2</t>
  </si>
  <si>
    <t>C 26.3</t>
  </si>
  <si>
    <t>C 27.1</t>
  </si>
  <si>
    <t>C 27.2</t>
  </si>
  <si>
    <t>C 28.1</t>
  </si>
  <si>
    <t>C 28.2</t>
  </si>
  <si>
    <t>C 29.1</t>
  </si>
  <si>
    <t>C 29.2</t>
  </si>
  <si>
    <t>C 29.3</t>
  </si>
  <si>
    <t>C 30.1</t>
  </si>
  <si>
    <t>C 30.2</t>
  </si>
  <si>
    <t>C 30.3</t>
  </si>
  <si>
    <t>C 30.4</t>
  </si>
  <si>
    <t>C 31.1</t>
  </si>
  <si>
    <t>C 31.2</t>
  </si>
  <si>
    <t>C 31.3</t>
  </si>
  <si>
    <t>C 32.1</t>
  </si>
  <si>
    <t>C 32.2</t>
  </si>
  <si>
    <t>C 32.3</t>
  </si>
  <si>
    <t>C 33.1</t>
  </si>
  <si>
    <t>C 33.2</t>
  </si>
  <si>
    <t>C 33.3</t>
  </si>
  <si>
    <t>C 34.1</t>
  </si>
  <si>
    <t>C 34.2</t>
  </si>
  <si>
    <t>C 35.1</t>
  </si>
  <si>
    <t>C 35.2</t>
  </si>
  <si>
    <t>C 36.1</t>
  </si>
  <si>
    <t>C 36.2</t>
  </si>
  <si>
    <t>C 37.1</t>
  </si>
  <si>
    <t>C 37.2</t>
  </si>
  <si>
    <t>C 38.1</t>
  </si>
  <si>
    <t>C 38.2</t>
  </si>
  <si>
    <t>C 39.1</t>
  </si>
  <si>
    <t>C 39.2</t>
  </si>
  <si>
    <t>C 39.3</t>
  </si>
  <si>
    <t>C 40.1</t>
  </si>
  <si>
    <t>C 40.2</t>
  </si>
  <si>
    <t>C 41.1</t>
  </si>
  <si>
    <t>C 41.2</t>
  </si>
  <si>
    <t>C 41.3</t>
  </si>
  <si>
    <t>C 42.1</t>
  </si>
  <si>
    <t>C 42.2</t>
  </si>
  <si>
    <t>C 42.3</t>
  </si>
  <si>
    <t>C 43.1</t>
  </si>
  <si>
    <t>C 43.2</t>
  </si>
  <si>
    <t>C 44.1</t>
  </si>
  <si>
    <t>C 44.2</t>
  </si>
  <si>
    <t>C 45.1</t>
  </si>
  <si>
    <t>C 45.2</t>
  </si>
  <si>
    <t>C 46.1</t>
  </si>
  <si>
    <t>C 46.2</t>
  </si>
  <si>
    <t>C 47.1</t>
  </si>
  <si>
    <t>C 47.2</t>
  </si>
  <si>
    <t>C 48.1</t>
  </si>
  <si>
    <t>C 48.2</t>
  </si>
  <si>
    <t>C 48.3</t>
  </si>
  <si>
    <t>C 49.1</t>
  </si>
  <si>
    <t>C 49.2</t>
  </si>
  <si>
    <t>C 50.1</t>
  </si>
  <si>
    <t>C 50.2</t>
  </si>
  <si>
    <t>C 50.3</t>
  </si>
  <si>
    <t>C 51.1</t>
  </si>
  <si>
    <t>C 51.2</t>
  </si>
  <si>
    <t>C 53.1</t>
  </si>
  <si>
    <t>C 53.2</t>
  </si>
  <si>
    <t>C 54.1</t>
  </si>
  <si>
    <t>C 54.2</t>
  </si>
  <si>
    <t>C 54.3</t>
  </si>
  <si>
    <t>C 55.1</t>
  </si>
  <si>
    <t>C 55.2</t>
  </si>
  <si>
    <t>C 55.3</t>
  </si>
  <si>
    <t>C 55.4</t>
  </si>
  <si>
    <t>C 56.1</t>
  </si>
  <si>
    <t>C 56.2</t>
  </si>
  <si>
    <t>C 56.3</t>
  </si>
  <si>
    <t>C 57.1</t>
  </si>
  <si>
    <t>C 57.2</t>
  </si>
  <si>
    <t>C 58.1</t>
  </si>
  <si>
    <t>C 58.2</t>
  </si>
  <si>
    <t>C 59.1</t>
  </si>
  <si>
    <t>C 59.2</t>
  </si>
  <si>
    <t>C 60.1</t>
  </si>
  <si>
    <t>C 60.2</t>
  </si>
  <si>
    <t>C 61.1</t>
  </si>
  <si>
    <t>C 62.1</t>
  </si>
  <si>
    <t>C 62.2</t>
  </si>
  <si>
    <t>C 63.1</t>
  </si>
  <si>
    <t>C 63.2</t>
  </si>
  <si>
    <t>C 64.1</t>
  </si>
  <si>
    <t>C 64.2</t>
  </si>
  <si>
    <t>C 65.1</t>
  </si>
  <si>
    <t>C 65.2</t>
  </si>
  <si>
    <t>C 65.3</t>
  </si>
  <si>
    <t>C 66.1</t>
  </si>
  <si>
    <t>C 66.2</t>
  </si>
  <si>
    <t>C 67.1</t>
  </si>
  <si>
    <t>C 67.2</t>
  </si>
  <si>
    <t>C 67.3</t>
  </si>
  <si>
    <t>C 68.1</t>
  </si>
  <si>
    <t>C 68.2</t>
  </si>
  <si>
    <t>C 69.1</t>
  </si>
  <si>
    <t>C 69.2</t>
  </si>
  <si>
    <t>C 70.1</t>
  </si>
  <si>
    <t>C 70.2</t>
  </si>
  <si>
    <t>C 71.1</t>
  </si>
  <si>
    <t>C 71.2</t>
  </si>
  <si>
    <t>C 72.1</t>
  </si>
  <si>
    <t>C 72.2</t>
  </si>
  <si>
    <t>C 73.1</t>
  </si>
  <si>
    <t>C 73.2</t>
  </si>
  <si>
    <t>C 73.3</t>
  </si>
  <si>
    <t>C 73.4</t>
  </si>
  <si>
    <t>C 74.1</t>
  </si>
  <si>
    <t>C 74.2</t>
  </si>
  <si>
    <t>C 74.3</t>
  </si>
  <si>
    <t>R 1</t>
  </si>
  <si>
    <t>R 2</t>
  </si>
  <si>
    <t>R 3</t>
  </si>
  <si>
    <t>R 4</t>
  </si>
  <si>
    <t>R 5</t>
  </si>
  <si>
    <t>R 6</t>
  </si>
  <si>
    <t>R 7</t>
  </si>
  <si>
    <t>R 8</t>
  </si>
  <si>
    <t>R 9</t>
  </si>
  <si>
    <t>R 10</t>
  </si>
  <si>
    <t>R 11</t>
  </si>
  <si>
    <t>R 12</t>
  </si>
  <si>
    <t>R 13</t>
  </si>
  <si>
    <t>R 14</t>
  </si>
  <si>
    <t>R 15</t>
  </si>
  <si>
    <t>R 16</t>
  </si>
  <si>
    <t>R 17</t>
  </si>
  <si>
    <t>R 18</t>
  </si>
  <si>
    <t>R 19</t>
  </si>
  <si>
    <t>R 20</t>
  </si>
  <si>
    <t>R 21</t>
  </si>
  <si>
    <t>R 22</t>
  </si>
  <si>
    <t>R 23</t>
  </si>
  <si>
    <t>R 24</t>
  </si>
  <si>
    <t>R 25</t>
  </si>
  <si>
    <t>R 26</t>
  </si>
  <si>
    <t>R 27</t>
  </si>
  <si>
    <t>R 28</t>
  </si>
  <si>
    <t>R 29</t>
  </si>
  <si>
    <t>R 30</t>
  </si>
  <si>
    <t>R 31</t>
  </si>
  <si>
    <t>R 32</t>
  </si>
  <si>
    <t>R 33</t>
  </si>
  <si>
    <t>R 34</t>
  </si>
  <si>
    <t>R 35</t>
  </si>
  <si>
    <t>R 36</t>
  </si>
  <si>
    <t>R 37</t>
  </si>
  <si>
    <t>R 38</t>
  </si>
  <si>
    <t>R 39</t>
  </si>
  <si>
    <t>R 40</t>
  </si>
  <si>
    <t>R 41</t>
  </si>
  <si>
    <t>R 42</t>
  </si>
  <si>
    <t>R 43</t>
  </si>
  <si>
    <t>R 44</t>
  </si>
  <si>
    <t>R 45</t>
  </si>
  <si>
    <t>R 46</t>
  </si>
  <si>
    <t>R 47</t>
  </si>
  <si>
    <t>R 48</t>
  </si>
  <si>
    <t>R 49</t>
  </si>
  <si>
    <t>R 50</t>
  </si>
  <si>
    <t>R 51</t>
  </si>
  <si>
    <t>R 52</t>
  </si>
  <si>
    <t>R 53</t>
  </si>
  <si>
    <t>R 54</t>
  </si>
  <si>
    <t>R 55</t>
  </si>
  <si>
    <t>R 56</t>
  </si>
  <si>
    <t>R 57</t>
  </si>
  <si>
    <t>R 58</t>
  </si>
  <si>
    <t>R 59</t>
  </si>
  <si>
    <t>R 60</t>
  </si>
  <si>
    <t>R 61</t>
  </si>
  <si>
    <t>R 62</t>
  </si>
  <si>
    <t>R 63</t>
  </si>
  <si>
    <t>R 64</t>
  </si>
  <si>
    <t>R 65</t>
  </si>
  <si>
    <t>R 66</t>
  </si>
  <si>
    <t>R 67</t>
  </si>
  <si>
    <t>R 68</t>
  </si>
  <si>
    <t>R 69</t>
  </si>
  <si>
    <t>R 70</t>
  </si>
  <si>
    <t>R 71</t>
  </si>
  <si>
    <t>R 72</t>
  </si>
  <si>
    <t>R 73</t>
  </si>
  <si>
    <t>R 74</t>
  </si>
  <si>
    <t>P 1.1</t>
  </si>
  <si>
    <t>P 1.2</t>
  </si>
  <si>
    <t>P 2.1</t>
  </si>
  <si>
    <t>P 2.2</t>
  </si>
  <si>
    <t>P 2.3</t>
  </si>
  <si>
    <t>P 3.1</t>
  </si>
  <si>
    <t>P 3.2</t>
  </si>
  <si>
    <t>P 4.1</t>
  </si>
  <si>
    <t>P 4.2</t>
  </si>
  <si>
    <t>P 5.1</t>
  </si>
  <si>
    <t>P 5.2</t>
  </si>
  <si>
    <t>P 6.1</t>
  </si>
  <si>
    <t>P 6.2</t>
  </si>
  <si>
    <t>P 6.3</t>
  </si>
  <si>
    <t>P 7.1</t>
  </si>
  <si>
    <t>P 7.2</t>
  </si>
  <si>
    <t>P 8.1</t>
  </si>
  <si>
    <t>P 8.2</t>
  </si>
  <si>
    <t>P 8.3</t>
  </si>
  <si>
    <t>P 9.1</t>
  </si>
  <si>
    <t>P 9.2</t>
  </si>
  <si>
    <t>P 10.1</t>
  </si>
  <si>
    <t>P 10.2</t>
  </si>
  <si>
    <t>P 11.1</t>
  </si>
  <si>
    <t>P 11.2</t>
  </si>
  <si>
    <t>P 12.1</t>
  </si>
  <si>
    <t>P 12.2</t>
  </si>
  <si>
    <t>P 13.1</t>
  </si>
  <si>
    <t>P 13.2</t>
  </si>
  <si>
    <t>P 13.3</t>
  </si>
  <si>
    <t>P 14.1</t>
  </si>
  <si>
    <t>P 14.2</t>
  </si>
  <si>
    <t>P 15.1</t>
  </si>
  <si>
    <t>P 15.2</t>
  </si>
  <si>
    <t>P 16.1</t>
  </si>
  <si>
    <t>P 16.2</t>
  </si>
  <si>
    <t>P 16.3</t>
  </si>
  <si>
    <t>P 17.1</t>
  </si>
  <si>
    <t>P 17.2</t>
  </si>
  <si>
    <t>P 18.1</t>
  </si>
  <si>
    <t>P 18.2</t>
  </si>
  <si>
    <t>P 19.1</t>
  </si>
  <si>
    <t>P 19.2</t>
  </si>
  <si>
    <t>P 19.3</t>
  </si>
  <si>
    <t>P 20.1</t>
  </si>
  <si>
    <t>P 20.2</t>
  </si>
  <si>
    <t>P 21.1</t>
  </si>
  <si>
    <t>P 21.2</t>
  </si>
  <si>
    <t>P 22.1</t>
  </si>
  <si>
    <t>P 22.2</t>
  </si>
  <si>
    <t>P 23.1</t>
  </si>
  <si>
    <t>P 23.2</t>
  </si>
  <si>
    <t>P 23.3</t>
  </si>
  <si>
    <t>P 23.4</t>
  </si>
  <si>
    <t>P 24.1</t>
  </si>
  <si>
    <t>P 24.2</t>
  </si>
  <si>
    <t>P 24.3</t>
  </si>
  <si>
    <t>P 25.1</t>
  </si>
  <si>
    <t>P 25.2</t>
  </si>
  <si>
    <t>P 25.3</t>
  </si>
  <si>
    <t>P 26.1</t>
  </si>
  <si>
    <t>P 26.2</t>
  </si>
  <si>
    <t>P 26.3</t>
  </si>
  <si>
    <t>P 27.1</t>
  </si>
  <si>
    <t>P 27.2</t>
  </si>
  <si>
    <t>P 28.1</t>
  </si>
  <si>
    <t>P 28.2</t>
  </si>
  <si>
    <t>P 29.1</t>
  </si>
  <si>
    <t>P 29.2</t>
  </si>
  <si>
    <t>P 29.3</t>
  </si>
  <si>
    <t>P 30.1</t>
  </si>
  <si>
    <t>P 30.2</t>
  </si>
  <si>
    <t>P 30.3</t>
  </si>
  <si>
    <t>P 30.4</t>
  </si>
  <si>
    <t>P 31.1</t>
  </si>
  <si>
    <t>P 31.2</t>
  </si>
  <si>
    <t>P 31.3</t>
  </si>
  <si>
    <t>P 32.1</t>
  </si>
  <si>
    <t>P 32.2</t>
  </si>
  <si>
    <t>P 32.3</t>
  </si>
  <si>
    <t>P 33.1</t>
  </si>
  <si>
    <t>P 33.2</t>
  </si>
  <si>
    <t>P 33.3</t>
  </si>
  <si>
    <t>P 34.1</t>
  </si>
  <si>
    <t>P 34.2</t>
  </si>
  <si>
    <t>P 35.1</t>
  </si>
  <si>
    <t>P 35.2</t>
  </si>
  <si>
    <t>P 36.1</t>
  </si>
  <si>
    <t>P 36.2</t>
  </si>
  <si>
    <t>P 37.1</t>
  </si>
  <si>
    <t>P 37.2</t>
  </si>
  <si>
    <t>P 38.1</t>
  </si>
  <si>
    <t>P 38.2</t>
  </si>
  <si>
    <t>P 39.1</t>
  </si>
  <si>
    <t>P 39.2</t>
  </si>
  <si>
    <t>P 39.3</t>
  </si>
  <si>
    <t>P 40.1</t>
  </si>
  <si>
    <t>P 40.2</t>
  </si>
  <si>
    <t>P 41.1</t>
  </si>
  <si>
    <t>P 41.2</t>
  </si>
  <si>
    <t>P 41.3</t>
  </si>
  <si>
    <t>P 42.1</t>
  </si>
  <si>
    <t>P 42.2</t>
  </si>
  <si>
    <t>P 42.3</t>
  </si>
  <si>
    <t>P 43.1</t>
  </si>
  <si>
    <t>P 43.2</t>
  </si>
  <si>
    <t>P 44.1</t>
  </si>
  <si>
    <t>P 44.2</t>
  </si>
  <si>
    <t>P 45.1</t>
  </si>
  <si>
    <t>P 45.2</t>
  </si>
  <si>
    <t>P 46.1</t>
  </si>
  <si>
    <t>P 46.2</t>
  </si>
  <si>
    <t>P 47.1</t>
  </si>
  <si>
    <t>P 47.2</t>
  </si>
  <si>
    <t>P 48.1</t>
  </si>
  <si>
    <t>P 48.2</t>
  </si>
  <si>
    <t>P 48.3</t>
  </si>
  <si>
    <t>P 49.1</t>
  </si>
  <si>
    <t>P 49.2</t>
  </si>
  <si>
    <t>P 50.1</t>
  </si>
  <si>
    <t>P 50.2</t>
  </si>
  <si>
    <t>P 50.3</t>
  </si>
  <si>
    <t>P 51.1</t>
  </si>
  <si>
    <t>P 51.2</t>
  </si>
  <si>
    <t>P 53.1</t>
  </si>
  <si>
    <t>P 53.2</t>
  </si>
  <si>
    <t>P 54.1</t>
  </si>
  <si>
    <t>P 54.2</t>
  </si>
  <si>
    <t>P 54.3</t>
  </si>
  <si>
    <t>P 55.1</t>
  </si>
  <si>
    <t>P 55.2</t>
  </si>
  <si>
    <t>P 55.3</t>
  </si>
  <si>
    <t>P 55.4</t>
  </si>
  <si>
    <t>P 56.1</t>
  </si>
  <si>
    <t>P 56.2</t>
  </si>
  <si>
    <t>P 56.3</t>
  </si>
  <si>
    <t>P 57.1</t>
  </si>
  <si>
    <t>P 57.2</t>
  </si>
  <si>
    <t>P 58.1</t>
  </si>
  <si>
    <t>P 58.2</t>
  </si>
  <si>
    <t>P 59.1</t>
  </si>
  <si>
    <t>P 59.2</t>
  </si>
  <si>
    <t>P 60.1</t>
  </si>
  <si>
    <t>P 60.2</t>
  </si>
  <si>
    <t>P 61.1</t>
  </si>
  <si>
    <t>P 62.1</t>
  </si>
  <si>
    <t>P 62.2</t>
  </si>
  <si>
    <t>P 63.1</t>
  </si>
  <si>
    <t>P 63.2</t>
  </si>
  <si>
    <t>P 64.1</t>
  </si>
  <si>
    <t>P 64.2</t>
  </si>
  <si>
    <t>P 65.1</t>
  </si>
  <si>
    <t>P 65.2</t>
  </si>
  <si>
    <t>P 65.3</t>
  </si>
  <si>
    <t>P 66.1</t>
  </si>
  <si>
    <t>P 66.2</t>
  </si>
  <si>
    <t>P 67.1</t>
  </si>
  <si>
    <t>P 67.2</t>
  </si>
  <si>
    <t>P 67.3</t>
  </si>
  <si>
    <t>P 68.1</t>
  </si>
  <si>
    <t>P 68.2</t>
  </si>
  <si>
    <t>P 69.1</t>
  </si>
  <si>
    <t>P 69.2</t>
  </si>
  <si>
    <t>P 70.1</t>
  </si>
  <si>
    <t>P 70.2</t>
  </si>
  <si>
    <t>P 71.1</t>
  </si>
  <si>
    <t>P 71.2</t>
  </si>
  <si>
    <t>P 72.1</t>
  </si>
  <si>
    <t>P 72.2</t>
  </si>
  <si>
    <t>P 73.1</t>
  </si>
  <si>
    <t>P 73.2</t>
  </si>
  <si>
    <t>P 73.3</t>
  </si>
  <si>
    <t>P 73.4</t>
  </si>
  <si>
    <t>P 74.1</t>
  </si>
  <si>
    <t>P 74.2</t>
  </si>
  <si>
    <t>P 74.3</t>
  </si>
  <si>
    <t>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t>
  </si>
  <si>
    <t>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</si>
  <si>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Posibilidad de afectación económica  presentando incrementos en los costos por la suspensión de la iniciativa cofinanciada debido a la falta de verificación de la capacidad operativa de los proveedores en la región</t>
  </si>
  <si>
    <t>Posibilidad de afectación económica  en los incrementos de los costos por el desarrollo del procedimiento y/o el cumplimiento a Fallos judiciales debido a falta de articulación entre los diversos actores que inciden en el procedimiento de compra directa de un predio y/o mejora</t>
  </si>
  <si>
    <t>Posibilidad de afectación económica en los costos de la ejecución de las actividades de la política de gobierno digital y arquitectura de TI  de la entidad por una ejecución inadecuada debido a inconsistencias presupuestales en la planeación de los proyectos PETI</t>
  </si>
  <si>
    <t>Posibilidad de afectación económica en los sobrecostos de la operación debido a las Inconsistencias de la información considerada para la programación de los municipios frente a la situación real del territorio</t>
  </si>
  <si>
    <t>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t>
  </si>
  <si>
    <t>Posibilidad de afectación económica en sobrecostos de operación debido a las situaciones de orden público sobrevinientes, que impidan desarrollar las actividades operativas en la formulación e implementación de POSPR en los municipios programados</t>
  </si>
  <si>
    <t>Posibilidad de afectación económica por multa y sanción del ente regulador debido al inadecuado seguimiento a la ejecución en las actividades desarrolladas por socios estratégicos y/u operadores de catastro en la formulación e implementación de POSPR</t>
  </si>
  <si>
    <t>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t>
  </si>
  <si>
    <t>Posibilidad de afectación económica en los costos que han sido definidos en los rubros presupuestales para los proyectos de desarrollo de software debido a la estimación errada para cada una de las etapas del ciclo de desarrollo de la solución</t>
  </si>
  <si>
    <t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t>
  </si>
  <si>
    <t>Posibilidad de afectación económica por errores en la liquidación de la nomina y presentando fallas en el pago debido al desconocimiento del reporte de novedades</t>
  </si>
  <si>
    <t>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t>
  </si>
  <si>
    <t>Posibilidad de afectación económica por costos en liquidación de contrato y pago de prestaciones de ley debido a demandas o reclamaciones judiciales por la constitución de dependencia, subordinación y horarios de la labor por parte del supervisor del contrato</t>
  </si>
  <si>
    <t>Posibilidad de afectación económica por generar incertidumbre en los estados financieros y/o posible apertura a procesos disciplinarios y/o sancionatorios debido falta de control y lineamientos en el manejo de los bienes de la Entidad</t>
  </si>
  <si>
    <r>
      <t xml:space="preserve">DESCRIPCIÓN DEL RIESGO
</t>
    </r>
    <r>
      <rPr>
        <sz val="12"/>
        <rFont val="Arial"/>
        <family val="2"/>
      </rPr>
      <t xml:space="preserve">
</t>
    </r>
    <r>
      <rPr>
        <sz val="10"/>
        <rFont val="Arial"/>
        <family val="2"/>
      </rPr>
      <t xml:space="preserve">Debe contener todos los detalles que sean necesarios y que sea fácil de entender tanto para el líder del proceso como para personas ajenas al proceso. Se propone una estructura que facilita su redacción y claridad que inicia con la frase </t>
    </r>
    <r>
      <rPr>
        <b/>
        <i/>
        <sz val="10"/>
        <rFont val="Arial"/>
        <family val="2"/>
      </rPr>
      <t>"POSIBILIDAD DE"</t>
    </r>
    <r>
      <rPr>
        <b/>
        <sz val="12"/>
        <rFont val="Arial"/>
        <family val="2"/>
      </rPr>
      <t xml:space="preserve"> y unir con conectores la redacción
</t>
    </r>
    <r>
      <rPr>
        <sz val="12"/>
        <rFont val="Arial"/>
        <family val="2"/>
      </rPr>
      <t>¿CÓMO SUCEDE EL IMPACTO?:  ¿qué consecuencia tiene?; Causa inmediata: circunstancia o situación más evidente sobre las cuales se presenta el riesgo, la misma no constituyen la causa principal o base para que se presente el riesgo.
¿PORQUÉ OCURRE? :Causa raíz: es la causa principal o básica, corresponde a las razón (es) por la cual se puede presentar el riesgo, es la base para la definición de los controles en la etapa de valoración del riesgo.</t>
    </r>
  </si>
  <si>
    <t xml:space="preserve">DESCRIPCIÓN DEL RIESGO
</t>
  </si>
  <si>
    <r>
      <rPr>
        <b/>
        <sz val="12"/>
        <rFont val="Arial"/>
        <family val="2"/>
      </rPr>
      <t xml:space="preserve">DISEÑO DE CONTROL
</t>
    </r>
    <r>
      <rPr>
        <b/>
        <sz val="12"/>
        <color theme="8"/>
        <rFont val="Arial"/>
        <family val="2"/>
      </rPr>
      <t xml:space="preserve">
</t>
    </r>
    <r>
      <rPr>
        <sz val="12"/>
        <rFont val="Arial"/>
        <family val="2"/>
      </rPr>
      <t xml:space="preserve">1. El responsable del riesgo puede diseñar un control (Preventivo, Detectivo o Correctivo) para mitigar la materialización del riesgo, si la valoración del Riesgo Inherente presenta como tratamiento ACEPTAR
2. Se propone al responsable del riesgo, </t>
    </r>
    <r>
      <rPr>
        <b/>
        <sz val="12"/>
        <rFont val="Arial"/>
        <family val="2"/>
      </rPr>
      <t>diseñar como mínimo un control Preventivo o Detectivo y un control Correctivo</t>
    </r>
    <r>
      <rPr>
        <sz val="12"/>
        <rFont val="Arial"/>
        <family val="2"/>
      </rPr>
      <t xml:space="preserve">, para reducir de manera más efectiva la probabilidad e impacto  del riesgo
</t>
    </r>
    <r>
      <rPr>
        <sz val="12"/>
        <color rgb="FF0070C0"/>
        <rFont val="Arial"/>
        <family val="2"/>
      </rPr>
      <t xml:space="preserve">3. </t>
    </r>
    <r>
      <rPr>
        <sz val="12"/>
        <rFont val="Arial"/>
        <family val="2"/>
      </rPr>
      <t>Cada riesgo puede contener hasta tres (3) controles, basándose en el trabajo histórico de diseño de controles</t>
    </r>
    <r>
      <rPr>
        <sz val="12"/>
        <color rgb="FFC00000"/>
        <rFont val="Arial"/>
        <family val="2"/>
      </rPr>
      <t xml:space="preserve">
</t>
    </r>
  </si>
  <si>
    <t>VALORACIÓN DEL DISEÑO DEL CONTROL
Atributos de Eficiencia y Atributos de información</t>
  </si>
  <si>
    <r>
      <rPr>
        <b/>
        <sz val="12"/>
        <rFont val="Arial"/>
        <family val="2"/>
      </rPr>
      <t xml:space="preserve">ANÁLISIS DEL RIESGO INHERENTE
</t>
    </r>
    <r>
      <rPr>
        <sz val="12"/>
        <rFont val="Arial"/>
        <family val="2"/>
      </rPr>
      <t xml:space="preserve">Valoración que realiza el responsable del riesgo, señalando:
1. Frecuencia con la cual se realiza la acción por año
2. Señalando el criterio de impacto
     Si el impacto identificado para el riesgo es </t>
    </r>
    <r>
      <rPr>
        <b/>
        <sz val="12"/>
        <rFont val="Arial"/>
        <family val="2"/>
      </rPr>
      <t>"Afectación económica"</t>
    </r>
    <r>
      <rPr>
        <sz val="12"/>
        <rFont val="Arial"/>
        <family val="2"/>
      </rPr>
      <t xml:space="preserve">, debe señalar en valores económicos
     Si el impacto identificado para el riesgo es </t>
    </r>
    <r>
      <rPr>
        <b/>
        <sz val="12"/>
        <rFont val="Arial"/>
        <family val="2"/>
      </rPr>
      <t>"Reputacional"</t>
    </r>
    <r>
      <rPr>
        <sz val="12"/>
        <rFont val="Arial"/>
        <family val="2"/>
      </rPr>
      <t>, debe señalan en valores cualitativos</t>
    </r>
    <r>
      <rPr>
        <b/>
        <sz val="12"/>
        <rFont val="Arial"/>
        <family val="2"/>
      </rPr>
      <t xml:space="preserve">
</t>
    </r>
    <r>
      <rPr>
        <b/>
        <sz val="12"/>
        <color rgb="FFC00000"/>
        <rFont val="Arial"/>
        <family val="2"/>
      </rPr>
      <t xml:space="preserve">
</t>
    </r>
    <r>
      <rPr>
        <sz val="12"/>
        <rFont val="Arial"/>
        <family val="2"/>
      </rPr>
      <t xml:space="preserve">Cuando en la columna N </t>
    </r>
    <r>
      <rPr>
        <b/>
        <sz val="12"/>
        <rFont val="Arial"/>
        <family val="2"/>
      </rPr>
      <t>OPCIÓN DE MANEJO</t>
    </r>
    <r>
      <rPr>
        <sz val="12"/>
        <rFont val="Arial"/>
        <family val="2"/>
      </rPr>
      <t xml:space="preserve"> (tratamiento), aparezca el termino - </t>
    </r>
    <r>
      <rPr>
        <b/>
        <sz val="12"/>
        <rFont val="Arial"/>
        <family val="2"/>
      </rPr>
      <t>ACEPTAR</t>
    </r>
    <r>
      <rPr>
        <sz val="12"/>
        <rFont val="Arial"/>
        <family val="2"/>
      </rPr>
      <t xml:space="preserve"> -, el responsable del riesgo tiene la </t>
    </r>
    <r>
      <rPr>
        <b/>
        <sz val="12"/>
        <rFont val="Arial"/>
        <family val="2"/>
      </rPr>
      <t>OPCIÓN</t>
    </r>
    <r>
      <rPr>
        <sz val="12"/>
        <rFont val="Arial"/>
        <family val="2"/>
      </rPr>
      <t xml:space="preserve"> de crear control para fortalecer el proceso y mitigar de forma más adecuada la materialización del riesgo</t>
    </r>
  </si>
  <si>
    <t>Inicia con el análisis de la ruta jurídica y termina con la decisión final del expediente</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</si>
  <si>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t>
  </si>
  <si>
    <t xml:space="preserve">Inicia con la planeación, selección y vinculación del personal idóneo, competente y con las habilidades requeridas; y termina con el retiro del servidor público </t>
  </si>
  <si>
    <t xml:space="preserve">Desde la recepción de los bienes y servicios, hasta la disposición final de los bienes y el recibido a satisfacción de los servicios
</t>
  </si>
  <si>
    <t>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</si>
  <si>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Establecer lineamientos para la comunicación y coordinación intra e interinstitucional, que proporcione a los grupos de interés información veraz, objetiva y oportuna de la misión, s y gestión de la Agencia Nacional de Tierras</t>
  </si>
  <si>
    <t>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t>
  </si>
  <si>
    <t>DEL PROCESO</t>
  </si>
  <si>
    <t>Posibilidad de pérdida reputacional en la imagen institucional en los grupo de interés por que los canales de comunicación no son efectivos y su es limitado</t>
  </si>
  <si>
    <t>Desde la asesoría jurídica al Director y demás dependencias, hasta las actuaciones judiciales tendientes a la debida defensa de los intereses de la entidad</t>
  </si>
  <si>
    <t xml:space="preserve">Desde la verificación de los documentos de liquidación, hasta la liquidación del contrato </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</si>
  <si>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</si>
  <si>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</si>
  <si>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</si>
  <si>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Asesorar y dar soporte jurídico a las diferentes dependencias, a través de la emisión de conceptos y demás soportes legales que sean necesarios, así como realizar todas las actuaciones tendientes a la debida defensa de los intereses de la entidad</t>
  </si>
  <si>
    <t>Adelantar la adquisición de bienes y/o servicios de la Agencia a través de los mecanismos definidos para la selección, elaboración, celebración, formalización, ejecución, terminación y/o liquidación de los contratos</t>
  </si>
  <si>
    <t>Gestionar la Administración y mantenimiento de bienes y servicios necesarios para la ejecución de los procesos de la
entidad</t>
  </si>
  <si>
    <t>Número de eventos
Evento= es un riesgo materializado</t>
  </si>
  <si>
    <t>Frecuencia del Riesgo
Número de veces que se realiza la acción</t>
  </si>
  <si>
    <t>Frecuencia</t>
  </si>
  <si>
    <t>Criterios de impacto</t>
  </si>
  <si>
    <t>Zona de Riesgo Inherente</t>
  </si>
  <si>
    <t>OPCIÓN DE MANEJO</t>
  </si>
  <si>
    <t>RESPONSABLE DE LA ACTIVIDAD DE CONTROL</t>
  </si>
  <si>
    <t xml:space="preserve">Tipo de Control </t>
  </si>
  <si>
    <t>Afectación</t>
  </si>
  <si>
    <t>Implementación</t>
  </si>
  <si>
    <t>Documentación</t>
  </si>
  <si>
    <t>Evidencia</t>
  </si>
  <si>
    <t>Probabilidad Residual</t>
  </si>
  <si>
    <t>Impacto Residual</t>
  </si>
  <si>
    <t>Zona de Riesgo Final</t>
  </si>
  <si>
    <t>Desempeño del Control</t>
  </si>
  <si>
    <t>Revisión del Control</t>
  </si>
  <si>
    <t>Tomar decisiones incorrectas en los procesos agrarios y la formalización de la propiedad privada rural (zonas no focalizadas)</t>
  </si>
  <si>
    <t>Tomar decisiones incorrectas en los procesos agrarios y la formalización de la propiedad privada rural (zonas focalizadas)</t>
  </si>
  <si>
    <t>CRITERIOS PARA LA METODOLOGÍA DE ADMINISTRACIÓN DE RIESGOS DE GESTIÓN EN LA AGENCIA NACIONAL DE TIERRAS</t>
  </si>
  <si>
    <t>La versión completa de la POLÍTICA DE ADMINISTRACIÓN DEL RIESGO puede ser consulta en la siguiente URL:</t>
  </si>
  <si>
    <r>
      <rPr>
        <b/>
        <sz val="12"/>
        <rFont val="Arial"/>
        <family val="2"/>
      </rPr>
      <t>Línea Estratégica</t>
    </r>
    <r>
      <rPr>
        <sz val="12"/>
        <rFont val="Arial"/>
        <family val="2"/>
      </rPr>
      <t xml:space="preserve">: define el marco general para la Administración del riesgo, controla y supervisa su cumplimiento. Está a cargo de la Dirección General, del Comité de Coordinación del Sistema de Control Interno y del Comité Institucional de Gestión y Desempeño, como se describe a continuación:
Dirección General: Aprobar la Política de Riesgos de la Entidad y sus modificaciones en el marco de las sesiones del Comité Institucional de Coordinación de Control Interno. Dirigir el Sistema de Control Interno de la Agencia y apoyar el desarrollo y sostenimiento del Sistema Integrado de Gestión Institucional. 
Comité Institucional de Coordinación de Control Interno: Someter a aprobación del representante legal la política de Administración del Riesgo y hacer seguimiento, en especial a la prevención y detección de fraude y mala conducta; en el marco de la evaluación y fortalecimiento del Sistema de Control Interno.
Comité Institucional de Gestión y Desempeño: Aprobar, hacer seguimiento y asegurar la implementación y operación del Modelo Estándar de Control Interno – MECI; en el marco de la administración del Modelo Integrado de Planeación y Gestión – MIPG.
</t>
    </r>
    <r>
      <rPr>
        <b/>
        <sz val="12"/>
        <rFont val="Arial"/>
        <family val="2"/>
      </rPr>
      <t>Primera línea de defensa</t>
    </r>
    <r>
      <rPr>
        <sz val="12"/>
        <rFont val="Arial"/>
        <family val="2"/>
      </rPr>
      <t xml:space="preserve">: realiza el control y administración del riesgo mediante su identificación, análisis, valoración, monitoreo e implementación de acciones de mejora. Está a cargo de los jefes de oficinas, directores técnicos, subdirectores y líderes de los equipos, procesos, programas y proyectos de la entidad. 
Dependencias y equipos de trabajo: en los niveles central y territorial (UGT), los funcionarios, contratistas y otros colaboradores son responsables de sus actividades cumpliendo a cabalidad lo establecido en los procedimientos documentados, así como de monitorear, detectar y reportar oportunamente la materialización de sus riesgos.
Adicionalmente, los jefes de oficinas, directores técnicos, subdirectores y líderes de los equipos, son responsables de orientar y supervisar la adecuada ejecución de las actividades de control, el desarrollo e implementación de políticas y procedimientos internos, a cargo de sus equipos de trabajo, así mismo asegurar que sean compatibles con las metas y objetivos de la entidad y promover las acciones de mejoramiento correspondientes.
</t>
    </r>
    <r>
      <rPr>
        <b/>
        <sz val="12"/>
        <rFont val="Arial"/>
        <family val="2"/>
      </rPr>
      <t>Segunda línea de defensa</t>
    </r>
    <r>
      <rPr>
        <sz val="12"/>
        <rFont val="Arial"/>
        <family val="2"/>
      </rPr>
      <t xml:space="preserve">: asegura que los controles y los procesos de gestión de riesgos implementados por la primera línea de defensa estén diseñados apropiadamente y funcionen como se pretende. Está a cargo de los servidores que tienen responsabilidades directas en la administración del riesgo, como el jefe de la Oficina de Planeación, el jefe de la Oficina del Inspector de la Gestión de Tierras, el Subdirector de Sistemas de Información de Tierras, los líderes de planes transversales, los coordinadores de otros sistemas de gestión de la entidad, Comités de contratación, entre otros. 
Oficina de Planeación: Elaborar la propuesta de la política, establecer el procedimiento y los instrumentos para la Administración del riesgo; coordinar su implementación e informa al menos una vez al año a la Línea estratégica sobre los principales riesgos de la Entidad y los planes de tratamiento adoptados. 
Oficina Inspector de la Gestión de Tierras: Monitorear el cumplimiento de la estrategia definida para la gestión del riesgo de corrupción, proponer mecanismos de mejora; informa a la Presidencia de la República y a la Dirección General sobre el cumplimiento de la política y del procedimiento de gestión de riesgos y oportunidades enfocado al plan anticorrupción y de atención al ciudadano.
Subdirección de Sistemas de Información de Tierras: Monitorear el cumplimiento de los planes y procedimientos definidos para la administración de los riesgos de seguridad de la información, como trabajo preliminar e insumo para la formulación de los Planes Institucionales Transversales:
 	Plan Estratégico de Tecnologías de la Información y las Comunicaciones PETI
 	Plan de Tratamiento de Riesgos de Seguridad y Privacidad de la Información
 	Plan de Seguridad y Privacidad de la Información
</t>
    </r>
    <r>
      <rPr>
        <b/>
        <sz val="12"/>
        <rFont val="Arial"/>
        <family val="2"/>
      </rPr>
      <t>Tercera línea de defensa</t>
    </r>
    <r>
      <rPr>
        <sz val="12"/>
        <rFont val="Arial"/>
        <family val="2"/>
      </rPr>
      <t xml:space="preserve">: proporciona el aseguramiento de los riesgos basado en la auditoría interna, y su alcance de independencia es más amplio porque sus reportes se dirigen a la Dirección de la ANT y Organismos de Control del Estado.
Oficina de Control Interno: ejerciendo un rol de tercera línea de defensa, la Oficina de Control Interno, con independencia verifica y evalúa la funcionalidad, operatividad, alcance y aplicación del modelo de gestión de riesgos. </t>
    </r>
  </si>
  <si>
    <t>Tratamiento de riesgos</t>
  </si>
  <si>
    <r>
      <rPr>
        <b/>
        <sz val="12"/>
        <rFont val="Arial"/>
        <family val="2"/>
      </rPr>
      <t>TIPO DE RIESGO</t>
    </r>
    <r>
      <rPr>
        <b/>
        <sz val="10"/>
        <rFont val="Arial"/>
        <family val="2"/>
      </rPr>
      <t xml:space="preserve">
Se escoge el tipo de riesgo determinado con la metodología anterior, en caso de ser un nuevo riesgo, escoger el tipo con base a las descripciones presentadas a continuación:
Estratégicos: </t>
    </r>
    <r>
      <rPr>
        <sz val="10"/>
        <rFont val="Arial"/>
        <family val="2"/>
      </rPr>
      <t xml:space="preserve">Posibilidad de ocurrencia de eventos que afecten los objetivos estratégicos de la organización pública y por tanto impactan toda la entidad
</t>
    </r>
    <r>
      <rPr>
        <b/>
        <sz val="10"/>
        <rFont val="Arial"/>
        <family val="2"/>
      </rPr>
      <t xml:space="preserve">
Gerenciales: </t>
    </r>
    <r>
      <rPr>
        <sz val="10"/>
        <rFont val="Arial"/>
        <family val="2"/>
      </rPr>
      <t xml:space="preserve">Posibilidad de ocurrencia de eventos que afecten los procesos gerenciales y/o la alta dirección
</t>
    </r>
    <r>
      <rPr>
        <b/>
        <sz val="10"/>
        <rFont val="Arial"/>
        <family val="2"/>
      </rPr>
      <t xml:space="preserve">
Operativos: </t>
    </r>
    <r>
      <rPr>
        <sz val="10"/>
        <rFont val="Arial"/>
        <family val="2"/>
      </rPr>
      <t xml:space="preserve">Posibilidad de ocurrencia de eventos que afecten los procesos misionales de la entidad
</t>
    </r>
    <r>
      <rPr>
        <b/>
        <sz val="10"/>
        <rFont val="Arial"/>
        <family val="2"/>
      </rPr>
      <t xml:space="preserve">
Financieros: </t>
    </r>
    <r>
      <rPr>
        <sz val="10"/>
        <rFont val="Arial"/>
        <family val="2"/>
      </rPr>
      <t>Posibilidad de ocurrencia de eventos que afecten los estados financieros y todas aquellas áreas involucradas con el proceso financiero como presupuesto, tesorería, contabilidad, cartera, central de cuentas, costos, etc.</t>
    </r>
    <r>
      <rPr>
        <b/>
        <sz val="10"/>
        <rFont val="Arial"/>
        <family val="2"/>
      </rPr>
      <t xml:space="preserve">
Tecnológicos: </t>
    </r>
    <r>
      <rPr>
        <sz val="10"/>
        <rFont val="Arial"/>
        <family val="2"/>
      </rPr>
      <t xml:space="preserve">Posibilidad de ocurrencia de eventos que afecten la totalidad o parte de la infraestructura tecnológica (hardware, software, redes, etc.) de una entidad.
</t>
    </r>
    <r>
      <rPr>
        <b/>
        <sz val="10"/>
        <rFont val="Arial"/>
        <family val="2"/>
      </rPr>
      <t xml:space="preserve">
De Cumplimiento: </t>
    </r>
    <r>
      <rPr>
        <sz val="10"/>
        <rFont val="Arial"/>
        <family val="2"/>
      </rPr>
      <t>Posibilidad de ocurrencia de eventos que afecten la situación jurídica o contractual de la organización debido a su incumplimiento o desacato a la normatividad legal y las obligaciones contractuales</t>
    </r>
    <r>
      <rPr>
        <b/>
        <sz val="10"/>
        <rFont val="Arial"/>
        <family val="2"/>
      </rPr>
      <t xml:space="preserve">
De imagen: </t>
    </r>
    <r>
      <rPr>
        <sz val="10"/>
        <rFont val="Arial"/>
        <family val="2"/>
      </rPr>
      <t xml:space="preserve">Posibilidad de ocurrencia de un evento que afecte la imagen, buen nombre o reputación de una organización ante sus clientes y partes interesadas
</t>
    </r>
    <r>
      <rPr>
        <b/>
        <sz val="10"/>
        <rFont val="Arial"/>
        <family val="2"/>
      </rPr>
      <t xml:space="preserve">
Satisfacción del cliente:</t>
    </r>
    <r>
      <rPr>
        <sz val="10"/>
        <rFont val="Arial"/>
        <family val="2"/>
      </rPr>
      <t xml:space="preserve"> Posibilidad de ocurrencia de un servicio o producto afecte la integridad, bienestar o seguridad de un cliente o usuario </t>
    </r>
  </si>
  <si>
    <r>
      <t xml:space="preserve">PLAN DE ACCIÓN
</t>
    </r>
    <r>
      <rPr>
        <sz val="12"/>
        <rFont val="Arial"/>
        <family val="2"/>
      </rPr>
      <t xml:space="preserve">
</t>
    </r>
    <r>
      <rPr>
        <sz val="10"/>
        <rFont val="Arial"/>
        <family val="2"/>
      </rPr>
      <t>Se relaciona el riesgo con el Plan o Planes de Acción del año vigente</t>
    </r>
    <r>
      <rPr>
        <b/>
        <sz val="10"/>
        <rFont val="Arial"/>
        <family val="2"/>
      </rPr>
      <t xml:space="preserve"> que tenga incidencia:</t>
    </r>
    <r>
      <rPr>
        <sz val="10"/>
        <rFont val="Arial"/>
        <family val="2"/>
      </rPr>
      <t xml:space="preserve">
1. Implementación del ordenamiento social de la propiedad rural a nivel nacional. 
2. Implementación del programa de formalización de tierras y fomento al desarrollo rural para comunidades indígenas a nivel nacional 
3. Implementación del programa de formalización de tierras y fomento al desarrollo rural para comunidades negras a nivel nacional 
4. Fortalecimiento gestión integral del fondo documental de la agencia nacional de tierras 
5. Adecuación y mejoramiento de la infraestructura física de la agencia nacional de tierras a nivel nacional 
6. Fortalecimiento del proceso de desarrollo y gestión de la arquitectura empresarial institucional nacional 
7. Mejoramiento capacidad de gestión administrativa de la agencia nacional de tierras nacional</t>
    </r>
  </si>
  <si>
    <t>Incumplimiento  de adquisición de predios en el marco de Políticas del Gobierno</t>
  </si>
  <si>
    <t>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t>
  </si>
  <si>
    <t>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</si>
  <si>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t>
  </si>
  <si>
    <t>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</si>
  <si>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ADMINISTRACIÓN DE TIERRAS</t>
  </si>
  <si>
    <t>Posibilidad de pérdida reputacional en la imagen institucional debido  a falta de ejecución de las actividades y de recursos para el Plan Estratégico de Talento Humano</t>
  </si>
  <si>
    <t>Posibilidad de pérdida reputacional en la imagen interna de Control Interno Disciplinario de la Oficina Jurídica por falta de impulso procesal en los expedientes a prescribir</t>
  </si>
  <si>
    <t>Posibilidad de pérdida reputacional en la imagen interna de Control Interno Disciplinario de la Oficina Jurídica por falta de impulso procesal en los expedientes a caducar</t>
  </si>
  <si>
    <t>Posibilidad de pérdida reputacional en la imagen interna de Control Interno Disciplinario de la Oficina Jurídica por el indebido tramite de los expedientes en gestión documental</t>
  </si>
  <si>
    <t>Posibilidad de pérdida reputacional en la imagen institucional interna y externa por falta de razonabilidad y búsqueda de unificación de criterios o línea de interpretación para la toma de decisiones</t>
  </si>
  <si>
    <t>Posibilidad de pérdida reputacional en la imagen de entidad por interpretaciones variadas a la normatividad y vacíos jurídicos que podrían generar la toma de decisiones erróneas</t>
  </si>
  <si>
    <t>Legalización de comisión o viáticos sin el cumplimiento de requisitos</t>
  </si>
  <si>
    <t>Posibilidad de pérdida reputacional en la imagen institucional ante los grupos de interés debido a la falta de control para los lineamientos de manejo y de conservación en documentos</t>
  </si>
  <si>
    <t>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t>
  </si>
  <si>
    <t>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t>
  </si>
  <si>
    <t>Posibilidad de afectación económica por reducción en la asignación del presupuesto de la vigencia debido un mal seguimiento y control de la reserva constituida por parte de los supervisores de los contratos</t>
  </si>
  <si>
    <t>Posibilidad de afectación económica por la limitación en la ejecución para los  objetivos planteados en el rubro de funcionamiento del presupuesto debido a que no se cumple con una actividad de planeación de las actividades a desarrollar en una vigencia</t>
  </si>
  <si>
    <t>Posibilidad de afectación económica en sanciones disciplinarias y hallazgos en los entes de control por una mala interpretación de las solicitudes</t>
  </si>
  <si>
    <t>AUDITORÍA INTERNA: ASEGURAMIENTO Y CONSULTA</t>
  </si>
  <si>
    <t>CONSOLIDACIÓN Y SEGUIMIENTO A PLANES DE MEJORAMIENTO</t>
  </si>
  <si>
    <t>Posibilidad de afectación económica por sanciones legales por entes de control debido al desconocimiento e incumplimiento de la normatividad ambiental aplicable</t>
  </si>
  <si>
    <t>Posibilidad de afectación económica por sanciones legales por entes de control debido al desconocimiento de la normatividad ambiental y la insuficiencia de recursos físicos, financieros y de talento humanos</t>
  </si>
  <si>
    <t>Posibilidad de afectación económica por sanciones legales por entes de control debido a la disposición incorrecta para los residuos ordinarios de acuerdo con las prácticas establecidas en la entidad</t>
  </si>
  <si>
    <t>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t>
  </si>
  <si>
    <t>Posibilidad de afectación económica por sanción del Ministerio de Hacienda debido al  el envío inoportuno y/o inexacto de las solicitudes de pago a la Subdirección Administrativa y Financiera por parte de los supervisores de los contratos</t>
  </si>
  <si>
    <t>Posibilidad de afectación económica por sanciones legales por entes de control debido al desconocimiento en la normatividad ambiental aplicable</t>
  </si>
  <si>
    <t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t>
  </si>
  <si>
    <t>Posibilidad de afectación económica por sobrecostos en mantenimientos debido a la falta de control en la implementación de mantenimientos de acuerdo a sus fichas técnicas</t>
  </si>
  <si>
    <t>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t>
  </si>
  <si>
    <t>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t>
  </si>
  <si>
    <t>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t>
  </si>
  <si>
    <t>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t>
  </si>
  <si>
    <t>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t>
  </si>
  <si>
    <t>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t>
  </si>
  <si>
    <t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t>
  </si>
  <si>
    <t>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</si>
  <si>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t>
  </si>
  <si>
    <t>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</si>
  <si>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t>
  </si>
  <si>
    <t>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t>
  </si>
  <si>
    <t>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t>
  </si>
  <si>
    <t>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</si>
  <si>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Subdirección de Talento Humano Revisa la formulación del Plan Estratégico de Talento Humano a través del Plan Estratégico de Talento Humano definitivo que cumpla con los lineamientos decreto 612 2018 y Función Pública</t>
  </si>
  <si>
    <t>Secretaría General Valida la formulación el Plan Estratégico de Talento Humano a través de un correo electrónico Enviado a la Subdirección de Talento Humano, donde informa si se encuentra listo para aprobación o se debe ajustar y actualizar con base a unas observaciones</t>
  </si>
  <si>
    <t>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t>
  </si>
  <si>
    <t>Subdirección de Talento Humano Actualiza la gestión del aplicativo Meta4 - SIGEP Nómina a través de Informe de supervisión que modifica la correcta ejecución de la nómina</t>
  </si>
  <si>
    <t>OFICINA JURÍDICA (CONTROL INTERNO DISCIPLINARIO)</t>
  </si>
  <si>
    <t>Oficina Jurídica (Control Interno Disciplinario) revisa el proceso a través de la matriz de procesos disciplinarios donde se verifica el cumplimiento términos procesales para evitar la prescripción del proceso</t>
  </si>
  <si>
    <t>Oficina Jurídica (Control Interno Disciplinario) archiva el proceso por prescripción  a través del auto de notificación donde se comunica al interesado la decisión de fondo en el proceso</t>
  </si>
  <si>
    <t>Oficina Jurídica (Control Interno Disciplinario) revisa el proceso a través matriz de procesos disciplinarios donde se verifica el cumplimiento términos procesales para evitar la caducidad del proceso</t>
  </si>
  <si>
    <t>Oficina Jurídica (Control Interno Disciplinario) archiva el proceso por caducidad a través del auto de notificación donde se comunica al interesado la decisión de fondo en el proceso</t>
  </si>
  <si>
    <t>Oficina Jurídica (Control Interno Disciplinario) valida el inventario de expedientes físico a través de la base de datos de expedientes donde hace la verificación y registro en base de datos de prestamos de expedientes.</t>
  </si>
  <si>
    <t>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t>
  </si>
  <si>
    <t>Oficina Jurídica unifica los criterios jurídicos a través de la revisión del expediente y anexos donde revisa la viabilidad del documento y generar el visto bueno de los profesionales a cargo del tramite</t>
  </si>
  <si>
    <t>Oficina Jurídica consulta del estado procesal a través del correo oficial de notificaciones judiciales de la entidad para realizar el correspondiente reparto por ORFEO de la actuación judicial al grupo de abogados de la Oficina Jurídica</t>
  </si>
  <si>
    <t>Oficina Jurídica identificar donde se presenta el vencimiento del termino a través del correo oficial de notificaciones judiciales de la entidad para determinar cual o cuales fueron las anomalías en el proceso, subsanar y responder en el tiempo más próximo</t>
  </si>
  <si>
    <t>Oficina Jurídica revisa la viabilidad del documento a través de la normativa vigente y aplicable donde se revisa que cumpla con los lineamientos y el contenido deseable para el documento y generar el visto bueno para su revisión y aprobación</t>
  </si>
  <si>
    <t>Supervisor del contrato y/o convenio solicita al Grupo de contratos  a través de un memorando en ORFEO para adelantar el tramite de liquidación con el cumplimiento total de la documentación contractual (expediente del contrato)</t>
  </si>
  <si>
    <t>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t>
  </si>
  <si>
    <t>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t>
  </si>
  <si>
    <t xml:space="preserve">PERSONA ENCARGADA DEL ALMACÉN </t>
  </si>
  <si>
    <t>Subdirección Administrativa y Financiera informa al contratista que suscribió el contrato a través de un correo electrónico la priorización de aquellos mantenimientos no ejecutados y actualizar el cronograma implementado</t>
  </si>
  <si>
    <t>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t>
  </si>
  <si>
    <t>Subdirección Administrativa y Financiera devuelve la legalización de comisión o viatico a través del rechazo en el aplicativo KLIC para que el funcionario o contratista que presenta los soportes y actualice en cumplimiento de los requisitos para la legalización</t>
  </si>
  <si>
    <t>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t>
  </si>
  <si>
    <t>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t>
  </si>
  <si>
    <t>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t>
  </si>
  <si>
    <t>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t>
  </si>
  <si>
    <t>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t>
  </si>
  <si>
    <t>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t>
  </si>
  <si>
    <t>LÍDER DEL EQUIPO DE GESTIÓN DOCUMENTAL DE LA SUBDIRECCIÓN ADMINISTRATIVA Y FINANCIERA</t>
  </si>
  <si>
    <t>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t>
  </si>
  <si>
    <t>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t>
  </si>
  <si>
    <t>Subdirección administrativa y financiera (Gestión Ambiental) actualiza el documento para la implementación a través del nuevo Plan de Gestión Integral de Residuos donde se reformula el plan con base a las novedades, observaciones y/u oportunidades de mejora</t>
  </si>
  <si>
    <t>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t>
  </si>
  <si>
    <t>Persona encargada de la Gestión Ambiental verifica y realiza el seguimiento del cumplimiento de los requisitos ambientales  a través de la Matriz de requisitos legales ambientales  establecida por la ANT</t>
  </si>
  <si>
    <t>Persona encargada de la Gestión Ambiental actualiza Plan Institucional de Gestión Ambiental a través del documento y la Matriz de requisitos legales ambientales  donde se modifica los parámetros que presentan desactualización de normativa y plan de ejecución</t>
  </si>
  <si>
    <t>Persona encargada de la Gestión Ambiental verifica el manejo de los residuos que ingresan al cuarto de acopio a través de la observación donde se evidencia la correcta separación de residuos</t>
  </si>
  <si>
    <t>Persona encargada de la Gestión Ambiental reasigna los residuos de acuerdo a su clasificación a través de una manipulación manual donde separa los residuos que han sido mal clasificados y organiza de manera correcta para su posterior recolección</t>
  </si>
  <si>
    <t>SUBDIRECCIÓN ADMINISTRATIVA Y FINANCIERA (TESORERÍA)</t>
  </si>
  <si>
    <t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t>
  </si>
  <si>
    <t xml:space="preserve">Subdirección Administrativa y Financiera (Tesorería) devuelve el registro del pago a través de un correo electrónico a la dependencia que presenta la novedad donde se explica el porque de la observación y el rechazo de la plataforma de SIIF-Nación </t>
  </si>
  <si>
    <t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t>
  </si>
  <si>
    <t>Subdirección Administrativa y Financiera (Tesorería) ajusta la programación del PAC a través de un nuevo acto administrativo para generar la aprobación ante el Ministerio de Hacienda de acuerdo a las observaciones encontradas con el PAC original</t>
  </si>
  <si>
    <t>CONTADOR(A) DE LA SUBDIRECCIÓN ADMINISTRATIVA Y FINANCIERA</t>
  </si>
  <si>
    <t>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t>
  </si>
  <si>
    <t>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t>
  </si>
  <si>
    <t>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</si>
  <si>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Persona encargada de Presupuesto realiza la constitución de Reserva Presupuestal a través del reporte generado por el SIIF-Nación de Reserva Presupuestal de acuerdo a las solicitudes de reducción y construcción de reserva enviada por todas las dependencias</t>
  </si>
  <si>
    <t>Persona encargada de Presupuesto realiza seguimiento a la ejecución de la reserva presupuestal  a través de memorandos, reuniones y correo institucional  informando a todas las dependencias responsables la ejecución de la reserva presupuestal</t>
  </si>
  <si>
    <t>Persona encargada de Presupuesto solicita la información presupuestal a las dependencias a través de comunicaciones oficiales (correos electrónicos y memorandos) para revisar y verificar la información recibida sobre el rubro de funcionamiento del presupuesto</t>
  </si>
  <si>
    <t>Persona encargada del Presupuesto modifica el presupuesto de la vigencia  a través de las solicitudes de modificaciones presupuestales  las cuales deben estar debidamente justificadas y aprobadas por los responsables del proceso</t>
  </si>
  <si>
    <t>Comité de Coordinación de Control Interno - CICCI valida y aprueba el Programa/Plan Anual de Auditoría  a través del Acta de sesión del CICCI revisando que cumpla con los lineamientos de ley en la formulación del Plan Anual de Auditoría a desarrollar anualmente en la entidad</t>
  </si>
  <si>
    <t>Oficina de Control Interno  valida la publicación del Programa/Plan de Auditoría  a través de la url en la pagina de intranet donde se ubica para ser socializado a todas las dependencias de la Entidad y conozcan su cronograma</t>
  </si>
  <si>
    <t>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t>
  </si>
  <si>
    <t>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</si>
  <si>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</si>
  <si>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</si>
  <si>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Realizar capacitación en el Procedimiento Gestión de Petición Quejas y Reclamos por parte de profesional líder del equipo de correspondencia, a los colaboradores de correspondencia DAT.</t>
  </si>
  <si>
    <t>Lista de asistencia de los colaboradores de correspondencia DAT capacitados en el procedimiento de Gestión de Petición Quejas y Reclamos</t>
  </si>
  <si>
    <t>Realizar seguimiento de las actividades programadas en el Plan de Estratégico de la Subdirección de Talento Humano.</t>
  </si>
  <si>
    <t>Informe Seguimiento a las actividades Plan de Estratégico de la Subdirección de Talento Humano.</t>
  </si>
  <si>
    <t>Realizar seguimiento a la Matriz de seguimiento y control de procesos disciplinarios de la dependencia para saber que procesos están en prescripción</t>
  </si>
  <si>
    <t>Informes presentados al jefe de la Oficina Jurídica, que muestren en nivel de riesgo de prescripción de los procesos disciplinarios</t>
  </si>
  <si>
    <t>Realizar seguimiento a la Matriz de seguimiento y control de procesos disciplinarios de la dependencia para saber que procesos están en caducidad</t>
  </si>
  <si>
    <t>Informes presentados al jefe de la Oficina Jurídica, que muestren en nivel de riesgo de caducidad de los procesos disciplinarios</t>
  </si>
  <si>
    <t xml:space="preserve">Hacer seguimiento de los expedientes de los procesos disciplinarios, a través del préstamo de expedientes a los abogados mediante planilla física. </t>
  </si>
  <si>
    <t>Planilla de préstamo (entrega y devolución) de expedientes en físico</t>
  </si>
  <si>
    <t>Contratos suscritos por la Oficina Jurídica</t>
  </si>
  <si>
    <t>Registro de todos los contratos que estén en términos para liquidación</t>
  </si>
  <si>
    <t>SUBDIRECCIÓN ADMINISTRATIVA Y FINANCIERA (ALMACÉN)</t>
  </si>
  <si>
    <t xml:space="preserve">Identificar las solicitudes de comisiones o viáticos que no cumplan con los requisitos dentro de las revisiones que realiza la Secretaría General, antes de su aprobación </t>
  </si>
  <si>
    <t>Realizar informe a los tiempos de respuesta de las solicitudes presentadas por las dependencias en el aplicativo CAS</t>
  </si>
  <si>
    <t>Bitácora de generación de residuos</t>
  </si>
  <si>
    <t>Realizar capacitaciones a las dependencias, sobre la solicitud correcta del PAC para programar</t>
  </si>
  <si>
    <t>Correos electrónicos oficiales mensuales de la entidad</t>
  </si>
  <si>
    <t xml:space="preserve">Realizar socializaciones sobre el tramite de solicitudes de construcción y reducción de la reserva presupuestal con cada una de las dependencias </t>
  </si>
  <si>
    <t>Socialización del Código de Ética y repercusiones disciplinarias para los auditores interno</t>
  </si>
  <si>
    <t>Listado de asistencia a la socialización del Código de Ética y repercusiones disciplinarias para los auditores interno</t>
  </si>
  <si>
    <t>Correo electrónico masivo (Píldoras informativas comunicadas)</t>
  </si>
  <si>
    <t>Capacitar en la metodología para la formulación de planes de mejoramiento a las dependencias</t>
  </si>
  <si>
    <t>Listado de asistencia a la capacitación en la metodología para la formulación de planes de mejoramiento a las dependencias</t>
  </si>
  <si>
    <t>FORMULACIÓN, ELABORACIÓN Y PRESENTACIÓN DEL  ANTEPROYECTO DE PRESUPUESTO DE LA ANT
DESAGREGACIÓN Y ADMINISTRACIÓN DEL PRESUPUESTO
GESTIÓN DE EGRESOS
GESTIÓN CONTABLE</t>
  </si>
  <si>
    <t>FORMULACIÓN, ELABORACIÓN Y PRESENTACIÓN DEL  ANTEPROYECTO DE PRESUPUESTO DE LA ANT</t>
  </si>
  <si>
    <t xml:space="preserve">FORMULACIÓN, ELABORACIÓN Y PRESENTACIÓN DEL  ANTEPROYECTO DE PRESUPUESTO DE LA ANT
</t>
  </si>
  <si>
    <t>PLANEACIÓN ESTRATÉGICA DEL TALENTO HUMANO</t>
  </si>
  <si>
    <t>ADMINISTRACIÓN DEL TALENTO HUMANO</t>
  </si>
  <si>
    <t>Incumplimiento  de adquisicion de predios en el marco de Políticas del Gobierno</t>
  </si>
  <si>
    <t>Legalización de comisión o viaticos sin el cumplimiento de requisitos</t>
  </si>
  <si>
    <t>TIPO DE PROCESO</t>
  </si>
  <si>
    <t>(Todas)</t>
  </si>
  <si>
    <t>CANTIDAD</t>
  </si>
  <si>
    <t>MISIONAL</t>
  </si>
  <si>
    <t>Acceso A La Propiedad De La Tierra Y Los Territorios</t>
  </si>
  <si>
    <t>Cuenta de PROCESO</t>
  </si>
  <si>
    <t>Adminis​tración De Tierras</t>
  </si>
  <si>
    <t>Administración De Bienes Y Servicios</t>
  </si>
  <si>
    <t>De Imagen o Reputacional</t>
  </si>
  <si>
    <t>Adquisición De Bienes Y Servicios</t>
  </si>
  <si>
    <t>Comunicación Y Gestión Con Grupos De Interés</t>
  </si>
  <si>
    <t>Gestión De La Información</t>
  </si>
  <si>
    <t>Gestión Del Modelo De Atención</t>
  </si>
  <si>
    <t>Gestión Del Talento Humano</t>
  </si>
  <si>
    <t>APOYO</t>
  </si>
  <si>
    <t>Satisfacción Del Cliente</t>
  </si>
  <si>
    <t>Inteligencia De La Información</t>
  </si>
  <si>
    <t>Planificación Del Ordenamiento Social De La Propiedad</t>
  </si>
  <si>
    <t>Seguimiento, Evaluación Y Mejora</t>
  </si>
  <si>
    <t>Seguridad Jurídica Sobre La Titularidad De La Tierra Y Los Territorios</t>
  </si>
  <si>
    <t>ESTRATÉGICO</t>
  </si>
  <si>
    <t>EVALUACIÓN Y CONTROL</t>
  </si>
  <si>
    <t>TOTAL</t>
  </si>
  <si>
    <t>RESPONSABLE DEL RIESGO</t>
  </si>
  <si>
    <t>NUMERO DEL RIESGO</t>
  </si>
  <si>
    <t>ANTIGÜEDAD DEL RIESGO</t>
  </si>
  <si>
    <t>NIVEL DE EXPOSICIÓN INHERENTE</t>
  </si>
  <si>
    <t>OPCIÓN DE MANEJO INHERENTE</t>
  </si>
  <si>
    <t>NIVEL DE EXPOSICIÓN RESIDUAL</t>
  </si>
  <si>
    <t>OPCIÓN DE MANEJO RESIDUAL</t>
  </si>
  <si>
    <t>Suma de NUMERO DEL RIESGO</t>
  </si>
  <si>
    <t>Etiquetas de columna</t>
  </si>
  <si>
    <t>actividades identificadas</t>
  </si>
  <si>
    <t>actividades</t>
  </si>
  <si>
    <t>actividades faltantes</t>
  </si>
  <si>
    <t>gestión</t>
  </si>
  <si>
    <t>Listados de asistencia de la socialización</t>
  </si>
  <si>
    <t>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t>
  </si>
  <si>
    <t>https://agenciadetierras.sharepoint.com/:b:/s/MapadeRiesgosdeGestionANT/EdfAmulKotNNjWiPbAFLzNMBFRdjEkLNaysmNrbdEVKy2g?e=ErAmz7</t>
  </si>
  <si>
    <t xml:space="preserve">https://agenciadetierras.sharepoint.com/:p:/s/MapadeRiesgosdeGestionANT/ES83apgsTuVHuGfubqmHUM4BQhXSRH10QZGuv_6hflR4mA?e=KGBBJO
</t>
  </si>
  <si>
    <t xml:space="preserve">https://agenciadetierras.sharepoint.com/:p:/s/MapadeRiesgosdeGestionANT/EVq9nx61bT9NqcW5DKTmW08BL_f06yKetbIwpFaFRdCM1g?e=tHgIVe
</t>
  </si>
  <si>
    <t>https://agenciadetierras.sharepoint.com/:b:/s/MapadeRiesgosdeGestionANT/Eb5FBhbFtglEv7QxqXxsZRIB5f6Ge1VLtjWQREsb-pxjrg?e=ZgbZnP</t>
  </si>
  <si>
    <t>https://agenciadetierras.sharepoint.com/:b:/s/MapadeRiesgosdeGestionANT/EZ98czJ8RthBvqQMwjERtFkBNU584qtIEZK62TJXm5GdJQ?e=HvJ4UJ</t>
  </si>
  <si>
    <t xml:space="preserve">https://agenciadetierras.sharepoint.com/:x:/s/MapadeRiesgosdeGestionANT/EcaBx1L6ht9JpSXvvBBVhVoBBfn-wcapOHUSSwEZuJLWKQ?e=jbsrh3
https://agenciadetierras.sharepoint.com/:x:/s/MapadeRiesgosdeGestionANT/Ea3RCwCg1Y1MpVOSUUi_OGUB1Sa4MgnYiHyDLPrxvJOyEw?e=oP0p0W
https://agenciadetierras.sharepoint.com/:x:/s/MapadeRiesgosdeGestionANT/EZAupYwEU1xHiqfCcha3rKMBWlKFaZ_WAO-GOUudl6SdQw?e=w9scNw
https://agenciadetierras.sharepoint.com/:x:/s/MapadeRiesgosdeGestionANT/ES89CnExGZlNpOjOTSU0IUEB1G0n863aSC8rQg6ntG7eGA?e=7DrxcE
https://agenciadetierras.sharepoint.com/:f:/s/MapadeRiesgosdeGestionANT/EkdKBtqc1YRBvH2afG7k84EBSlfvkNLRLweBp0RlKCWfRQ?e=Td89uP
</t>
  </si>
  <si>
    <t>Generacion y presentacion de declaraciones tributarias fuera de los plazos establecidos por las Entidades Administradoras de impuestos.</t>
  </si>
  <si>
    <t>Posibilidad de afectación economica por sanción de las unidades Administradoras de impuestos Nacionales, Municipales y Distritales debido a la presentación extemporanea de las declaraciones tributarias.</t>
  </si>
  <si>
    <t>Presentar el reporte de presentaciones oportunas de las declaraciones tributarias. Informe semestral.</t>
  </si>
  <si>
    <t>Realizar socialización sobre la actualización del cronograma  tributario.</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</si>
  <si>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</si>
  <si>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Realizar mensualmente el analisis verificación y conciliación de la información que reportan las dependencias y que impacta en la razonabilidad de los Estados Financieros.</t>
  </si>
  <si>
    <t xml:space="preserve">conciliaciones realizadas mensualmente a corte de octubre </t>
  </si>
  <si>
    <t>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t>
  </si>
  <si>
    <t>Imprecisión en el registro de la información financiera a nombre de terceros que presenten obligaciones a favor de la entidad.</t>
  </si>
  <si>
    <t>Elaborar reporte de cartera con los saldos pendientes por cobrar</t>
  </si>
  <si>
    <t>Reporte de cartera con los saldos pendientes por cobrar</t>
  </si>
  <si>
    <t>Comunicar mensualmente el estado de cuenta a los terceros que presentan obligaciones a favor de la entidad</t>
  </si>
  <si>
    <t>Si</t>
  </si>
  <si>
    <t>P 52.1</t>
  </si>
  <si>
    <t>P 52.2</t>
  </si>
  <si>
    <t>C 52.1</t>
  </si>
  <si>
    <t>C 52.2</t>
  </si>
  <si>
    <t>No</t>
  </si>
  <si>
    <t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t>
  </si>
  <si>
    <t>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t>
  </si>
  <si>
    <t>P 52.3</t>
  </si>
  <si>
    <t>Actualizar el Formato ADMBS-F-079 entrada y salida de bienes de bodega</t>
  </si>
  <si>
    <t>Formato ADMBS-F-079 actualizado</t>
  </si>
  <si>
    <t>Realizar trimestralmente un  cruce de informacion de los bienes que salen de la entidad y el reintegro a la ANT,  de acuerdo con las Formas ADMBS-F-032 FORMA SALIDA INDIVIDUAL DE ELEMENTOS y ADMBS-F-084  REINTEGRO INDIVIDUAL DE BIENES Y/O ELEMENTOS</t>
  </si>
  <si>
    <t>Reporte trimestral</t>
  </si>
  <si>
    <t>Informe semestral</t>
  </si>
  <si>
    <t>Primera capacitación proyectos de inversión
https://agenciadetierras.sharepoint.com/:f:/s/MapadeRiesgosdeGestionANT/EpMrRJPrXRFFpteiPGrP83ABvEVWsDPqe6mxFk9bdpexoA?e=oNEBB6
Segunda Capacitación plan de acción
https://agenciadetierras.sharepoint.com/:f:/s/MapadeRiesgosdeGestionANT/EgQDVzn8WqhPgpOiffKzb98BDoZ7wXK2URIAlOIuJd-0hg?e=B6a2Vr</t>
  </si>
  <si>
    <t>https://agenciadetierras.sharepoint.com/:f:/s/MapadeRiesgosdeGestionANT/EtHzSbyggG1LisN_siB1-0EB3n_LA9ouhaWYdwMicnG_3Q?e=dGALsv</t>
  </si>
  <si>
    <t>https://agenciadetierras.sharepoint.com/:f:/s/MapadeRiesgosdeGestionANT/Er5nQRll2XJHrZYANxtji88BlgQA19DyWqsftqaVyoleFA?e=5cebYb
https://agenciadetierras.sharepoint.com/:f:/s/MapadeRiesgosdeGestionANT/EnqM0GgkfOtBvE1l887kID0Bw0OINU83b4QisZfSLVYCeg?e=hxwyZP</t>
  </si>
  <si>
    <t>https://agenciadetierras.sharepoint.com/:b:/s/MapadeRiesgosdeGestionANT/EaMs-qrLYGdOklWzYklPLmkBOeYK-pT-lKNEROJaJHBQig?e=hCxo9D</t>
  </si>
  <si>
    <t xml:space="preserve">Revisión de los criterios y su concordancia con las evidencias existentes y posibles actualizaciones. </t>
  </si>
  <si>
    <t>Los equipos de las direcciones misionales y transversales compartieron la INTI-F-012 con las lecciones aprendidas y buenas practicas de los procedimientos que internamente eligieron para revisar.</t>
  </si>
  <si>
    <t>https://agenciadetierras.sharepoint.com/:f:/s/MapadeRiesgosdeGestionANT/EjpSV2zf76dHksfgZYFxHO0BztjArH-mjNtSogs6O4HJvg?e=V6keEp</t>
  </si>
  <si>
    <t>https://agenciadetierras.sharepoint.com/:f:/s/MapadeRiesgosdeGestionANT/Enj4_qh_k2JHlDm5Q4tn55IBL2x1SqaG7bQFS5ny-uF1fg?e=BhD79N</t>
  </si>
  <si>
    <t>https://agenciadetierras.sharepoint.com/:f:/s/MapadeRiesgosdeGestionANT/Equ_xwBLqfJAriaSMErrOTsBxM9XHgd8APTlrIQ4NomWrg?e=0W8Vwg</t>
  </si>
  <si>
    <t>https://agenciadetierras.sharepoint.com/:f:/s/MapadeRiesgosdeGestionANT/EnZe7fAwVmpFt8JlbcrfwoEB6zfV2UEJ2iAlu7yOPcFe-Q?e=WrTZSG</t>
  </si>
  <si>
    <t>https://agenciadetierras.sharepoint.com/:f:/s/MapadeRiesgosdeGestionANT/Eip_yZocRD9HnhL7JEfJSEYBn55v4adXm_e2Yl0Guro3ug?e=TD6QCR</t>
  </si>
  <si>
    <t>https://agenciadetierras.sharepoint.com/:f:/s/MapadeRiesgosdeGestionANT/EmTHZUMLPq1Miv8vsMGlMRQBsqIulmFtjSYaa28DqRL9Tg?e=nreWWo</t>
  </si>
  <si>
    <t>Listado de capacitación.
Grabación de la capacitación
https://agenciadetierras.sharepoint.com/:f:/s/MapadeRiesgosdeGestionANT/EqWKRlmdFZJIuKFWbXTMXxYB2NsBsqXPKA2FErOavhVVsg?e=CRTAjE</t>
  </si>
  <si>
    <t>Forma ACCTI-F-020 Lista de Chequeo V3
https://agenciadetierras.sharepoint.com/:f:/s/MapadeRiesgosdeGestionANT/EqWKRlmdFZJIuKFWbXTMXxYB2NsBsqXPKA2FErOavhVVsg?e=CRTAjE</t>
  </si>
  <si>
    <t>ACCTI-I-001 SIRA V6 PROYECCIÓN V7
https://agenciadetierras.sharepoint.com/:f:/s/MapadeRiesgosdeGestionANT/EjyW9Tj0_0JPvm15X1Pnr6QBMJXnPrnZGsuep0latvbRAw?e=cIiAWL</t>
  </si>
  <si>
    <t>Listados de asistencia socialización procedimientos e instructivos relacionados con Subsidios
https://agenciadetierras.sharepoint.com/:f:/s/MapadeRiesgosdeGestionANT/EjvOQCWZdtVHgM7tBP-L4n8B6JPc3FMlnx0Jru5fppC4Ew?e=8O9yD4</t>
  </si>
  <si>
    <t>Listado de asistencia a socialización
https://agenciadetierras.sharepoint.com/:f:/s/MapadeRiesgosdeGestionANT/Ek2P2wqScLBLnDde-FTozIgBriQH3UwHyiAtLSSftQrEIw?e=3ndw16</t>
  </si>
  <si>
    <t>Se realizó la capacitación a los profesionales de las direcciones misionales encargados de realizar actividades de Topografía, Geografía, y Catastro
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t>
  </si>
  <si>
    <t xml:space="preserve">se realizó a satisfacción la capacitación a todas las direcciones misionales </t>
  </si>
  <si>
    <t>el instructivo "GINFO-I-014-ACLARACIÓN-DE-CABIDA-Y-LINDEROS-CASOS-PUNTUALES" se actualizo a una Versión 2 y se ajusto el nombre de acuerdo con la normatividad vigente, el nuevo nombre que toma el instructivo es "GINFO-I-014 APLICACIÓN DE LOS PROCEDIMIENTOS CATASTRALES CON FINES REGISTRALES - CABIDA Y LINDEROS. CASOS PUNTUALES"</t>
  </si>
  <si>
    <t>la información soporte queda almacenada en el sistema Integrado de gestión , link:
https://agenciadetierras.sharepoint.com/sites/antintranet/sistema-integrado-de-gestion/procesos-misionales/Instructivo%20%20Gestin%20de%20la%20Informacin/GINFO-I-014%20APLICACI%C3%93N%20DE%20LOS%20PROCEDIMIENTOS%20CATASTRALES%20CON%20FINES%20REGISTRALES%20-%20CABIDA%20Y%20LINDEROS.%20CASOS%20PUNTUALES%20V2.pdf</t>
  </si>
  <si>
    <t>La forma  "GINFO-F-002-Forma-INFORME-LEVANTAMIENTO-TOPOGRÁFICO" se actualizo a una Versión 2 , de acuerdo con la normatividad vigente.</t>
  </si>
  <si>
    <t>la información soporte queda almacenada en el sistema Integrado de gestión , link:
https://agenciadetierras.sharepoint.com/:w:/r/sites/antintranet/sistema-integrado-de-gestion/procesos-misionales/_layouts/15/Doc.aspx?sourcedoc=%7BF1FAF523-83D7-4929-A8CC-635A55F3B5EE%7D&amp;file=GINFO-F-002-Forma-INFORME%20LEVANTAMIENTO%20PLANIM%C3%89TRICO%20PREDIAL%20V2.docx&amp;action=default&amp;mobileredirect=true</t>
  </si>
  <si>
    <t>https://agenciadetierras.sharepoint.com/:f:/s/MapadeRiesgosdeGestionANT/EngusBPxd_ZKt6mI3tt8DScBZVU3qObJRkt3f2yDfBmYzA?e=yFBkol</t>
  </si>
  <si>
    <t>https://agenciadetierras.sharepoint.com/:f:/s/MapadeRiesgosdeGestionANT/Er40BWZzinVOthzhTGg01EsBwAAviftO-irLxgNChd_BHg?e=kwkJQ3</t>
  </si>
  <si>
    <t>Listado de asistencia
Invitación a la capacitación
Presentación PP "Contrato realidad ANT"
https://agenciadetierras.sharepoint.com/:f:/s/MapadeRiesgosdeGestionANT/Espp19p140hFnb_CjxurlhkBZPbRqvaBfKdAsx7-wLdxEw?e=JkkISO</t>
  </si>
  <si>
    <t>Bitácora RESPEL
https://agenciadetierras.sharepoint.com/:f:/s/MapadeRiesgosdeGestionANT/Et4f-HJ3zgREiqJXFt9HZAMBtN7lJ3uYNKDRuic0Pe_EXw?e=D5OF7k</t>
  </si>
  <si>
    <t>Presentación capacitación 1 - 2022 y Listado de asistencia.
https://agenciadetierras.sharepoint.com/:f:/s/MapadeRiesgosdeGestionANT/EqnHut30oZZOudLZ1iOt9rcB5JReg2JJSyBhpBb7MRKvng?e=fcAu7X</t>
  </si>
  <si>
    <t>Listado de asistencia
https://agenciadetierras.sharepoint.com/:f:/s/MapadeRiesgosdeGestionANT/EpP3GucJUB9FoSBGQRtT4VsBwjLWHL--ZXCiZG_-93yAEA?e=LCIa1M</t>
  </si>
  <si>
    <t>Reporte de estado de cuenta
https://agenciadetierras.sharepoint.com/:f:/s/MapadeRiesgosdeGestionANT/EpSynT2brkVIgzJJgjJMpGcB1zZgZj-uT3wJFubk3aY6DQ?e=zLAbLk</t>
  </si>
  <si>
    <t>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t>
  </si>
  <si>
    <t>Creación de Acta de Entrega y Devolución de Expedientes</t>
  </si>
  <si>
    <t>FORMA Acta de Entrega y Devolución de Expedientes</t>
  </si>
  <si>
    <t>Elaborar para actualizacion el instructivo ADMBS-I-011-SUMINISTRO DE LOS SERVICIOS DE PRÉSTAMO, DEVOLUCIÓN Y CONSULTA DE DOCUMENTOS EN LOS DEPÓSITOS DE ARCHIVO CENTRAL DE LA AGENCIA</t>
  </si>
  <si>
    <t>Instructivo ADMBS-I-011 SUMINISTRO DE LOS SERVICIOS DE PRÉSTAMO, DEVOLUCIÓN Y CONSULTA DE DOCUMENTOS EN LOS DEPÓSITOS DE ARCHIVO CENTRAL DE LA AGENCIA</t>
  </si>
  <si>
    <t>https://agenciadetierras.sharepoint.com/:f:/s/MapadeRiesgosdeGestionANT/EvN12jAGK-tKlqW9fo2e5NEBVdmnMGKC-Bsg6_PN4IuPhw?e=a4MNQP</t>
  </si>
  <si>
    <t>https://agenciadetierras.sharepoint.com/:f:/s/MapadeRiesgosdeGestionANT/EqZT5Vs-FEdNihlEr7GzREoBx_ZW2ctNtvAh-WVMlf7HNw?e=YfTG3P</t>
  </si>
  <si>
    <t>https://agenciadetierras.sharepoint.com/:f:/s/MapadeRiesgosdeGestionANT/Eilv4PTKUC9KgGnnDKDZRnoBUymeCsIbPiT4tjsSq7hmhA?e=jh9caO</t>
  </si>
  <si>
    <t>https://agenciadetierras.sharepoint.com/:f:/s/MapadeRiesgosdeGestionANT/EnwRe5vQ7pRHpy6yMR0TgrwBGfYE1Z4vi3LMjnhFIZoyxQ?e=XPJNg4</t>
  </si>
  <si>
    <t>https://agenciadetierras.sharepoint.com/:f:/s/MapadeRiesgosdeGestionANT/EmRJkMX4i9BMjxAP5ckWDkoBcd2nc5hMX7jGZHU--kH6mQ?e=h4SQIa
https://agenciadetierras.sharepoint.com/:f:/s/MapadeRiesgosdeGestionANT/EowjMTZMB1BHkEJo0QmWTp0BsT_mEfZvIg_kDg44AVlpew?e=cAQo2d
https://agenciadetierras.sharepoint.com/:f:/s/MapadeRiesgosdeGestionANT/Ehh1EC0PRCxKtZ5tWMFVS3UBMsKI-VDFP7UMg2eTYvaUfw?e=L7KCg4</t>
  </si>
  <si>
    <t>https://agenciadetierras.sharepoint.com/:f:/s/MapadeRiesgosdeGestionANT/En4_W2ucbKhKp7pU10-PWU8BTpnvQWTZDPpJUJh09vrMwA?e=IrPGRb
https://agenciadetierras.sharepoint.com/:f:/s/MapadeRiesgosdeGestionANT/Ekar0lbKMJpPme9_WPOa0OQBsiTqNR4vWze7jC-avMntgQ?e=i9mXFk
https://agenciadetierras.sharepoint.com/:f:/s/MapadeRiesgosdeGestionANT/EvHrPcGhmQlBjnf6I72qPtcBHjdaYDnL2pz3y-H9xX08WQ?e=ObpsBC</t>
  </si>
  <si>
    <t>https://agenciadetierras.sharepoint.com/:f:/s/MapadeRiesgosdeGestionANT/Errhjxn4BIFGsJAOACRNJvIB_KJNTszGyqwXXfMpol_dFg?e=sqm9rr
https://agenciadetierras.sharepoint.com/:b:/s/MapadeRiesgosdeGestionANT/ESsiOFTI3V9LqEfhfr-WW4wBpYDzIOfG0XXgAQNg0Ah2fQ?e=fqZ0Cj
https://agenciadetierras.sharepoint.com/:f:/s/MapadeRiesgosdeGestionANT/EgX3nmhml4FCqJvb6WGMoSIBcD2fl4OyBcZv7SJCHwNGOQ?e=tvG898</t>
  </si>
  <si>
    <t>https://agenciadetierras.sharepoint.com/:f:/s/MapadeRiesgosdeGestionANT/EoNOJ-IluENLowzaEKvaFSsBEo71rb1oF-phNiwPB13D5w?e=gcB31g
https://agenciadetierras.sharepoint.com/:f:/s/MapadeRiesgosdeGestionANT/ElQfEbrPxStLtLPG47Q1-scBCdsIopWOOjXtbB2JdCXhcw?e=tLS3c7</t>
  </si>
  <si>
    <t>https://agenciadetierras.sharepoint.com/:f:/s/MapadeRiesgosdeGestionANT/EkAf5sj8gTtJgVIDrNAfQKsBECbnN2jJfk2y54OdivG7ow?e=znnzP1</t>
  </si>
  <si>
    <t>https://agenciadetierras.sharepoint.com/:f:/s/MapadeRiesgosdeGestionANT/EoyTRc3a3jZAmtJtupxlBbwB9u6-3mdJayMipNGfANJQbQ?e=fehWFx</t>
  </si>
  <si>
    <t>https://agenciadetierras.sharepoint.com/:f:/s/MapadeRiesgosdeGestionANT/Ejk8MLluXmxOm2jcJXan_38BPDeWFk1C4o1GdgXSTMnD8g?e=YRlmfV</t>
  </si>
  <si>
    <t>https://agenciadetierras.sharepoint.com/:f:/s/MapadeRiesgosdeGestionANT/ErdLgfCKSLNLiKOMZf5KBxoBx_rFe8zedvgr0D831sA05Q?e=7gDDKx</t>
  </si>
  <si>
    <t>https://agenciadetierras.sharepoint.com/:f:/s/MapadeRiesgosdeGestionANT/Eq5oIPlUt1dMlkQpa-21XwkBup70wKQb8_YSdQEcCRnGhg?e=nyhhMQ</t>
  </si>
  <si>
    <t>https://agenciadetierras.sharepoint.com/:f:/s/MapadeRiesgosdeGestionANT/EnIF6kwSMXlKisd1AK00cVsBVxDTJvKaAYLt613ZSYVynQ?e=IC3HC5</t>
  </si>
  <si>
    <t>https://agenciadetierras.sharepoint.com/:f:/s/MapadeRiesgosdeGestionANT/EsESPtz0qC1Kl5yij4I7N_wBixRsfnwFCgNdA5Oh43U_Bg?e=YkHVkZ</t>
  </si>
  <si>
    <t>https://agenciadetierras.sharepoint.com/:f:/s/MapadeRiesgosdeGestionANT/EoZJFBPQuwtOowdKo263goYBgGcE-lV4cLTtK7UAyX6TSQ?e=3Smtob</t>
  </si>
  <si>
    <t>https://agenciadetierras.sharepoint.com/:f:/s/MapadeRiesgosdeGestionANT/EtVMDco93rxGk2_C0uNymGoBhgt0bIcct5EHZog6eeazBQ?e=TmOq0l</t>
  </si>
  <si>
    <t>https://agenciadetierras.sharepoint.com/:f:/s/MapadeRiesgosdeGestionANT/EsxmsLUY7WZAqaFz7sT39WQBY__S7voMHRaZJ95Nzfv9lg?e=pGRjbi</t>
  </si>
  <si>
    <t>https://agenciadetierras.sharepoint.com/:f:/s/MapadeRiesgosdeGestionANT/EhQSEGtqnNtHs26UahCs648BYL6FMju6jNOYfHc20QUULg?e=ipgTu9</t>
  </si>
  <si>
    <t>https://agenciadetierras.sharepoint.com/:f:/s/MapadeRiesgosdeGestionANT/EpRL4N6YyHdJrCuNdIaGcg0BLtIQTLbcg-cNTwjqqrho2g?e=klu0jT</t>
  </si>
  <si>
    <t>https://agenciadetierras.sharepoint.com/:f:/s/MapadeRiesgosdeGestionANT/EmlbuNeEfM9FlzjP2ddVCFgBiSi0LExL0N3QoI7D0aUwow?e=2K9fef</t>
  </si>
  <si>
    <t>https://agenciadetierras.sharepoint.com/:f:/s/MapadeRiesgosdeGestionANT/Ekm_el-TjwFNk31w0xjurYkBaIh4MEjf4wBLtonA087R5A?e=Cvihei</t>
  </si>
  <si>
    <t>https://agenciadetierras.sharepoint.com/:f:/s/MapadeRiesgosdeGestionANT/ErWtky41OVpMnrqNNlA4-m4BSGS2sOFj1Gtg4YPEk7-SyA?e=5voFVk</t>
  </si>
  <si>
    <t>https://agenciadetierras.sharepoint.com/:f:/s/MapadeRiesgosdeGestionANT/Eq_mfA8muR9HgnJ5A2tnDvQBRSev8TH2HEtw3MHJ0sfegg?e=JEf48y</t>
  </si>
  <si>
    <t>https://agenciadetierras.sharepoint.com/:f:/s/MapadeRiesgosdeGestionANT/Eru7YrwXILdLitf40nHgiJEBFmFjlyX5Imi8cAu4OuDOWw?e=9le6iO</t>
  </si>
  <si>
    <t>https://agenciadetierras.sharepoint.com/:f:/s/MapadeRiesgosdeGestionANT/EkXYZishjQ5HiEbo2IjszpcBCkyaaOGrVf4dWNGlB5j_bQ?e=kUWO56</t>
  </si>
  <si>
    <t>https://agenciadetierras.sharepoint.com/:f:/s/MapadeRiesgosdeGestionANT/El3kmkoX-GZHnQCBxVVP-pkBh5r-TcbAK-3rWkGAg0QgIQ?e=RNtfpf
https://agenciadetierras.sharepoint.com/:f:/s/MapadeRiesgosdeGestionANT/EueDAt5LoAJHkIt7C-jPyQAB0T5QVCyppb62oPB6MlSu3Q?e=B8jziV</t>
  </si>
  <si>
    <t>https://agenciadetierras.sharepoint.com/:f:/s/MapadeRiesgosdeGestionANT/Eqt57DCTJfFDm4-HGdChHlwBJtVsyS5yigOtEqgkN1pV6A?e=DqysdA</t>
  </si>
  <si>
    <t>https://agenciadetierras.sharepoint.com/:f:/s/MapadeRiesgosdeGestionANT/EoeKTgD5KgFNvFWIegscbgYBhPIlVlt29wpxWfB0YJHoNA?e=V75mMG
https://agenciadetierras.sharepoint.com/:f:/s/MapadeRiesgosdeGestionANT/EivbI7gz_rlBszdw41ukHm8BVZRIxxRArcRdC8FNnO6tBw?e=HnakUv
https://agenciadetierras.sharepoint.com/:f:/s/MapadeRiesgosdeGestionANT/Emcb7V4PnR1LqihqtFSf174BeZzfek1UPJCWyVQRYbu9gw?e=xGMJ8E</t>
  </si>
  <si>
    <t>https://agenciadetierras.sharepoint.com/:f:/s/MapadeRiesgosdeGestionANT/EiBnm0yjrtZApkV-TNRjrNQBV76qFhT73tLztAHXIG_pvQ?e=fPwb0m</t>
  </si>
  <si>
    <t>https://agenciadetierras.sharepoint.com/:f:/s/MapadeRiesgosdeGestionANT/Es-7s3ItfoJHuu70KkuIdm0BAeflOH3yFtTKrvwnzaGOyA?e=LfvFhK</t>
  </si>
  <si>
    <t>https://agenciadetierras.sharepoint.com/:f:/s/MapadeRiesgosdeGestionANT/Eu6YtWiiLKVIiCzRvmUKmNoBNmySaAoCmCIoOqKjW9V3bA?e=nu2tHv</t>
  </si>
  <si>
    <t>https://agenciadetierras.sharepoint.com/:f:/s/MapadeRiesgosdeGestionANT/EnbMV-7lwXtEqkwRJzlU2yMBC6grxQZPyiN8yVsXusQxLg?e=Ga63D8</t>
  </si>
  <si>
    <t>https://agenciadetierras.sharepoint.com/:f:/s/MapadeRiesgosdeGestionANT/EvUf-Vo4lRBPtGy5aQZcx0ABtCgRf01BCUMoi2_36b_NLA?e=27jH8T</t>
  </si>
  <si>
    <t>https://agenciadetierras.sharepoint.com/:f:/s/MapadeRiesgosdeGestionANT/EknvCGYmRJdMo97eNTVT8P4BSPXKgU1hMThDfu31S5P6HA?e=wffZHl</t>
  </si>
  <si>
    <t>https://agenciadetierras.sharepoint.com/:f:/s/MapadeRiesgosdeGestionANT/EpV0XMgAsVFGr92SPBMCpBUB7zbpEMzPcX-9uKyqp8QLnQ?e=PKl7VZ</t>
  </si>
  <si>
    <t>https://agenciadetierras.sharepoint.com/:f:/s/MapadeRiesgosdeGestionANT/EjtGrmATQF9Lr8txDKgFOHcBckrEChjcc3_T8L5-eWX2Rw?e=wnmvc0</t>
  </si>
  <si>
    <t>https://agenciadetierras.sharepoint.com/:f:/s/MapadeRiesgosdeGestionANT/EktaaRCNmRROiSE7KXE719UB2I9dN2GFAUJQs3xN1ORCXA?e=ZEqd7t</t>
  </si>
  <si>
    <t xml:space="preserve">https://agenciadetierras.sharepoint.com/:f:/s/MapadeRiesgosdeGestionANT/EvCLHmAXqIJDm2ba7eceaS0BqW4aMa1xFv3DLVuAuwQWPg?e=KFgHCt
https://agenciadetierras.sharepoint.com/:f:/s/MapadeRiesgosdeGestionANT/EjgFGoTFfzVPkVeJJX49jYIB2YBJ420UA151_VVvSdaLSA?e=OLhpoU
</t>
  </si>
  <si>
    <t>https://agenciadetierras.sharepoint.com/:f:/s/MapadeRiesgosdeGestionANT/Ep84WvxTWw9PsRyewzkvkkgBxQm9pLn0M7O796m297Jv7A?e=FliizJ</t>
  </si>
  <si>
    <t>https://agenciadetierras.sharepoint.com/:f:/s/MapadeRiesgosdeGestionANT/Evwl16NGT7tHn2gpn8YYts4BW_wHjoprPKd9AJCqUzM2Ew?e=0FAd0S</t>
  </si>
  <si>
    <t>https://agenciadetierras.sharepoint.com/:x:/s/MapadeRiesgosdeGestionANT/ERKoB2hDpYVLkiX2PKJ9kesBVuD3hlvPekbxA5RofSWyWQ?e=tbtqKi
https://agenciadetierras.sharepoint.com/:x:/s/MapadeRiesgosdeGestionANT/Efy3fQKPTapFvyRG7JD3JqABUKOPupr4N8cYcr6qabQzqw?e=jLB7co
https://agenciadetierras.sharepoint.com/:x:/s/MapadeRiesgosdeGestionANT/Efe2DfsxXF1HoOc59b9PdToBK8X-NKY4JfL2TVzii-70eQ?e=ayxjBO</t>
  </si>
  <si>
    <t>https://agenciadetierras.sharepoint.com/:x:/s/MapadeRiesgosdeGestionANT/EZ1YdUvgdcFIl3f7FtkgGMYBB9Vtct7WBGinYbxeWLN66A?e=i10lO2
https://agenciadetierras.sharepoint.com/:x:/s/MapadeRiesgosdeGestionANT/ES2eW7KMB2lNnTygdOHanO4BFCXwGWPXQldcgSLYqd0I5A?e=Jq7gpQ
https://agenciadetierras.sharepoint.com/:x:/s/MapadeRiesgosdeGestionANT/EUctRZGFdWVEr1By1CMFnJIBrP5OrUOdx4uHV4laNRK3bw?e=2vhsp4</t>
  </si>
  <si>
    <t>https://agenciadetierras.sharepoint.com/:u:/s/MapadeRiesgosdeGestionANT/EQgPuFOCtmdFit0IiijHWSwB-8hrCnRt_qY2wvN_mQo9xQ?e=0veGYW
https://agenciadetierras.sharepoint.com/:u:/s/MapadeRiesgosdeGestionANT/EYyeZVpdAkhBmxst2hF7cx8BenlUglfs_hzZasALBgq2zw?e=KursQe
https://agenciadetierras.sharepoint.com/:u:/s/MapadeRiesgosdeGestionANT/EV0ct7PXtt9Opmd8AF6qy-IBTQ-_tLaddUVANMCxG7Pw9Q?e=pwVW4V</t>
  </si>
  <si>
    <t>https://agenciadetierras.sharepoint.com/:x:/s/MapadeRiesgosdeGestionANT/EcriF61bEGFFvNYVIshCqtoBNbmX7owOXSSY--DEjvRNjw?e=IbMXoW
https://agenciadetierras.sharepoint.com/:x:/s/MapadeRiesgosdeGestionANT/ERAIx_WdZb5EgvSerdGeQ9MBNuoFacflmF9ikd7xlllrOQ?e=BUEZGw
https://agenciadetierras.sharepoint.com/:x:/s/MapadeRiesgosdeGestionANT/EbR-X-WA5O5DtXKfyzydcNMB_TjCrqjJX8y4MrrvFvziuA?e=7nMV8i</t>
  </si>
  <si>
    <t>https://agenciadetierras.sharepoint.com/:x:/s/MapadeRiesgosdeGestionANT/ERf-zM9jXLZLgY8QY6IzQjcB6lNFkaiR7gB9z2CI0CxHmw?e=B8ZKva
https://agenciadetierras.sharepoint.com/:x:/s/MapadeRiesgosdeGestionANT/EWsJRLUrwplMgfpWmiPov7QBPUf4b3Z-KrqPrRfNnHKbwA?e=rdtblM
https://agenciadetierras.sharepoint.com/:x:/s/MapadeRiesgosdeGestionANT/EcqqfMaZrjhPi1wJWJFcBx8BIVIVQtnjR2DT2LMjng3-Fg?e=1mHFbD</t>
  </si>
  <si>
    <t>https://agenciadetierras.sharepoint.com/:f:/s/MapadeRiesgosdeGestionANT/Eg81T5WLW9VFm6DI9pb4os0BlaDjLKCL9VNHmS3eSNPHFQ?e=vPcEaY</t>
  </si>
  <si>
    <t>https://agenciadetierras.sharepoint.com/:f:/s/MapadeRiesgosdeGestionANT/EhZzQZaBoxdMlUuBAWDaw4cBeuwPIB6gXrm6NIEH-uz04Q?e=exZPoC</t>
  </si>
  <si>
    <t>https://agenciadetierras.sharepoint.com/:f:/s/MapadeRiesgosdeGestionANT/EoofIZS1PINCpRSJ51sry24BiwWQLDhlABL73N3CmBKteQ?e=Ev1Xy7</t>
  </si>
  <si>
    <t>https://agenciadetierras.sharepoint.com/:f:/s/MapadeRiesgosdeGestionANT/EvdvExb_pUJGpqwGgpTYLncBJa1TEtFQ-Q6TIRx2cSAuMw?e=0xLbt4</t>
  </si>
  <si>
    <t>https://agenciadetierras.sharepoint.com/:f:/s/MapadeRiesgosdeGestionANT/Ehifx1o8GdlLmGiETHermqQBXrwZtvEW9_K8d3vKp6H4Ag?e=8hRNc7</t>
  </si>
  <si>
    <t>https://agenciadetierras.sharepoint.com/:f:/s/MapadeRiesgosdeGestionANT/EqpMHXiYcj9EqxqUhzfufV0BsCbR5wAjOhKSRuG6FRvWrw?e=WDrIxz</t>
  </si>
  <si>
    <t>https://agenciadetierras.sharepoint.com/:f:/s/MapadeRiesgosdeGestionANT/Evp_8t9cX5VKvhIuMntUrmwBWCfPwDhjKhhXIEmCm8QQJQ?e=kiNOpZ
https://agenciadetierras.sharepoint.com/:f:/s/MapadeRiesgosdeGestionANT/Em2FmJ30je1AtLG3e3CstNEBAifdIQTz3Kb9ZuVprDNjTQ?e=PmdPdj</t>
  </si>
  <si>
    <t xml:space="preserve">https://agenciadetierras.sharepoint.com/:f:/s/MapadeRiesgosdeGestionANT/EgvTVb-Tt1FHjlRYJucCj2kBDFIcmOL8GX5nBzE-o4VyFQ?e=RukWko
https://agenciadetierras.sharepoint.com/:f:/s/MapadeRiesgosdeGestionANT/Ei_N-mGcP7pIv3VKfP8OnswBI1VLRn6tsIsW5pVyHI35Yw?e=OqhBIz
</t>
  </si>
  <si>
    <t>https://agenciadetierras.sharepoint.com/:f:/s/MapadeRiesgosdeGestionANT/Ehj6Uo6bsGBClfuZuRETm6kBDHGGabZwrFMcqCv34RCuaw?e=OE5wR2
https://agenciadetierras.sharepoint.com/:f:/s/MapadeRiesgosdeGestionANT/Eh7FQnfVBkBGtUgIkGkY5RsBghP0lcsRiBa31Nv1OOFYcQ?e=nJcVB1</t>
  </si>
  <si>
    <t>https://agenciadetierras.sharepoint.com/:f:/s/MapadeRiesgosdeGestionANT/Etxl4YvS_1xKq5hVccM0J5MBfLdjA-7uYAIA0hLRZtrCag?e=hZhVmf
https://agenciadetierras.sharepoint.com/:f:/s/MapadeRiesgosdeGestionANT/EuWc_s-DuPNOl5K6ulNhUYgBuOV7qwnFrNvfYe2_hY2Xjg?e=2vRBT6</t>
  </si>
  <si>
    <t>https://agenciadetierras.sharepoint.com/:f:/s/MapadeRiesgosdeGestionANT/EmEqekrNNRRLl_UKhPY12JkBXxEWhuTyF2i9JmkrDf_wsQ?e=vhygI5</t>
  </si>
  <si>
    <t>https://agenciadetierras.sharepoint.com/:f:/s/MapadeRiesgosdeGestionANT/Eiu5AxmuYBtIuvgjAmQ5pJcBStz8tZS9rywPemsIf25ESA?e=OPhAHm</t>
  </si>
  <si>
    <t>https://agenciadetierras.sharepoint.com/:f:/s/MapadeRiesgosdeGestionANT/EjtZoYuYg0lJmeEEdiSQw9IBma954uMx8BUR1EOvOhQCww?e=jAU4nD</t>
  </si>
  <si>
    <t>https://agenciadetierras.sharepoint.com/:f:/s/MapadeRiesgosdeGestionANT/EuSJhmsOGB5Li1CvyNd5NSkBN29CVYP-xlPhMee1jdLjgA?e=7gtblW</t>
  </si>
  <si>
    <t>https://agenciadetierras.sharepoint.com/:w:/s/MapadeRiesgosdeGestionANT/EfZyntc-oTlMjjKY_bv89OwBHGEtIvAG7we48a9KNxCN3Q?e=GCdI1X</t>
  </si>
  <si>
    <t>https://agenciadetierras.sharepoint.com/:x:/s/MapadeRiesgosdeGestionANT/EfxAvMsbuBZBlnD_iX0UqSgBxpvRutD89bge2A3oZxI4Dw?e=wiGIDd</t>
  </si>
  <si>
    <t>https://agenciadetierras.sharepoint.com/:b:/s/MapadeRiesgosdeGestionANT/EWo7VUW5ZcJAjQV1IdRnnzkBN84--BFYHGBNLqSqRUbP4g?e=0kObUq</t>
  </si>
  <si>
    <t>https://agenciadetierras.sharepoint.com/:f:/s/MapadeRiesgosdeGestionANT/Ej9GMUjj--ZDlqugu9nxzfcBXB1oUyjEnLtuqlkoSjKmcQ?e=NIDFja</t>
  </si>
  <si>
    <t>https://agenciadetierras.sharepoint.com/:f:/s/MapadeRiesgosdeGestionANT/EvA2WIyfiutKokZKKeSwADQBbKAwiJnVF_Z1wfQWRQFmsw?e=uf7AX2</t>
  </si>
  <si>
    <t>https://agenciadetierras.sharepoint.com/:f:/s/MapadeRiesgosdeGestionANT/EueK37UirzNIm6WY5-oTCTkB7InQaBmpmRmJXZoXVTi5AQ?e=swzVxc</t>
  </si>
  <si>
    <t>https://agenciadetierras.sharepoint.com/:b:/s/MapadeRiesgosdeGestionANT/EQ7W7BxotARJo4aMdR3qBNIBOqLgYwNrCweyrafceFts1w?e=TthshK
https://agenciadetierras.sharepoint.com/:f:/s/MapadeRiesgosdeGestionANT/Emy8jTPB599DufmQ-vVgFasBhrCOBt7I4LNKcSq_QmbqNg?e=Jss083</t>
  </si>
  <si>
    <t xml:space="preserve">https://agenciadetierras.sharepoint.com/:f:/s/MapadeRiesgosdeGestionANT/EuGB80aNEetNm3YCWJDyYZMBTr7CN__JzPnUIQapdSHtlA?e=TmeJ5L
https://agenciadetierras.sharepoint.com/:f:/s/MapadeRiesgosdeGestionANT/Emi-JnDrmO5AuKUrxSqsdjgBwCZSZLyBMIQRrLG9UQuc8A?e=7fqhL8
</t>
  </si>
  <si>
    <t xml:space="preserve">https://agenciadetierras.sharepoint.com/:f:/s/MapadeRiesgosdeGestionANT/EmcQ14J3YEtNvzlHg_0sYssBYebw8kPcSii3Y93XCkdm4w?e=QEq5Nb
https://agenciadetierras.sharepoint.com/:f:/s/MapadeRiesgosdeGestionANT/Eoa--5K2_V5Pi4yM_I6N4_UBqnkpmxbKnf1vdu50drMBcg?e=d35mpQ
</t>
  </si>
  <si>
    <t>https://agenciadetierras.sharepoint.com/:f:/s/MapadeRiesgosdeGestionANT/Ei24QNMBuiJAn3MxHWPxcdwBQp1zuNyUFQcHcLBLTv8bUg?e=SxxdF7</t>
  </si>
  <si>
    <t>https://agenciadetierras.sharepoint.com/:f:/s/MapadeRiesgosdeGestionANT/EjRGPcrZujpJnMAcy7RRZI8BlOmrnSGdjRktUv3thfiLUQ?e=Tjd3Rk</t>
  </si>
  <si>
    <t>https://agenciadetierras.sharepoint.com/:f:/s/MapadeRiesgosdeGestionANT/EiBBwvCT7zZBuevzHbiguwoBkFasWowo2yAol0XNQW6-pA?e=SnTUMt</t>
  </si>
  <si>
    <t>https://agenciadetierras.sharepoint.com/:f:/s/MapadeRiesgosdeGestionANT/EtKaiUr2C5pKjF7PPAlDvrYB2NpJmDqAQAQSjLvhlc3d7A?e=FzzW8A</t>
  </si>
  <si>
    <t>https://agenciadetierras.sharepoint.com/:f:/s/MapadeRiesgosdeGestionANT/EunEQcrtPyNPpc1iQs5Rn8oB7Js4AH7hNeiM5p9VNivBkQ?e=iF0lFA</t>
  </si>
  <si>
    <t>https://agenciadetierras.sharepoint.com/:f:/s/MapadeRiesgosdeGestionANT/Ejytdj08oSFLo1ZaI_wBCjIBDv8Cnb1Y1kOWuWCDe3E_bg?e=QgVRWi
https://agenciadetierras.sharepoint.com/:f:/s/MapadeRiesgosdeGestionANT/EjBgDPC7rrBHrlyaS4OkorIBvl_4XMRJi-bxlR86DROcZQ?e=7DbPVJ
https://agenciadetierras.sharepoint.com/:f:/s/MapadeRiesgosdeGestionANT/EolXshiKUO1IkBuohhhDXlQB-gT7I5eL4nMOB--Yd1y2Yw?e=FHzJsK</t>
  </si>
  <si>
    <t>https://agenciadetierras.sharepoint.com/:f:/s/MapadeRiesgosdeGestionANT/Emt8l-OJUO5Iq3rO5zVrDi8Bez9DXk9CtlbRrouKh2r2KA?e=b2Zv01
https://agenciadetierras.sharepoint.com/:f:/s/MapadeRiesgosdeGestionANT/EhkxNpj1aeZMu4Zp0gKiFHAB_pLpmScl4lg6HATItPxn-Q?e=aSPMYL
https://agenciadetierras.sharepoint.com/:f:/s/MapadeRiesgosdeGestionANT/EkNGbUXyy6lNipn3VPt9cFYB6fTDHEy-lAANqahPt5EdKA?e=mHJpYo</t>
  </si>
  <si>
    <t>Generación, presentación y pago de declaraciones tributarias fuera de los plazos establecidos por las Entidades Administradoras de impuestos.</t>
  </si>
  <si>
    <t>Posibilidad de afectación económica por sanción de las unidades Administradoras de impuestos Nacionales, Municipales y Distritales debido a la presentación o pago extemporanea de las declaraciones tributarias.</t>
  </si>
  <si>
    <t>La subdirección Administrativa y Financiera verifica las fechas de presentación y pago de los impuestos Nacionales, Distritales y Municipales de acuerdo con el reporte consolidado de deducciones generado en la plataforma SIIF-Nación. </t>
  </si>
  <si>
    <t xml:space="preserve">No esta Documentado </t>
  </si>
  <si>
    <t>Reporte de presentación y pago de las declaraciones tributarias.</t>
  </si>
  <si>
    <t>Informe bimestral.</t>
  </si>
  <si>
    <t xml:space="preserve">memorando socializado con la Agencia  </t>
  </si>
  <si>
    <t>Posible Imprecisión en la aplicación de los recaudos por concepto de arrendamiento de los predios ubicados en Islas del Rosario y San Bernardo.</t>
  </si>
  <si>
    <t>Posibilidad de afectación reputacional en la información contable que no refleje la realidad económica de la cartera de la entidad.</t>
  </si>
  <si>
    <t>Realizar las conciliaciones mensuales donde se valida los saldos que existen en cartera con las areas que intervienen en el proceso(contabilidad, cartera y tesoreria)</t>
  </si>
  <si>
    <t>Persona encargada de Cartera genera y remite los estados de cuenta mensual correspondiente a los predios ubicados en Islas del Rosario y San Bernardo para que se realice el pago por el uso de los predios.</t>
  </si>
  <si>
    <t>Enviar de manera mensual el estado de cuenta a los terceros que presentan obligaciones a favor de la entidad.</t>
  </si>
  <si>
    <t xml:space="preserve">Reporte consolidado de los estados de cuenta </t>
  </si>
  <si>
    <t xml:space="preserve">Emitir mensualmente el informe con estado de la cartera a la subdirección de admistración de tierra </t>
  </si>
  <si>
    <t>Informe con el estado de cartera de los predios ubicados en Isla del rosario y San Bernando</t>
  </si>
  <si>
    <t>R9</t>
  </si>
  <si>
    <t>R12</t>
  </si>
  <si>
    <t>R13</t>
  </si>
  <si>
    <t>R14</t>
  </si>
  <si>
    <t>R15</t>
  </si>
  <si>
    <t>R16</t>
  </si>
  <si>
    <t>Demora en la revisión de las diferentes peticiones presentadas por las comunidades étnicas, comunidades y/o resguardos indígenas  a cargo de la DAE</t>
  </si>
  <si>
    <t>posible Imprecisión en la aplicación de los recaudos por concepto de arrendamiento de los predios ubicados en Islas del Rosario y San Bernardo.</t>
  </si>
  <si>
    <t xml:space="preserve">Realizar socialización a  los Directores, Subdirectores, Secretaría General y Jefes de Oficina sobre el  procedimiento DEST-P-003V.2  elaboración de Planes de Acción anual </t>
  </si>
  <si>
    <t>Realizar la jornada estratégica de planeación de la próxima vigencia donde se revisa con las dependencias las  propuestas del plan de acción.</t>
  </si>
  <si>
    <t xml:space="preserve">Borrador del plan de acción </t>
  </si>
  <si>
    <t>Actualizar el procedimiento de Administración de Riesgos de Gestión DEST-P-001</t>
  </si>
  <si>
    <t xml:space="preserve">Procedimiento DEST-P-001 publicada </t>
  </si>
  <si>
    <t>Realizar la actualización de las herramientas del control de documentos: 
Forma INTI-F-002
Forma INTI -F-007</t>
  </si>
  <si>
    <t>Realizar la actualización del procedimiento SEYM-P-006 SEGUIMIENTO Y EVALUACIÓN A LA EJECUCIÓN PRESUPUESTAL</t>
  </si>
  <si>
    <t xml:space="preserve">Procedimiento SEYM-P-006 publicada </t>
  </si>
  <si>
    <t>Actualizar la forma  ficha tecnica de salidas y productos INTI-F-005</t>
  </si>
  <si>
    <t xml:space="preserve">Forma INTI-F-005 publicada </t>
  </si>
  <si>
    <t xml:space="preserve">Procedimiento SEYM-P-005 publicada </t>
  </si>
  <si>
    <t>Validación de mensajes y boletines de prensa por parte de la jefe de comunicaciones</t>
  </si>
  <si>
    <t xml:space="preserve">Archivo con los VoBo y validación de las piezas o boletines  </t>
  </si>
  <si>
    <t xml:space="preserve">Diagnóstico y actualización de la Política de Comunicación Interna y Externa de la Agencia alineándose con las  metas de la Dirección General </t>
  </si>
  <si>
    <t xml:space="preserve">/ Listado de asistencia y actas de reunión/ Política de comunicaciones publicada SIG </t>
  </si>
  <si>
    <t xml:space="preserve">Socialización de la actualización de la Política de Comunicación a nivel interno y externo </t>
  </si>
  <si>
    <t>Piezas graficas y campañas de comunicaciones</t>
  </si>
  <si>
    <t xml:space="preserve">Implementación del manual de imagen de acuerdo a los lineamientos provisionales del gobierno nacional </t>
  </si>
  <si>
    <t xml:space="preserve">Archivo con la validación del correcto uso de la imagen corporativa en piezas graficas </t>
  </si>
  <si>
    <t xml:space="preserve">Campañas de comunicaciones, piezas graficas y espacio de socialización </t>
  </si>
  <si>
    <t>Matrices de calidad de las proyecciones de valoración</t>
  </si>
  <si>
    <t>Seguimiento y Control</t>
  </si>
  <si>
    <t xml:space="preserve">Actualizar el procedimiento   ACCTI  P-021,  de acuerdo al rediseño de la entidad </t>
  </si>
  <si>
    <t>EQUIPO DE ADQUISICIONES DE PREDIOS Y/O MEJORAS</t>
  </si>
  <si>
    <t>Migración de las solicitudes de los procedimientos de formalización al SIT sistema de información de tierra</t>
  </si>
  <si>
    <t>Informe trimestral del avance de la migraciones de los procedimientos del SIT</t>
  </si>
  <si>
    <t xml:space="preserve">"El asesor jurídico de la DAE valida a través de visto bueno en el Orfeo la información que se reporta a las entidades oficiales generando un reporte mensual con los oficios de salidas.
</t>
  </si>
  <si>
    <t>El equipo Sistemas de Información DAE registra los requerimientos realizados a las comunidades étnicas, a través del Archivo Base de Datos DAE para llevar un control al cumplimiento en los requisitos mínimos establecidos dentro los tiempos requeridos, mediante correo a los encargados de tramitar las peticiones.</t>
  </si>
  <si>
    <r>
      <rPr>
        <sz val="12"/>
        <rFont val="Arial"/>
        <family val="2"/>
      </rPr>
      <t xml:space="preserve"> Informe </t>
    </r>
    <r>
      <rPr>
        <sz val="12"/>
        <color theme="1"/>
        <rFont val="Arial"/>
        <family val="2"/>
      </rPr>
      <t>del analisis de la matriz de seguimiento y control de procesos disciplinarios de la dependencia para saber que procesos están en prescripción y caducidad</t>
    </r>
  </si>
  <si>
    <t>CANTIDADRe ACUMULADA AL AÑO</t>
  </si>
  <si>
    <t xml:space="preserve">En curso </t>
  </si>
  <si>
    <t xml:space="preserve">C 14.1 </t>
  </si>
  <si>
    <t xml:space="preserve">Matriz de seguimiento a las dependencias con la información reportada por el Sistema de Gestión Documental Orfeo. </t>
  </si>
  <si>
    <t xml:space="preserve">Se capacito al personal de la Subdirección  respecto  de los procedimientos e instructivos relacionados con Subsidios que se encuentren vigentes en el Sistema Integrado de Gestión dentro de la Subdirección de Acceso a Tierras en Zonas Focalizadas - SATZF </t>
  </si>
  <si>
    <t>Se capacito al personal de la Subdirección de los procedimientos ACCTI- P 020-Adjudicación Baldíos en los municipios focalizados y ACCTI-P-003 Adjudicación de baldíos a persona natural (ley 160/94)</t>
  </si>
  <si>
    <t xml:space="preserve">ACCTI-F-097 - Matriz de Revocatoria Directa actualizada  para los predios focalizados </t>
  </si>
  <si>
    <t>Se capacitaron a todos los colaboradores del Grupo de Correspondencia de la DAT.</t>
  </si>
  <si>
    <t>Durante el mes de febrero, en la Oficina Jurídica se realizó una reunión de seguimiento para prevenir la emisión de conceptos con distinta interpretación y no se identificaron temas puntuales que requirieran una revisión detallada, debido a que en ninguno de los temas solicitados (solicitud de concepto puntual o viabilidad), se cambió la linea jurídica propuesta por la Oficina Juridica de la ANT.</t>
  </si>
  <si>
    <t>Oficina Jurídica (grupo de representación judicial) consolida los procesos,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</si>
  <si>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Se comparte planilla de reporte al sistema de gestión de información del Estado E- Kogui correspondiente al mes de enro de 2023.</t>
  </si>
  <si>
    <t>listado de contratos suscritos por la Oficina Jurídica</t>
  </si>
  <si>
    <t xml:space="preserve">Se adjunta (en formato Excel) el listado de los 57 contratos de prestación de servicios activos para la oficina Jurídica relacionando los equipos de trabajo a los que pertenece cada profesional, esta información tiene corte al 28 de febrero de 2023, en el que se puede identificar 23 contratos de los equipos internos de representación Judicial (13) y de Conceptos (10) . </t>
  </si>
  <si>
    <t>La Coordinación para la Gestión Contractual socializó los ajustes realizados a los manuales y documentos del sistema integrado de gestión para el seguimiento a la ejecución financiera y obligaciones de la supervisión, en el mes de febrero de la presente vigencia, utilizando el correo masivo de Capacitaciones con asunto: "Socialización Manual de Contratación y Manual de supervisión e interventoría de contratos y convenios.</t>
  </si>
  <si>
    <t xml:space="preserve">La Subdirección Administrativa y Financiera socializa memorando No. 20236200062763 con el cronograma mensual de los cierres contables de esta vigencia. Este memorando fué dirigido a todos los directores, Subdirectores, Jefes de Oficina, coordinadores y contratistas de la Agencia Nacional de Tierras. </t>
  </si>
  <si>
    <t xml:space="preserve">C 15.1 </t>
  </si>
  <si>
    <t>R17</t>
  </si>
  <si>
    <t xml:space="preserve">esta programada para el mes de  octubre </t>
  </si>
  <si>
    <t>Generar el procedimiento  de gestión de la información para  que permita establecer con información oportuna, veraz y robusta sobre el estado y evolución de las principales metas de la Agencia Nacional de Tierras.	"</t>
  </si>
  <si>
    <t xml:space="preserve">Procedimiento publicado </t>
  </si>
  <si>
    <t xml:space="preserve">Se realizo monitoreo de riesgo de los 2 primeros trimestre de la vigencia </t>
  </si>
  <si>
    <t xml:space="preserve">Realizar  reuniones con las areas para identificar la gestión de la información en cada dependencia y documentarlas </t>
  </si>
  <si>
    <t xml:space="preserve">Acta de reunión </t>
  </si>
  <si>
    <t xml:space="preserve">Crear y socializar el repositorio con la información  tácita y explícita disponible en la ANT </t>
  </si>
  <si>
    <t xml:space="preserve">Repositorio de Sharpoint a cargo de la Subdirección de Talento humano </t>
  </si>
  <si>
    <t>Como avance de producto, se cuenta con el informe de seguimiento a corte de abril de la ejecución del PETI</t>
  </si>
  <si>
    <t>Se cuenta con la matriz de Revisión de calidad Actos Administrativos proyectados para dar inclusión o no al RESO</t>
  </si>
  <si>
    <t>el informe de seguimiento del acompañamiento a socios para la formulación e implementación</t>
  </si>
  <si>
    <t>C 24.4</t>
  </si>
  <si>
    <t>P 24.4</t>
  </si>
  <si>
    <t>P 254.2</t>
  </si>
  <si>
    <t>El 21/04/2023 quedó registrada la versión no. 4 del procedimiento ACCTI-P-021 correspondiente a COMPRA DIRECTA DE PREDIOS Y/O MEJORAS CON DESTINO A LAS COMUNIDADES ÉTNICAS, se anexa el procedimiento actualizado.</t>
  </si>
  <si>
    <t xml:space="preserve">Listado capacitación procedimiento compra directa de predios y presentación paso a paso.
Presentación componente jurídico, compra propiedad privada rural, criterios de compra a privado, listado asistencia.
</t>
  </si>
  <si>
    <t xml:space="preserve">C 31.1 </t>
  </si>
  <si>
    <t xml:space="preserve">Documentos publicados </t>
  </si>
  <si>
    <t xml:space="preserve">Generar nuevos procedimientos GESTIÓN DE IMÁGENES DE SENSORES REMOTOS y  GUIA DE USUARIO GEOVISOR BANCO DE IMÁGENES DE SENSORES REMOTOS
 </t>
  </si>
  <si>
    <t xml:space="preserve">Realizar socialización de los nuevos procedimientos y guías  </t>
  </si>
  <si>
    <t xml:space="preserve">Se adjunta Matriz de Seguimiento realizado al presupuesto de gastos de personal realizado durante el primer semestre de la vigencia 2023, en el cual se detalla el seguimiento y control realizado a cada rubro </t>
  </si>
  <si>
    <t>Durante el mes de Febrero y marzo, junio en la Oficina Jurídica se realizó una reunión de seguimiento para prevenir la emisión de conceptos con distinta interpretación.</t>
  </si>
  <si>
    <t>Documento pdf con la descripción de seguimiento y control de procesos disciplinarios de la Oficina Jurídica, la cual tiene como función la identificación de los expedientes disciplinarios que podrian dar lugar al fenómeno de la prescripción.</t>
  </si>
  <si>
    <t>Realizar Jornadas saneamiento ambiental conforme al Sistema Integrado de Conservación</t>
  </si>
  <si>
    <t xml:space="preserve">Informe de saneamiento </t>
  </si>
  <si>
    <t xml:space="preserve">Seguimiento a la implementación del Sistema Integrado de Conservación-Plan de conversación documental </t>
  </si>
  <si>
    <t>Informes de implementación del  Sistema Integrado de Conservación</t>
  </si>
  <si>
    <t xml:space="preserve">La Subdirección Administrativa y Financiera realizó socialización el 13 de abril de 2023 en el marco del Programa de Gestión Ambiental - PIGA indicando los programas: programa de ahorro y uso eficiente del agua, programa de ahorro de la energia, programa y uso eficiente del papel, plan de gestión integral de residuos solidos y programa de implementación de prácticas sostenibles. </t>
  </si>
  <si>
    <t>Asistencia Capacitaciones Pagos
 Evaluacion - Charla_ Radicación de Cuentas
La Subdirección Administrativa y Financiera realizó en el mes de junio una capacitación a los colaboradores de la ANT en el marco del procedimineto de pagos y lista de chequeos. Se adjunta listado de asistencia.</t>
  </si>
  <si>
    <t xml:space="preserve">
Contador(a) de la Subdirección Administrativa y Financiera verifica la razonabilidad de la información contable a través del reporte de la cuenta Consulta Saldos y Movimientos en la plataforma de SIIF-Nación con el fin de realizar la preparación, presentación y publicación de los Estados Financieros conforme lo dispuesto en la Resolución 356 de fecha 30 de diciembre de 2022, expedida por la Contaduría General de la Nación.</t>
  </si>
  <si>
    <t xml:space="preserve">Actualizar el procedimiento SEGUIMIENTO Y EVALUACIÓN DEL DESEMPEÑO DE PROCESOS, PLANES Y PROYECTOS SEGUIMIENTO A LA EJECUCIÓN PRESUPUESTAL SEYM-P-005 </t>
  </si>
  <si>
    <t>La subdirección de talento humano solicitará a cada dependencia un enlace él cual bridará información sobre la gestión de conocimiento en cada una de las áreas. Con la información obtenida se organizará y socializará un respositorio de información disponible para todas las personas de la agencia.</t>
  </si>
  <si>
    <t xml:space="preserve">Finalizada </t>
  </si>
  <si>
    <t xml:space="preserve">Registro de asistencia el 18 de mayo de 2023
Registro de asistencia el 01 de junio de 2023
</t>
  </si>
  <si>
    <t xml:space="preserve">Procedimiento documentado DEST-P-009 GESTION DE INFORMACION ASOCIADA AL CUMPLIMIENTO DE METAS </t>
  </si>
  <si>
    <t>Forma INTI -F-007 actualizada y publicadas</t>
  </si>
  <si>
    <t>Forma INTI-F-002 actualizada y publicadas
Forma INTI -F-007 actualizada y publicadas</t>
  </si>
  <si>
    <t>informe desinfeccion ANT, Saneamiento ambiental a los archivos de la Agencia Nacional de TIerras, a la sede principal, bodega americas y 9 UGT, segun cronograma</t>
  </si>
  <si>
    <t>Listado de asistencia Capacitación 27 abril de 2023.    Asunto
Presentación CAPACITACIÓN CLASIFICACIÓN Y/O REASIGNACIÓN DE RADICADOS EXTERNOS
Listado de asistencia Capacitación 29 agosto de 2023.   Asunto  
Presentación CAPACITACIÓN CLASIFICACIÓN Y/O REASIGNACIÓN DE RADICADOS EXTERNOS</t>
  </si>
  <si>
    <t>Informe productividad y margen de error del personal de correspondencia del primer semestre de la vigencia .</t>
  </si>
  <si>
    <t>Acta de seguimiento Consejo Comunitario Cocomopoca, Acta de seguimiento del Consejo Comunitario Chilona el Salto,  Consejo Comunitario Teatino, Acta de seguimiento del Consejo Comunitario Caunapi , Acta de segumiento Resguardo Indigena Flor del Monte, Acta de seguimiento Resguardo Indigena Nukak Maku, Actas de seguimiento del Resguardo Indígena Flor del Monte, Acta de seguimiento del Consejo Comunitario de Córdoba y San Cipriano</t>
  </si>
  <si>
    <t>Poliza del contrato del Consejo Comunitario Manos Amigas
 Póliza del Resguardo Indigena San Pedro del Pueblo Inga
 Poliza del contrato No. 1 del Resguardo Indigena Nukak- Maku
Póliza del contrato No. 1 del Resguardo Indígena Flor del Monte
Póliza del contrato No. 2 del Resguardo Indígena Flor del Monte
Póliza del contrato No. 1 del Consejo Comunitario de Córdoba y San Cipriano
Póliza del contrato No. 2 del Consejo Comunitario de Córdoba y San Cipriano
Póliza del contrato No. 3 del Consejo Comunitario de Córdoba y San Cipriano
Póliza del Resguardo Indigena Mesa de Ortega</t>
  </si>
  <si>
    <t xml:space="preserve">capacitación e inducciòn del programa de IC a los contratista
Se realizó 1 jornada de capacitación y socialización del  programa de IC, culminando la meta propuesta para la vigencia 2023.
Se realizó reunión de capacitación a los profesionales del equipo de icniativa comunitarias </t>
  </si>
  <si>
    <t xml:space="preserve"> informe trimestral con corte septiembre 2023.</t>
  </si>
  <si>
    <t xml:space="preserve">Fecha 13/06/2023 Solicitud de titulación colectiva Consejo Comunitario Pacífico por La Paz.. Fecha 15/07/2023 Solicitud de ampliación del RESGUARDO INDÍGENA SANTA ROSA DE SUCUMBIOSFecha 20/06/2023  Respuesta a radicado ANT No. 20236200320462. Actualización solicitud de adjudicación y titulación colectiva del territorio del Consejo Comunitario NARP- San Martín.  
Fecha 21/06/2023 DEFINICIÓN PRETENSIÓN TERRITORIAL COMUNIDAD INDÍGENA ZENÚ DE
MEMBRILLAL – CAIZEM.
Fecha 23/06/2023 Reunión de seguimiento – Equipo de Diseño.
Solicitud de ampliación del Cabildo Indígena Zenú de Chiricoco Caizechi, que hace
parte del Resguardo Indígena San Andrés de Sotavento.
Fecha 07/07/2023 :SOLICITUD DE CONSTITUCION DEL RESGUARDO INDIGENA CIPRIAN
RISCANEVO. Fecha 07/07/2023 SOLICITUD DE CONSTITUCION DEL RESGUARDO INDIGENA CASIQUE
TALAIHUA DE LA ETNIAO LOS MALIBUES. Fecha 24/07/2023 FORTALECIMIENTO A LAS ORGANIZACIONES COMUNITARIAS.
Con esta gestión, se cumple la meta de este indicador para la vigencia 2023.
</t>
  </si>
  <si>
    <t>Se anexa archivo Base de Datos DAE, que contiene el Informe de requerimientos de formalización presentados por las comunidades étnicas de los meses de enero a septiembre.</t>
  </si>
  <si>
    <t xml:space="preserve">Tabla resumen de estado de actualización de proyectos de inversión ANT. Fuente PIIP (Plataforma Integrada de Inversión Pública) – Departamento Nacional de Planeación. 
</t>
  </si>
  <si>
    <t>En razón al cambio de la metodología desde l plafaforma SIIPO a la plataforma PIIP, ya no se generan fichas EBI descargables.
Se adjunta tabla resumen de estado de actualización de proyectos de inversión ANT. Fuente PIIP (Plataforma Integrada de Inversión Pública) – Departamento Nacional de Planeación. 
La imagen  pertenece al módulo banco de proyectos, y muestra los 7 proyectos de  inversión actualizados, así como los nuevos 3 proyectos que harán parte de los activos para la vigencia 2024.</t>
  </si>
  <si>
    <t xml:space="preserve">la actividad estaba programada  para noviembre </t>
  </si>
  <si>
    <t>Dcumento de validación de mensajes y boletines de prensa por parte de la jefe de comunicaciones. </t>
  </si>
  <si>
    <t xml:space="preserve">Formato Reporte Cualitativo mensual del </t>
  </si>
  <si>
    <t xml:space="preserve">la actividad estaba programada  para cuarto trimestre </t>
  </si>
  <si>
    <t>Se están realizando las gestiones pertinentes para el cumplimiento de esta acción dentro de la programación establecida</t>
  </si>
  <si>
    <t xml:space="preserve">Durante la presente vigencia, la SPO ha ajustado y simplificado la Fase de Formulación en concordancia con la Resolución No. 2023001000036 del 12 de abril de 2023 “Por la cual se expide el Reglamento”.  Esta derogó lo relacionado con el Decreto Ley 902,  y  la Resolución 915 de 2020, que estableció la Mesa de Ordenamiento Social de la Propiedad Rural, como instancia de coordinación y seguimiento  al funcionamiento de las fases de formulación, implementación y mantenimiento de la Política Pública de Ordenamiento Social de la Propiedad Rural. En este sentido, el pasado 13 de octubre de los corrientes, la Dirección de Gestión de Ordenamiento Social de la Propiedad, aprobó el procedimiento POSPR-P-002 Formulación de POSPR, éste dispone den espacio para que las subdirecciones por oferta revisen los documentos POSPR. No obstante, está por definirse el alcance de esta acción y los plazos de revisión. </t>
  </si>
  <si>
    <t xml:space="preserve">El Comité correspondiente al mes de abril y mayo fue el No. 66, 67, esta acta está elaborada y en revisión para avanzar el proceso de firmas con PNUD y posteriormente al interior de ANT.
</t>
  </si>
  <si>
    <t xml:space="preserve">Se han realizado capacitaciones sobre la normatividad de RESO
Para el mes de Agosto y septiembre se cuenta una retroalimentación al equipo RESO sobre la valoración al RESO </t>
  </si>
  <si>
    <t>Fecha reuniones 20 y 25 de enero Objetivos:Presentar balance de las gestiones de articulación y Socialización autoridades con responsabilidad operacional  ver pág. 2 informe evidencia, El objetivo de las reuniones fue: Socializar línea base información asuntos de seguridad territorial y Fecha reuniones : 6 y 7 de marzo, objetivo de las mismas: articular acciones en asuntos de contaminación MAP/MUSE  y articulación con Dirección de Seguridad Nacional del Mindefensa.
Se cuentan con evidencias tales como actas de reuniones, listado de asistencia y fotografías sobre:
Articulación en asuntos de seguridad en el marco de los Planes de Ordenamiento Social de la Propiedad Rural – POSPR y la intervención mediante el modelo de oferta de Agencia Nacional de Tierras - ANT. 22/08 . 
Articulación en asuntos de seguridad en el marco de los Planes de Ordenamiento Social de la Propiedad Rural – POSPR y la intervención mediante el modelo de oferta de Agencia Nacional de Tierras - ANT.29/08. 
Socialización de actividades oficina ANT - SPO Valle del Cauca y articulación de acciones con El Batallón de Ingenieros de Combate N. 3 – Agustín Codazzi  30/08.</t>
  </si>
  <si>
    <t xml:space="preserve">se cuenta con los informes elaborados de Monitoreo y Seguimiento de acompañamiento a los socios a la Formulación e Implementación </t>
  </si>
  <si>
    <t>Inventarios de procesos agrarios de enero a septiembre del 2023</t>
  </si>
  <si>
    <t xml:space="preserve">Actividad en proceso de desarrollo, La forma  ACCTI-F-020 se va a actualizar  en su contenido para que se ajuste a la versión que se está actualizando del procedimiento de compra de predios, que fusiona el ACCTI-P-010 Compra Directa de Predios, de la Dirección de Acceso a Tierras;  y el ACCTI-P-021- Compra Directa de Predios y Mejoras, de la Dirección de Asuntos Étnicos. </t>
  </si>
  <si>
    <t xml:space="preserve">la actividad se ejecutara en el mes de septiembre </t>
  </si>
  <si>
    <t xml:space="preserve">En mes de marzo el grupo de revocatoria de la Subdirección de Acceso a Tierras por Demanda y Descongestión actualizo la forma ACCTI-F-097- Matriz de Revocatoria Directa, en la cual se ven reflejados los predios impulsados en el mes de marzo , los cuales son: LOTE RURAL URBANO, LA SOLUCIÓN, CERRO ÑOPEPE, SAN ANTONIO, LA ESPERANZA, BUENA VISTA y LOTE URBANO. Estos predios se encuentran ubicados en los departamentos de Bolívar, la Guajira y Meta.
rupo misional de revocatoria realizó dos actos administrativos los cuales dan impulso a dos expedientes de la siguiente manera:
• Para el expediente 202342003402900010E que hace referencia al predio llamado NORMANDIA del departamento del Tolima, se realizó un auto de inicio de la fase preliminar con numero de radicado 20234200049629.
• Se realizo el impulso de un auto corre traslado pruebas con numero de radicado
20234200054289 para el expediente 201742007712600605E que representa al predio EL TRIUNFO del departamento de Santander. </t>
  </si>
  <si>
    <t xml:space="preserve">Conciliación Fondo de Tierras - Predios Transferidos por el INCODER en liquidación, con corte al mes de Septiembre de 2022.
Se anexa reporte del listado de bienes que fueron transferidos por el INCODER a la ANT. </t>
  </si>
  <si>
    <t>socializaciones del procedimiento de desarrollo de software</t>
  </si>
  <si>
    <t>Se adjunta el reporte con los requerimientos a corte 30 de septiembre de 2023, archivo TFS Status 202309 P.39.2.xls</t>
  </si>
  <si>
    <t xml:space="preserve">Documento pdf con pantallazos de la Matriz de seguimiento y control de procesos disciplinarios de la Oficina Jurídica, la cual tiene como función la identificación de los expedientes disciplinarios que podrian dar lugar al fenómeno de la prescripción a corte de los meses de febrero a septiembre </t>
  </si>
  <si>
    <t>Base de liquidación en Excel y memorando de solicitud a las áreas supervisoras</t>
  </si>
  <si>
    <t>Reglamento Operativo para el manejo y control administrativo de los bienes de la ANT actualizado y publicado en la Intranet.</t>
  </si>
  <si>
    <t>Actualizar y socializar el Reglamento Operativo para el manejo y control administrativo de los bienes de la ANT</t>
  </si>
  <si>
    <t>La Subdirección Administrativa y Financiera suscribió el contrato para el servicio de mantenimiento integral preventivo y correctivo de las infraestructuras físicas incluyendo suministro de materiales, equipos y demás bienes requeridos para garantizar el adecuado funcionamiento de las sedes de la Agencia Nacional de Tierras.</t>
  </si>
  <si>
    <t>ADMBS-I-004 REGLAMENTO OPERATIVO PARA EL MANEJO Y
CONTROL ADMINISTRATIVO DE LOS BIENES DE LA
AGENCIA NACIONAL DE TIERRAS</t>
  </si>
  <si>
    <t xml:space="preserve">De acuerdo al proceso de solicitud de comisiones que tiene a cargo la Secretaria General y que las apoyan la Subdirección Administrativa y Financiera. Se adjunta el archivo donde se consolidan las 1.113 solicitudes de comisiones rechazadas en el primer semestre de la vigencia 2023.
Se presenta informe de las comisiones rechazadas en el aplicativo KLIC del semestre </t>
  </si>
  <si>
    <t xml:space="preserve">Listado de asistencia, correo de invitación </t>
  </si>
  <si>
    <t xml:space="preserve">Se generarón Correos masivos con los Banner de alertas </t>
  </si>
  <si>
    <t>INFORME INSTRUMENTOS ARCHIVISTICOS PRIMER SEMESTRE</t>
  </si>
  <si>
    <t>Se da inicio a la segunda jornada de Saneamiento ambiental a los archivos de la Agencia Nacional de TIerras, a la sede principal, bodega americas y 9 UGT, segun cronograma, así:  
Agencia Nacional de Tierras CAN.
Agencia Nacional de Tierras Sede Bodega Américas.
UGT´s Sede Oriente Villavicencio.
UGT´s Sede Nororiente - Cúcuta.
UGT´s Sede Caribe- Santa Marta.
UGT´s Sede Noroccidente Monteria.
UGT´s Sede Suroccidente - Pasto.
UGT´s Sede Amazonía - Florencia.
UGT´s Sede Occidente - Popayán.
UGT´s Sede Antoquía Eje Cafetero y Choco - Medellín.
UGT´s Sede Centro Bogotá Chapinero. - Plan de Acciones Se da inicio a la segunda jornada de Saneamiento ambiental a los archivos de la Agencia Nacional de TIerras, a la sede principal, bodega americas y 9 UGT, segun cronograma, así:  
Agencia Nacional de Tierras CAN.
Agencia Nacional de Tierras Sede Bodega Américas.
UGT´s Sede Oriente Villavicencio.
UGT´s Sede Nororiente - Cúcuta.
UGT´s Sede Caribe- Santa Marta.
UGT´s Sede Noroccidente Monteria.
UGT´s Sede Suroccidente - Pasto.
UGT´s Sede Amazonía - Florencia.
UGT´s Sede Occidente - Popayán.
UGT´s Sede Antoquía Eje Cafetero y Choco - Medellín.
UGT´s Sede Centro Bogotá Chapinero.Preventiva'!AM141</t>
  </si>
  <si>
    <t xml:space="preserve">Actualizar el instructivo ADMBS-I-011 suministro de los servicios de prestamos y devolución y consulta de documentos en los depositos de archivos de la Agencia </t>
  </si>
  <si>
    <t xml:space="preserve">Instructivo publicado </t>
  </si>
  <si>
    <t>ADMBS-I-011 PRÉSTAMO, CONSULTA Y DEVOLUCIÓN DE
EXPEDIENTES EN LOS DEPÓSITOS DE ARCHIVO DE LA
AGENCIA</t>
  </si>
  <si>
    <t xml:space="preserve">Conforme al Sistema Integral de Gestión Ambiental, la Subdirección Administrativa y Financiera realizó el seguimiento a la generación de residuos peligosos (RESPEL) en el segundo trimestre en la bitácora RESPEL. </t>
  </si>
  <si>
    <t xml:space="preserve">Bitacora generación de residuos </t>
  </si>
  <si>
    <t>Listado de asistencia 
Presentación capacitación de Plan Institucional de Gestión Ambiental - PIGA</t>
  </si>
  <si>
    <t>ADMBS-Plan-003-PLAN-INSTITUCIONAL-DE-GESTION-AMBI</t>
  </si>
  <si>
    <t>Listado de asistencia 
Presentación capacitación del manejo de resuduos peligrosos a los colaboradores de la Agencia Nacional de tierras.</t>
  </si>
  <si>
    <t>Se publicó el Plan Institucional de Gestión Ambiental en la página web 
https://www.ant.gov.co/planeacion-control-y-gestion/planes-programas-y-proyectos/plan-institucional-de-gestion-ambiental/</t>
  </si>
  <si>
    <t>Durente el periodo entre enero y marzo, la Agencia realizó 6443 pagos. Haciendo la auditoria al 1% de los pagos de manera aleatoria, se aporta el reporte generado de esta auditoria para este primer trimeistre de la vigencia.
REPORTE PRIMER TRIMESTRE VIGENCIA 2023</t>
  </si>
  <si>
    <t>Para el mes de Julio , se tomó la muestra del 1% de los pagos que se realizaron en el segundo trimestre de la vigencia. Durante el Segundo Trimestre se tramitaron 11.003 pagos en total y la muestra fueron de 110 cuentas.</t>
  </si>
  <si>
    <t xml:space="preserve">la actividad se tiene programada para el mes de noviembre </t>
  </si>
  <si>
    <t>REPORTE DE PRESENTACIONES DECLARACIONES TRIBUTARIAS</t>
  </si>
  <si>
    <t xml:space="preserve">la actividad se tiene programada para el mes de Octubre </t>
  </si>
  <si>
    <t>INFORME DE INGRESOS Y CARTERA POR ARRENDAMIENTOS DE LOS PREDIOS UBICADOS EN 
LAS ISLAS DEL ROSARIO Y SAN BERNARDO</t>
  </si>
  <si>
    <t xml:space="preserve">Conciliación mensual </t>
  </si>
  <si>
    <t xml:space="preserve">Se adjunta el formato Excel el reporte de los estados de cuentas correspondiente a cada mes </t>
  </si>
  <si>
    <t>La Subdirección Administrativa y Financiera realiza mensualmente mesas presupuestales con todas las dependencias. Dentro de los puntos a tratar, esta el seguimiento a la ejecución de las reservas presupuestales.
El área de presupuesto realizó la socialización del tramite de solicitudes de construcción y reducción de la reserva presupuestal, el cual se tiene descrito en el procedimiento  GEFIN-P-011 CONSTITUCION EJECUCION Y SEGUIMIENTO A LA RESERVA PRESUPUESTAL. Adicionalmente se socializó la forma GEFIN-F-010-Forma SOLICITUD CONSTITUCIÓN RESERVA PRESUPUESTAL. Es importante indicar que ambos documentos estan publicados en la Intranet.</t>
  </si>
  <si>
    <t xml:space="preserve">Liastado y Actas de Seguimiento </t>
  </si>
  <si>
    <t>Memorandos y Documento de Formulación Anteproyecto</t>
  </si>
  <si>
    <t>De acuerdo a como esta conformado el presupuesto de la entidad (Inversión - Funcionamiento). La Subdirección Adminsitrativa y Financiera; encargada de la formulación de los recursos de Funcionamiento, realizó la solicitud a las áreas encargadas de proyectar algunos recursos del presupuesto (Funcionamiento) para determinar el total de recursos que se destinarian para la vigencia 2024. Se anexan los memorando de las áreas y el documento del anteproyecot que se formuló para la vigencia 2024.</t>
  </si>
  <si>
    <t xml:space="preserve">actividad programada para el mes de Diciembre </t>
  </si>
  <si>
    <t xml:space="preserve">Pieza publicitaria; correo electronico  </t>
  </si>
  <si>
    <t>El Comité Institucional de Coordinación de Control Interno - CICCI sesionó el dia 29 de marzo, con el propósito de aprobar la modificacion del Plan Anual de Auditorías 2023 version 1, dicho instrumento contiene la programación de las actividades a ejecutar por la Oficina de Control Interno - OCI en la vigencia 2023 en cuanto auditorías internas, informes de ley, monitoreos, seguimientos, asesoría y acompañamiento, atención a entes de control y capacitación,  fue publicado en la intranet de la ANT en el proceso Seguimiento, Evaluación y Mejora, en la sección, Objetivos y Planes, y el cual se puede visualizar a través del siguiente link: https://agenciadetierras.sharepoint.com/sites/antintranet/sistema-integrado-de-gestion/procesos-evaluacion-y-control/Pagina
El Comité Institucional de Coordinación de Control Interno - CICCI sesionó el dia 29 de septiembre, con el propósito de aprobar la modificacion del Plan Anual de Auditorías 2023 version 2, dicho instrumento contiene la programación de las actividades a ejecutar por la Oficina de Control Interno - OCI en la vigencia 2023 en cuanto auditorías internas, informes de ley, monitoreos, seguimientos, asesoría y acompañamiento, atención a entes de control y capacitación,  fue publicado en la intranet de la ANT en el proceso Seguimiento, Evaluación y Mejora, en la sección, Objetivos y Planes, y este se publicacra a través del siguiente link: tan pronto este firmado por los integrantes del CICCI
https://agenciadetierras.sharepoint.com/sites/antintranet/sistema-integrado-de-gestion/procesos-evaluacion-y-control/Paginas/seguimiento-evaluaci%C3%B3n-y-mejora.aspx</t>
  </si>
  <si>
    <t>Plan Plan Anual de Auditoría formulado Version 1, 2 y  3</t>
  </si>
  <si>
    <t xml:space="preserve">actividad programada para el mes de octubre </t>
  </si>
  <si>
    <r>
      <t xml:space="preserve">Desempeño del Control
</t>
    </r>
    <r>
      <rPr>
        <sz val="10"/>
        <rFont val="Arial"/>
        <family val="2"/>
      </rPr>
      <t>Número de eventos: # de eventos (Evento= es un riesgo materializado)
Frecuencia del riesgo: Número de veces que se realiza la acción (# de veces que se realiza la acción)</t>
    </r>
  </si>
  <si>
    <t>MONITOREO - TERCER TRIMESTRE-JULIO-SEPTIEMBRE/2023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</si>
</sst>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sz val="12"/>
      <color theme="1"/>
      <name val="Calibri"/>
      <family val="2"/>
      <scheme val="minor"/>
    </font>
    <font>
      <sz val="9"/>
      <color indexed="81"/>
      <name val="Tahoma"/>
      <family val="2"/>
    </font>
    <font>
      <sz val="11"/>
      <color theme="1"/>
      <name val="Calibri"/>
      <family val="2"/>
      <scheme val="minor"/>
    </font>
    <font>
      <b/>
      <sz val="12"/>
      <name val="Arial"/>
      <family val="2"/>
    </font>
    <font>
      <sz val="12"/>
      <name val="Arial"/>
      <family val="2"/>
    </font>
    <font>
      <sz val="12"/>
      <color theme="1"/>
      <name val="Arial"/>
      <family val="2"/>
    </font>
    <font>
      <b/>
      <sz val="12"/>
      <color theme="1"/>
      <name val="Arial"/>
      <family val="2"/>
    </font>
    <font>
      <sz val="8"/>
      <name val="Calibri"/>
      <family val="2"/>
      <scheme val="minor"/>
    </font>
    <font>
      <sz val="14"/>
      <color theme="1"/>
      <name val="Calibri"/>
      <family val="2"/>
      <scheme val="minor"/>
    </font>
    <font>
      <i/>
      <sz val="12"/>
      <color theme="1"/>
      <name val="Arial"/>
      <family val="2"/>
    </font>
    <font>
      <b/>
      <sz val="12"/>
      <color theme="0"/>
      <name val="Arial"/>
      <family val="2"/>
    </font>
    <font>
      <sz val="12"/>
      <color theme="0"/>
      <name val="Arial"/>
      <family val="2"/>
    </font>
    <font>
      <sz val="12"/>
      <color rgb="FF000000"/>
      <name val="Arial"/>
      <family val="2"/>
    </font>
    <font>
      <sz val="12"/>
      <color rgb="FFFF0000"/>
      <name val="Arial"/>
      <family val="2"/>
    </font>
    <font>
      <sz val="12"/>
      <color theme="9"/>
      <name val="Arial"/>
      <family val="2"/>
    </font>
    <font>
      <b/>
      <sz val="12"/>
      <color rgb="FF002060"/>
      <name val="Arial"/>
      <family val="2"/>
    </font>
    <font>
      <sz val="12"/>
      <color rgb="FF00B050"/>
      <name val="Arial"/>
      <family val="2"/>
    </font>
    <font>
      <b/>
      <sz val="12"/>
      <color theme="8" tint="-0.249977111117893"/>
      <name val="Arial"/>
      <family val="2"/>
    </font>
    <font>
      <sz val="12"/>
      <color theme="0" tint="-0.499984740745262"/>
      <name val="Arial"/>
      <family val="2"/>
    </font>
    <font>
      <sz val="12"/>
      <name val="Calibri"/>
      <family val="2"/>
      <scheme val="minor"/>
    </font>
    <font>
      <b/>
      <sz val="12"/>
      <color rgb="FFC00000"/>
      <name val="Arial"/>
      <family val="2"/>
    </font>
    <font>
      <sz val="12"/>
      <color rgb="FFFFFFFF"/>
      <name val="Arial"/>
      <family val="2"/>
    </font>
    <font>
      <sz val="12"/>
      <color rgb="FFC00000"/>
      <name val="Arial"/>
      <family val="2"/>
    </font>
    <font>
      <sz val="10"/>
      <color theme="1"/>
      <name val="Calibri"/>
      <family val="2"/>
      <scheme val="minor"/>
    </font>
    <font>
      <sz val="12"/>
      <name val="Times New Roman"/>
      <family val="1"/>
    </font>
    <font>
      <b/>
      <sz val="12"/>
      <color indexed="81"/>
      <name val="Arial"/>
      <family val="2"/>
    </font>
    <font>
      <sz val="12"/>
      <color indexed="81"/>
      <name val="Arial"/>
      <family val="2"/>
    </font>
    <font>
      <sz val="12"/>
      <color theme="2" tint="-0.499984740745262"/>
      <name val="Calibri"/>
      <family val="2"/>
      <scheme val="minor"/>
    </font>
    <font>
      <sz val="10"/>
      <color theme="1"/>
      <name val="Arial"/>
      <family val="2"/>
    </font>
    <font>
      <sz val="10"/>
      <color rgb="FF000000"/>
      <name val="Arial"/>
      <family val="2"/>
    </font>
    <font>
      <b/>
      <sz val="11"/>
      <color theme="1"/>
      <name val="Calibri"/>
      <family val="2"/>
      <scheme val="minor"/>
    </font>
    <font>
      <b/>
      <sz val="10"/>
      <color theme="1"/>
      <name val="Arial"/>
      <family val="2"/>
    </font>
    <font>
      <b/>
      <u/>
      <sz val="10"/>
      <color theme="1"/>
      <name val="Arial"/>
      <family val="2"/>
    </font>
    <font>
      <b/>
      <sz val="12"/>
      <color theme="9" tint="0.39997558519241921"/>
      <name val="Arial"/>
      <family val="2"/>
    </font>
    <font>
      <b/>
      <sz val="12"/>
      <color theme="8"/>
      <name val="Arial"/>
      <family val="2"/>
    </font>
    <font>
      <sz val="12"/>
      <color theme="8"/>
      <name val="Arial"/>
      <family val="2"/>
    </font>
    <font>
      <sz val="12"/>
      <color rgb="FF002060"/>
      <name val="Arial"/>
      <family val="2"/>
    </font>
    <font>
      <sz val="10"/>
      <color rgb="FF002060"/>
      <name val="Arial"/>
      <family val="2"/>
    </font>
    <font>
      <sz val="12"/>
      <color rgb="FF0070C0"/>
      <name val="Arial"/>
      <family val="2"/>
    </font>
    <font>
      <sz val="11"/>
      <color rgb="FF000000"/>
      <name val="Arial"/>
      <family val="2"/>
    </font>
    <font>
      <b/>
      <sz val="10"/>
      <color rgb="FF000000"/>
      <name val="Arial"/>
      <family val="2"/>
    </font>
    <font>
      <b/>
      <sz val="10"/>
      <color theme="0"/>
      <name val="Arial"/>
      <family val="2"/>
    </font>
    <font>
      <b/>
      <i/>
      <sz val="10"/>
      <name val="Arial"/>
      <family val="2"/>
    </font>
    <font>
      <b/>
      <sz val="10"/>
      <name val="Arial"/>
      <family val="2"/>
    </font>
    <font>
      <b/>
      <u/>
      <sz val="10"/>
      <name val="Arial"/>
      <family val="2"/>
    </font>
    <font>
      <u/>
      <sz val="12"/>
      <name val="Arial"/>
      <family val="2"/>
    </font>
    <font>
      <b/>
      <u/>
      <sz val="12"/>
      <name val="Arial"/>
      <family val="2"/>
    </font>
    <font>
      <sz val="9"/>
      <name val="Arial"/>
      <family val="2"/>
    </font>
    <font>
      <sz val="9"/>
      <color rgb="FF002060"/>
      <name val="Arial"/>
      <family val="2"/>
    </font>
    <font>
      <b/>
      <sz val="8"/>
      <color theme="0"/>
      <name val="Arial"/>
      <family val="2"/>
    </font>
    <font>
      <sz val="8"/>
      <color theme="1"/>
      <name val="Arial"/>
      <family val="2"/>
    </font>
    <font>
      <b/>
      <u/>
      <sz val="10"/>
      <color rgb="FFC00000"/>
      <name val="Arial"/>
      <family val="2"/>
    </font>
    <font>
      <b/>
      <i/>
      <sz val="12"/>
      <color theme="1"/>
      <name val="Arial"/>
      <family val="2"/>
    </font>
    <font>
      <sz val="2"/>
      <color theme="9" tint="0.39997558519241921"/>
      <name val="Arial"/>
      <family val="2"/>
    </font>
    <font>
      <sz val="11"/>
      <color theme="1"/>
      <name val="Arial"/>
      <family val="2"/>
    </font>
    <font>
      <b/>
      <sz val="11"/>
      <color theme="0"/>
      <name val="Arial"/>
      <family val="2"/>
    </font>
    <font>
      <sz val="11"/>
      <color theme="0"/>
      <name val="Arial"/>
      <family val="2"/>
    </font>
    <font>
      <sz val="10"/>
      <color rgb="FF00B050"/>
      <name val="Arial"/>
      <family val="2"/>
    </font>
  </fonts>
  <fills count="4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385623"/>
        <bgColor rgb="FF385623"/>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39997558519241921"/>
        <bgColor rgb="FFA9D08E"/>
      </patternFill>
    </fill>
    <fill>
      <patternFill patternType="solid">
        <fgColor theme="9"/>
        <bgColor indexed="64"/>
      </patternFill>
    </fill>
    <fill>
      <patternFill patternType="solid">
        <fgColor theme="7"/>
        <bgColor indexed="64"/>
      </patternFill>
    </fill>
    <fill>
      <patternFill patternType="solid">
        <fgColor rgb="FF92D050"/>
        <bgColor indexed="64"/>
      </patternFill>
    </fill>
    <fill>
      <patternFill patternType="solid">
        <fgColor theme="0" tint="-0.499984740745262"/>
        <bgColor indexed="64"/>
      </patternFill>
    </fill>
    <fill>
      <patternFill patternType="solid">
        <fgColor rgb="FFBDD7EE"/>
        <bgColor indexed="64"/>
      </patternFill>
    </fill>
    <fill>
      <patternFill patternType="solid">
        <fgColor rgb="FFE2EFDA"/>
        <bgColor indexed="64"/>
      </patternFill>
    </fill>
    <fill>
      <patternFill patternType="solid">
        <fgColor theme="7" tint="0.59999389629810485"/>
        <bgColor indexed="64"/>
      </patternFill>
    </fill>
    <fill>
      <patternFill patternType="solid">
        <fgColor theme="4" tint="0.79998168889431442"/>
        <bgColor theme="4" tint="0.79998168889431442"/>
      </patternFill>
    </fill>
    <fill>
      <patternFill patternType="solid">
        <fgColor rgb="FFE2EFDA"/>
        <bgColor rgb="FF000000"/>
      </patternFill>
    </fill>
    <fill>
      <patternFill patternType="solid">
        <fgColor theme="0"/>
        <bgColor rgb="FF000000"/>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theme="4" tint="0.39997558519241921"/>
      </bottom>
      <diagonal/>
    </border>
    <border>
      <left/>
      <right/>
      <top style="thin">
        <color theme="4" tint="0.39997558519241921"/>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9" fontId="6" fillId="0" borderId="0" applyFont="0" applyFill="0" applyBorder="0" applyAlignment="0" applyProtection="0"/>
    <xf numFmtId="0" fontId="3" fillId="0" borderId="0"/>
    <xf numFmtId="0" fontId="28" fillId="0" borderId="0"/>
    <xf numFmtId="0" fontId="27" fillId="0" borderId="0"/>
    <xf numFmtId="0" fontId="1" fillId="0" borderId="0" applyNumberFormat="0" applyFill="0" applyBorder="0" applyAlignment="0" applyProtection="0"/>
  </cellStyleXfs>
  <cellXfs count="500">
    <xf numFmtId="0" fontId="0" fillId="0" borderId="0" xfId="0"/>
    <xf numFmtId="0" fontId="9" fillId="2" borderId="0" xfId="0"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17" fillId="0" borderId="0" xfId="0" applyFont="1" applyAlignment="1" applyProtection="1">
      <alignment vertical="center" wrapText="1"/>
      <protection locked="0"/>
    </xf>
    <xf numFmtId="0" fontId="17" fillId="0" borderId="0" xfId="0" applyFont="1" applyAlignment="1" applyProtection="1">
      <alignment horizontal="center" vertical="center" wrapText="1"/>
      <protection locked="0"/>
    </xf>
    <xf numFmtId="0" fontId="7" fillId="7" borderId="1" xfId="0" applyFont="1" applyFill="1" applyBorder="1" applyAlignment="1" applyProtection="1">
      <alignment horizontal="center" vertical="center" wrapText="1"/>
      <protection locked="0"/>
    </xf>
    <xf numFmtId="0" fontId="14" fillId="11"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9" fillId="7" borderId="1" xfId="0" applyFont="1" applyFill="1" applyBorder="1" applyAlignment="1" applyProtection="1">
      <alignment vertical="center" wrapText="1"/>
      <protection locked="0"/>
    </xf>
    <xf numFmtId="0" fontId="9" fillId="14" borderId="0" xfId="0" applyFont="1" applyFill="1" applyAlignment="1" applyProtection="1">
      <alignment horizontal="center" vertical="center"/>
      <protection locked="0"/>
    </xf>
    <xf numFmtId="0" fontId="20" fillId="2" borderId="1" xfId="0" applyFont="1" applyFill="1" applyBorder="1" applyAlignment="1" applyProtection="1">
      <alignment horizontal="justify" vertical="center" wrapText="1"/>
      <protection locked="0"/>
    </xf>
    <xf numFmtId="0" fontId="9" fillId="0" borderId="1" xfId="0" applyFont="1" applyBorder="1" applyAlignment="1" applyProtection="1">
      <alignment horizontal="center" vertical="center" textRotation="90" wrapText="1"/>
      <protection locked="0"/>
    </xf>
    <xf numFmtId="0" fontId="9" fillId="7" borderId="1" xfId="0" applyFont="1" applyFill="1" applyBorder="1" applyAlignment="1" applyProtection="1">
      <alignment horizontal="left" vertical="center" wrapText="1"/>
      <protection locked="0"/>
    </xf>
    <xf numFmtId="0" fontId="10" fillId="5"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justify" vertical="center" wrapText="1"/>
      <protection locked="0"/>
    </xf>
    <xf numFmtId="0" fontId="9" fillId="22" borderId="1" xfId="0" applyFont="1" applyFill="1" applyBorder="1" applyAlignment="1" applyProtection="1">
      <alignment horizontal="center" vertical="center" wrapText="1"/>
      <protection locked="0"/>
    </xf>
    <xf numFmtId="0" fontId="20" fillId="23" borderId="1" xfId="0" applyFont="1" applyFill="1" applyBorder="1" applyAlignment="1" applyProtection="1">
      <alignment horizontal="center" vertical="center" wrapText="1"/>
      <protection locked="0"/>
    </xf>
    <xf numFmtId="0" fontId="9" fillId="23" borderId="1" xfId="0" applyFont="1" applyFill="1" applyBorder="1" applyAlignment="1" applyProtection="1">
      <alignment horizontal="center" vertical="center" textRotation="90" wrapText="1"/>
      <protection locked="0"/>
    </xf>
    <xf numFmtId="9" fontId="9" fillId="2" borderId="1" xfId="0" applyNumberFormat="1" applyFont="1" applyFill="1" applyBorder="1" applyAlignment="1" applyProtection="1">
      <alignment vertical="center" wrapText="1"/>
      <protection locked="0"/>
    </xf>
    <xf numFmtId="0" fontId="9" fillId="2" borderId="1" xfId="0" applyFont="1" applyFill="1" applyBorder="1" applyAlignment="1" applyProtection="1">
      <alignment vertical="center" wrapText="1"/>
      <protection locked="0"/>
    </xf>
    <xf numFmtId="0" fontId="9" fillId="2" borderId="5" xfId="0" applyFont="1" applyFill="1" applyBorder="1" applyAlignment="1" applyProtection="1">
      <alignment vertical="center" wrapText="1"/>
      <protection locked="0"/>
    </xf>
    <xf numFmtId="1" fontId="9" fillId="2" borderId="1" xfId="6" applyNumberFormat="1" applyFont="1" applyFill="1" applyBorder="1" applyAlignment="1" applyProtection="1">
      <alignment horizontal="center" vertical="center" wrapText="1"/>
      <protection locked="0"/>
    </xf>
    <xf numFmtId="9" fontId="9" fillId="2" borderId="1" xfId="0" applyNumberFormat="1" applyFont="1" applyFill="1" applyBorder="1" applyAlignment="1" applyProtection="1">
      <alignment horizontal="center" vertical="center" wrapText="1"/>
      <protection locked="0"/>
    </xf>
    <xf numFmtId="1" fontId="9"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protection locked="0"/>
    </xf>
    <xf numFmtId="0" fontId="8" fillId="0" borderId="1" xfId="0" applyFont="1" applyBorder="1" applyAlignment="1">
      <alignment horizontal="left" vertical="center" wrapText="1"/>
    </xf>
    <xf numFmtId="9" fontId="9" fillId="2" borderId="1" xfId="6"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14" fillId="11" borderId="1" xfId="5"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9" fontId="16" fillId="0" borderId="1" xfId="0" applyNumberFormat="1" applyFont="1" applyBorder="1" applyAlignment="1">
      <alignment horizontal="center" vertical="center" wrapText="1" readingOrder="1"/>
    </xf>
    <xf numFmtId="0" fontId="7" fillId="0" borderId="1" xfId="5" applyFont="1" applyBorder="1" applyAlignment="1" applyProtection="1">
      <alignment horizontal="center" vertical="center" wrapText="1"/>
      <protection locked="0"/>
    </xf>
    <xf numFmtId="0" fontId="8" fillId="8" borderId="0" xfId="0" applyFont="1" applyFill="1" applyAlignment="1" applyProtection="1">
      <alignment vertical="center"/>
      <protection locked="0"/>
    </xf>
    <xf numFmtId="0" fontId="23" fillId="8" borderId="0" xfId="0" applyFont="1" applyFill="1" applyAlignment="1" applyProtection="1">
      <alignment vertical="center"/>
      <protection locked="0"/>
    </xf>
    <xf numFmtId="0" fontId="4"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26" fillId="8" borderId="0" xfId="0" applyFont="1" applyFill="1" applyAlignment="1" applyProtection="1">
      <alignment vertical="center"/>
      <protection locked="0"/>
    </xf>
    <xf numFmtId="0" fontId="9" fillId="8" borderId="0" xfId="0" applyFont="1" applyFill="1" applyAlignment="1" applyProtection="1">
      <alignment horizontal="center" vertical="center"/>
      <protection locked="0"/>
    </xf>
    <xf numFmtId="0" fontId="8"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0" fillId="2" borderId="1" xfId="0" applyFont="1" applyFill="1" applyBorder="1" applyAlignment="1" applyProtection="1">
      <alignment horizontal="center" vertical="center"/>
      <protection locked="0"/>
    </xf>
    <xf numFmtId="9" fontId="10" fillId="2" borderId="0" xfId="6"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wrapText="1"/>
      <protection locked="0"/>
    </xf>
    <xf numFmtId="9" fontId="10" fillId="2" borderId="1" xfId="6"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9" fontId="26" fillId="8" borderId="0" xfId="6" applyFont="1" applyFill="1" applyBorder="1" applyAlignment="1" applyProtection="1">
      <alignment vertical="center"/>
      <protection locked="0"/>
    </xf>
    <xf numFmtId="0" fontId="9" fillId="2" borderId="6" xfId="0" applyFont="1" applyFill="1" applyBorder="1" applyAlignment="1" applyProtection="1">
      <alignment vertical="center" wrapText="1"/>
      <protection locked="0"/>
    </xf>
    <xf numFmtId="0" fontId="17" fillId="0" borderId="0" xfId="0" applyFont="1" applyAlignment="1" applyProtection="1">
      <alignment vertical="center"/>
      <protection locked="0"/>
    </xf>
    <xf numFmtId="0" fontId="16" fillId="26" borderId="1" xfId="0" applyFont="1" applyFill="1" applyBorder="1" applyAlignment="1">
      <alignment horizontal="left" vertical="center" wrapText="1" readingOrder="1"/>
    </xf>
    <xf numFmtId="0" fontId="16" fillId="27" borderId="1" xfId="0" applyFont="1" applyFill="1" applyBorder="1" applyAlignment="1">
      <alignment horizontal="left" vertical="center" wrapText="1" readingOrder="1"/>
    </xf>
    <xf numFmtId="0" fontId="16" fillId="9" borderId="1" xfId="0" applyFont="1" applyFill="1" applyBorder="1" applyAlignment="1">
      <alignment horizontal="left" vertical="center" wrapText="1" readingOrder="1"/>
    </xf>
    <xf numFmtId="0" fontId="16" fillId="28" borderId="1" xfId="0" applyFont="1" applyFill="1" applyBorder="1" applyAlignment="1">
      <alignment horizontal="left" vertical="center" wrapText="1" readingOrder="1"/>
    </xf>
    <xf numFmtId="0" fontId="25" fillId="4" borderId="1" xfId="0" applyFont="1" applyFill="1" applyBorder="1" applyAlignment="1">
      <alignment horizontal="left" vertical="center" wrapText="1" readingOrder="1"/>
    </xf>
    <xf numFmtId="0" fontId="10" fillId="4" borderId="1" xfId="0" applyFont="1" applyFill="1" applyBorder="1" applyAlignment="1" applyProtection="1">
      <alignment horizontal="center" vertical="center"/>
      <protection locked="0"/>
    </xf>
    <xf numFmtId="0" fontId="15" fillId="31" borderId="1" xfId="0" applyFont="1" applyFill="1" applyBorder="1" applyAlignment="1" applyProtection="1">
      <alignment vertical="center"/>
      <protection locked="0"/>
    </xf>
    <xf numFmtId="0" fontId="15" fillId="9" borderId="1" xfId="0" applyFont="1" applyFill="1" applyBorder="1" applyAlignment="1" applyProtection="1">
      <alignment vertical="center"/>
      <protection locked="0"/>
    </xf>
    <xf numFmtId="0" fontId="9" fillId="13" borderId="1" xfId="0" applyFont="1" applyFill="1" applyBorder="1" applyAlignment="1" applyProtection="1">
      <alignment vertical="center"/>
      <protection locked="0"/>
    </xf>
    <xf numFmtId="0" fontId="10" fillId="14" borderId="0" xfId="0" applyFont="1" applyFill="1" applyAlignment="1" applyProtection="1">
      <alignment horizontal="center" vertical="center"/>
      <protection locked="0"/>
    </xf>
    <xf numFmtId="0" fontId="19" fillId="0" borderId="1" xfId="5" applyFont="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24"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textRotation="90" wrapText="1"/>
      <protection locked="0"/>
    </xf>
    <xf numFmtId="0" fontId="10" fillId="12" borderId="1" xfId="0" applyFont="1" applyFill="1" applyBorder="1" applyAlignment="1" applyProtection="1">
      <alignment horizontal="left" vertical="center" wrapText="1"/>
      <protection locked="0"/>
    </xf>
    <xf numFmtId="0" fontId="8" fillId="7" borderId="1" xfId="0" applyFont="1" applyFill="1" applyBorder="1" applyAlignment="1">
      <alignment horizontal="center" vertical="center" wrapText="1"/>
    </xf>
    <xf numFmtId="0" fontId="9" fillId="14" borderId="0" xfId="0" applyFont="1" applyFill="1" applyAlignment="1" applyProtection="1">
      <alignment horizontal="center" vertical="center" wrapText="1"/>
      <protection locked="0"/>
    </xf>
    <xf numFmtId="0" fontId="22" fillId="14" borderId="0" xfId="0" applyFont="1" applyFill="1" applyAlignment="1" applyProtection="1">
      <alignment horizontal="center" vertical="center" wrapText="1"/>
      <protection locked="0"/>
    </xf>
    <xf numFmtId="14" fontId="8" fillId="0" borderId="1" xfId="5" applyNumberFormat="1" applyFont="1" applyBorder="1" applyAlignment="1" applyProtection="1">
      <alignment horizontal="center" vertical="center" wrapText="1"/>
      <protection locked="0"/>
    </xf>
    <xf numFmtId="0" fontId="0" fillId="8" borderId="0" xfId="0" applyFill="1" applyAlignment="1" applyProtection="1">
      <alignment vertical="center" wrapText="1"/>
      <protection locked="0"/>
    </xf>
    <xf numFmtId="0" fontId="9" fillId="8" borderId="0" xfId="0" applyFont="1" applyFill="1" applyAlignment="1" applyProtection="1">
      <alignment vertical="center" wrapText="1"/>
      <protection locked="0"/>
    </xf>
    <xf numFmtId="0" fontId="4" fillId="8" borderId="0" xfId="0" applyFont="1" applyFill="1" applyAlignment="1" applyProtection="1">
      <alignment vertical="center" wrapText="1"/>
      <protection locked="0"/>
    </xf>
    <xf numFmtId="0" fontId="31" fillId="8" borderId="0" xfId="0" applyFont="1" applyFill="1" applyAlignment="1" applyProtection="1">
      <alignment vertical="center" wrapText="1"/>
      <protection locked="0"/>
    </xf>
    <xf numFmtId="0" fontId="12" fillId="8" borderId="0" xfId="0" applyFont="1" applyFill="1" applyAlignment="1" applyProtection="1">
      <alignment vertical="center" wrapText="1"/>
      <protection locked="0"/>
    </xf>
    <xf numFmtId="0" fontId="9" fillId="17" borderId="1" xfId="0" applyFont="1" applyFill="1" applyBorder="1" applyAlignment="1" applyProtection="1">
      <alignment vertical="center" wrapText="1"/>
      <protection locked="0"/>
    </xf>
    <xf numFmtId="0" fontId="7" fillId="24" borderId="1" xfId="0" applyFont="1" applyFill="1" applyBorder="1" applyAlignment="1" applyProtection="1">
      <alignment horizontal="center" vertical="center" textRotation="90" wrapText="1"/>
      <protection locked="0"/>
    </xf>
    <xf numFmtId="0" fontId="0" fillId="8" borderId="0" xfId="0" applyFill="1" applyAlignment="1" applyProtection="1">
      <alignment vertical="center"/>
      <protection locked="0"/>
    </xf>
    <xf numFmtId="0" fontId="33" fillId="0" borderId="0" xfId="0" applyFont="1" applyAlignment="1">
      <alignment vertical="center" wrapText="1" readingOrder="1"/>
    </xf>
    <xf numFmtId="0" fontId="32" fillId="0" borderId="0" xfId="0" applyFont="1" applyAlignment="1">
      <alignment vertical="center"/>
    </xf>
    <xf numFmtId="0" fontId="3" fillId="0" borderId="0" xfId="0" applyFont="1" applyAlignment="1">
      <alignment vertical="center"/>
    </xf>
    <xf numFmtId="0" fontId="0" fillId="0" borderId="0" xfId="0" pivotButton="1" applyAlignment="1">
      <alignment vertical="center"/>
    </xf>
    <xf numFmtId="0" fontId="0" fillId="0" borderId="0" xfId="0" applyAlignment="1">
      <alignment vertical="center"/>
    </xf>
    <xf numFmtId="0" fontId="0" fillId="0" borderId="0" xfId="0" applyAlignment="1">
      <alignment horizontal="left" vertical="center"/>
    </xf>
    <xf numFmtId="0" fontId="32" fillId="0" borderId="0" xfId="0" pivotButton="1" applyFont="1" applyAlignment="1">
      <alignment vertical="center"/>
    </xf>
    <xf numFmtId="9" fontId="32" fillId="0" borderId="0" xfId="6" applyFont="1" applyFill="1" applyBorder="1" applyAlignment="1">
      <alignment vertical="center"/>
    </xf>
    <xf numFmtId="0" fontId="8" fillId="24" borderId="4" xfId="0" applyFont="1" applyFill="1" applyBorder="1" applyAlignment="1" applyProtection="1">
      <alignment horizontal="center" vertical="center" textRotation="90" wrapText="1"/>
      <protection locked="0"/>
    </xf>
    <xf numFmtId="0" fontId="7" fillId="24" borderId="4" xfId="0" applyFont="1" applyFill="1" applyBorder="1" applyAlignment="1" applyProtection="1">
      <alignment horizontal="center" vertical="center" wrapText="1"/>
      <protection locked="0"/>
    </xf>
    <xf numFmtId="0" fontId="10" fillId="24" borderId="4" xfId="0" applyFont="1" applyFill="1" applyBorder="1" applyAlignment="1" applyProtection="1">
      <alignment horizontal="center" vertical="center"/>
      <protection locked="0"/>
    </xf>
    <xf numFmtId="0" fontId="35" fillId="6" borderId="0" xfId="0" applyFont="1" applyFill="1" applyAlignment="1">
      <alignment vertical="center"/>
    </xf>
    <xf numFmtId="0" fontId="10" fillId="12" borderId="1"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10" fontId="32" fillId="0" borderId="0" xfId="6" applyNumberFormat="1" applyFont="1" applyFill="1" applyBorder="1" applyAlignment="1">
      <alignment vertical="center"/>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 fontId="8" fillId="32" borderId="1" xfId="0" applyNumberFormat="1" applyFont="1" applyFill="1" applyBorder="1" applyAlignment="1">
      <alignment horizontal="center" vertical="center" wrapText="1"/>
    </xf>
    <xf numFmtId="10" fontId="35" fillId="0" borderId="0" xfId="6" applyNumberFormat="1" applyFont="1" applyFill="1" applyBorder="1" applyAlignment="1">
      <alignment vertical="center"/>
    </xf>
    <xf numFmtId="0" fontId="34" fillId="7" borderId="1" xfId="0" applyFont="1" applyFill="1" applyBorder="1" applyAlignment="1">
      <alignment vertical="center"/>
    </xf>
    <xf numFmtId="0" fontId="32" fillId="7" borderId="1" xfId="0" applyFont="1" applyFill="1" applyBorder="1" applyAlignment="1">
      <alignment vertical="center"/>
    </xf>
    <xf numFmtId="10" fontId="35" fillId="0" borderId="1" xfId="6" pivotButton="1" applyNumberFormat="1" applyFont="1" applyFill="1" applyBorder="1" applyAlignment="1">
      <alignment horizontal="center" vertical="center"/>
    </xf>
    <xf numFmtId="10" fontId="35" fillId="0" borderId="1" xfId="6" applyNumberFormat="1" applyFont="1" applyFill="1" applyBorder="1" applyAlignment="1">
      <alignment horizontal="center" vertical="center"/>
    </xf>
    <xf numFmtId="0" fontId="35" fillId="0" borderId="0" xfId="0" applyFont="1" applyAlignment="1">
      <alignment vertical="center"/>
    </xf>
    <xf numFmtId="0" fontId="35" fillId="7" borderId="0" xfId="0" applyFont="1" applyFill="1" applyAlignment="1">
      <alignment vertical="center"/>
    </xf>
    <xf numFmtId="0" fontId="35" fillId="0" borderId="0" xfId="0" applyFont="1" applyAlignment="1">
      <alignment horizontal="center" vertical="center"/>
    </xf>
    <xf numFmtId="1" fontId="8" fillId="7" borderId="1" xfId="0" applyNumberFormat="1" applyFont="1" applyFill="1" applyBorder="1" applyAlignment="1">
      <alignment horizontal="center" vertical="center" wrapText="1"/>
    </xf>
    <xf numFmtId="0" fontId="9" fillId="2" borderId="9"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32" fillId="0" borderId="0" xfId="0" applyFont="1" applyAlignment="1">
      <alignment horizontal="center" vertical="center"/>
    </xf>
    <xf numFmtId="9" fontId="32" fillId="2" borderId="1" xfId="6" applyFont="1" applyFill="1" applyBorder="1" applyAlignment="1">
      <alignment horizontal="center" vertical="center"/>
    </xf>
    <xf numFmtId="0" fontId="9" fillId="14" borderId="0" xfId="0" applyFont="1" applyFill="1" applyAlignment="1">
      <alignment vertical="center" wrapText="1"/>
    </xf>
    <xf numFmtId="0" fontId="9" fillId="14" borderId="0" xfId="0" applyFont="1" applyFill="1" applyAlignment="1">
      <alignment vertical="center"/>
    </xf>
    <xf numFmtId="0" fontId="10" fillId="0" borderId="1" xfId="5" applyFont="1" applyBorder="1" applyAlignment="1" applyProtection="1">
      <alignment horizontal="center" vertical="center" wrapText="1"/>
      <protection locked="0"/>
    </xf>
    <xf numFmtId="0" fontId="8" fillId="2" borderId="2" xfId="0" applyFont="1" applyFill="1" applyBorder="1" applyAlignment="1" applyProtection="1">
      <alignment vertical="center"/>
      <protection locked="0"/>
    </xf>
    <xf numFmtId="0" fontId="8" fillId="2" borderId="12"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9" fillId="33" borderId="0" xfId="0" applyFont="1" applyFill="1" applyAlignment="1">
      <alignment horizontal="center" vertical="center" wrapText="1"/>
    </xf>
    <xf numFmtId="0" fontId="9" fillId="33" borderId="0" xfId="0" applyFont="1" applyFill="1" applyAlignment="1">
      <alignment vertical="center" wrapText="1"/>
    </xf>
    <xf numFmtId="10" fontId="32" fillId="0" borderId="1" xfId="6" applyNumberFormat="1" applyFont="1" applyFill="1" applyBorder="1" applyAlignment="1">
      <alignment horizontal="center" vertical="center"/>
    </xf>
    <xf numFmtId="0" fontId="36" fillId="9" borderId="1" xfId="0" applyFont="1" applyFill="1" applyBorder="1" applyAlignment="1">
      <alignment horizontal="center" vertical="center"/>
    </xf>
    <xf numFmtId="0" fontId="43" fillId="0" borderId="0" xfId="0" applyFont="1" applyAlignment="1">
      <alignment vertical="center"/>
    </xf>
    <xf numFmtId="0" fontId="41" fillId="0" borderId="1" xfId="0" applyFont="1" applyBorder="1" applyAlignment="1">
      <alignment horizontal="center" vertical="center" wrapText="1"/>
    </xf>
    <xf numFmtId="0" fontId="44" fillId="32" borderId="1" xfId="0" applyFont="1" applyFill="1" applyBorder="1" applyAlignment="1">
      <alignment vertical="center" wrapText="1"/>
    </xf>
    <xf numFmtId="0" fontId="33" fillId="34" borderId="1" xfId="0" applyFont="1" applyFill="1" applyBorder="1" applyAlignment="1">
      <alignment vertical="center" wrapText="1"/>
    </xf>
    <xf numFmtId="9" fontId="33" fillId="34" borderId="1" xfId="0" applyNumberFormat="1" applyFont="1" applyFill="1" applyBorder="1" applyAlignment="1">
      <alignment horizontal="center" vertical="center"/>
    </xf>
    <xf numFmtId="0" fontId="33" fillId="35" borderId="1" xfId="0" applyFont="1" applyFill="1" applyBorder="1" applyAlignment="1">
      <alignment vertical="center" wrapText="1"/>
    </xf>
    <xf numFmtId="9" fontId="33" fillId="35" borderId="1" xfId="0" applyNumberFormat="1" applyFont="1" applyFill="1" applyBorder="1" applyAlignment="1">
      <alignment horizontal="center" vertical="center"/>
    </xf>
    <xf numFmtId="0" fontId="33" fillId="22" borderId="1" xfId="0" applyFont="1" applyFill="1" applyBorder="1" applyAlignment="1">
      <alignment vertical="center" wrapText="1"/>
    </xf>
    <xf numFmtId="9" fontId="33" fillId="22" borderId="1" xfId="0" applyNumberFormat="1" applyFont="1" applyFill="1" applyBorder="1" applyAlignment="1">
      <alignment horizontal="center" vertical="center"/>
    </xf>
    <xf numFmtId="0" fontId="33" fillId="28" borderId="1" xfId="0" applyFont="1" applyFill="1" applyBorder="1" applyAlignment="1">
      <alignment vertical="center" wrapText="1"/>
    </xf>
    <xf numFmtId="9" fontId="33" fillId="28" borderId="1" xfId="0" applyNumberFormat="1" applyFont="1" applyFill="1" applyBorder="1" applyAlignment="1">
      <alignment horizontal="center" vertical="center"/>
    </xf>
    <xf numFmtId="0" fontId="45" fillId="15" borderId="1" xfId="0" applyFont="1" applyFill="1" applyBorder="1" applyAlignment="1">
      <alignment vertical="center"/>
    </xf>
    <xf numFmtId="9" fontId="45" fillId="15" borderId="1" xfId="0" applyNumberFormat="1" applyFont="1" applyFill="1" applyBorder="1" applyAlignment="1">
      <alignment horizontal="center" vertical="center"/>
    </xf>
    <xf numFmtId="0" fontId="7" fillId="12" borderId="1"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8" fillId="12" borderId="1" xfId="0" applyFont="1" applyFill="1" applyBorder="1" applyAlignment="1" applyProtection="1">
      <alignment horizontal="center" vertical="center" wrapText="1"/>
      <protection locked="0"/>
    </xf>
    <xf numFmtId="14" fontId="7" fillId="12" borderId="2" xfId="0" applyNumberFormat="1" applyFont="1" applyFill="1" applyBorder="1" applyAlignment="1" applyProtection="1">
      <alignment horizontal="center" vertical="center" wrapText="1"/>
      <protection locked="0"/>
    </xf>
    <xf numFmtId="0" fontId="7" fillId="29" borderId="1" xfId="0" applyFont="1" applyFill="1" applyBorder="1" applyAlignment="1">
      <alignment horizontal="center" vertical="center" wrapText="1"/>
    </xf>
    <xf numFmtId="0" fontId="47" fillId="29" borderId="1" xfId="0" applyFont="1" applyFill="1" applyBorder="1" applyAlignment="1">
      <alignment horizontal="center" vertical="center" wrapText="1"/>
    </xf>
    <xf numFmtId="0" fontId="3" fillId="12" borderId="1" xfId="0" applyFont="1" applyFill="1" applyBorder="1" applyAlignment="1" applyProtection="1">
      <alignment horizontal="center" vertical="center" wrapText="1"/>
      <protection locked="0"/>
    </xf>
    <xf numFmtId="9" fontId="7" fillId="12" borderId="1" xfId="6"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protection locked="0"/>
    </xf>
    <xf numFmtId="9" fontId="8" fillId="8" borderId="0" xfId="6" applyFont="1" applyFill="1" applyBorder="1" applyAlignment="1" applyProtection="1">
      <alignment vertical="center"/>
      <protection locked="0"/>
    </xf>
    <xf numFmtId="0" fontId="7" fillId="12" borderId="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4" borderId="4" xfId="0" applyFont="1" applyFill="1" applyBorder="1" applyAlignment="1" applyProtection="1">
      <alignment horizontal="center" vertical="center"/>
      <protection locked="0"/>
    </xf>
    <xf numFmtId="0" fontId="14" fillId="11" borderId="5" xfId="5" applyFont="1" applyFill="1" applyBorder="1" applyAlignment="1" applyProtection="1">
      <alignment horizontal="center" vertical="center" wrapText="1"/>
      <protection locked="0"/>
    </xf>
    <xf numFmtId="0" fontId="7" fillId="2" borderId="1" xfId="5" applyFont="1" applyFill="1" applyBorder="1" applyAlignment="1" applyProtection="1">
      <alignment horizontal="center" vertical="center" wrapText="1"/>
      <protection locked="0"/>
    </xf>
    <xf numFmtId="0" fontId="8" fillId="2" borderId="1" xfId="5" applyFont="1" applyFill="1" applyBorder="1" applyAlignment="1" applyProtection="1">
      <alignment horizontal="center" vertical="center" wrapText="1"/>
      <protection locked="0"/>
    </xf>
    <xf numFmtId="14" fontId="8" fillId="2" borderId="1" xfId="5" applyNumberFormat="1" applyFont="1" applyFill="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xf>
    <xf numFmtId="9" fontId="8" fillId="21" borderId="1" xfId="6" applyFont="1" applyFill="1" applyBorder="1" applyAlignment="1" applyProtection="1">
      <alignment horizontal="center" vertical="center" wrapText="1"/>
    </xf>
    <xf numFmtId="0" fontId="19" fillId="20" borderId="1" xfId="0" applyFont="1" applyFill="1" applyBorder="1" applyAlignment="1" applyProtection="1">
      <alignment horizontal="center" vertical="center" wrapText="1"/>
      <protection locked="0"/>
    </xf>
    <xf numFmtId="0" fontId="19" fillId="20" borderId="4" xfId="0" applyFont="1" applyFill="1" applyBorder="1" applyAlignment="1" applyProtection="1">
      <alignment horizontal="center" vertical="center" wrapText="1"/>
      <protection locked="0"/>
    </xf>
    <xf numFmtId="0" fontId="19" fillId="21" borderId="1" xfId="0" applyFont="1" applyFill="1" applyBorder="1" applyAlignment="1" applyProtection="1">
      <alignment horizontal="center" vertical="center" textRotation="90" wrapText="1"/>
      <protection locked="0"/>
    </xf>
    <xf numFmtId="0" fontId="9" fillId="7"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4" fillId="15" borderId="1" xfId="0" applyFont="1" applyFill="1" applyBorder="1" applyAlignment="1" applyProtection="1">
      <alignment horizontal="center" vertical="center" wrapText="1"/>
      <protection locked="0"/>
    </xf>
    <xf numFmtId="0" fontId="9" fillId="2" borderId="13"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0" fontId="9" fillId="2" borderId="14" xfId="0" applyFont="1" applyFill="1" applyBorder="1" applyAlignment="1" applyProtection="1">
      <alignment vertical="center"/>
      <protection locked="0"/>
    </xf>
    <xf numFmtId="0" fontId="15"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vertical="center"/>
      <protection locked="0"/>
    </xf>
    <xf numFmtId="0" fontId="15" fillId="2" borderId="10"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7" fillId="0" borderId="10" xfId="0" applyFont="1" applyBorder="1" applyAlignment="1" applyProtection="1">
      <alignment vertical="center"/>
      <protection locked="0"/>
    </xf>
    <xf numFmtId="0" fontId="9" fillId="2" borderId="7" xfId="0" applyFont="1" applyFill="1" applyBorder="1" applyAlignment="1" applyProtection="1">
      <alignment vertical="center"/>
      <protection locked="0"/>
    </xf>
    <xf numFmtId="0" fontId="17" fillId="0" borderId="7" xfId="0" applyFont="1" applyBorder="1" applyAlignment="1" applyProtection="1">
      <alignment horizontal="center" vertical="center" wrapText="1"/>
      <protection locked="0"/>
    </xf>
    <xf numFmtId="0" fontId="17" fillId="0" borderId="7"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8" fillId="12" borderId="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9" borderId="1"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16" fillId="0" borderId="0" xfId="0" applyFont="1" applyAlignment="1">
      <alignment vertical="center" wrapText="1" readingOrder="1"/>
    </xf>
    <xf numFmtId="0" fontId="10" fillId="24" borderId="1" xfId="0" applyFont="1" applyFill="1" applyBorder="1" applyAlignment="1" applyProtection="1">
      <alignment horizontal="center" vertical="center" wrapText="1"/>
      <protection locked="0"/>
    </xf>
    <xf numFmtId="0" fontId="10" fillId="17" borderId="1" xfId="0" applyFont="1" applyFill="1" applyBorder="1" applyAlignment="1" applyProtection="1">
      <alignment horizontal="center" vertical="center" wrapText="1"/>
      <protection locked="0"/>
    </xf>
    <xf numFmtId="0" fontId="8" fillId="0" borderId="5" xfId="5"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14" fontId="8" fillId="0" borderId="5" xfId="5" applyNumberFormat="1" applyFont="1" applyBorder="1" applyAlignment="1" applyProtection="1">
      <alignment horizontal="center" vertical="center" wrapText="1"/>
      <protection locked="0"/>
    </xf>
    <xf numFmtId="0" fontId="16" fillId="26" borderId="1" xfId="0" applyFont="1" applyFill="1" applyBorder="1" applyAlignment="1">
      <alignment horizontal="center" vertical="center" wrapText="1" readingOrder="1"/>
    </xf>
    <xf numFmtId="0" fontId="16" fillId="27" borderId="1" xfId="0" applyFont="1" applyFill="1" applyBorder="1" applyAlignment="1">
      <alignment horizontal="center" vertical="center" wrapText="1" readingOrder="1"/>
    </xf>
    <xf numFmtId="0" fontId="16" fillId="9" borderId="1" xfId="0" applyFont="1" applyFill="1" applyBorder="1" applyAlignment="1">
      <alignment horizontal="center" vertical="center" wrapText="1" readingOrder="1"/>
    </xf>
    <xf numFmtId="0" fontId="16" fillId="28" borderId="1" xfId="0" applyFont="1" applyFill="1" applyBorder="1" applyAlignment="1">
      <alignment horizontal="center" vertical="center" wrapText="1" readingOrder="1"/>
    </xf>
    <xf numFmtId="0" fontId="25" fillId="4" borderId="1" xfId="0" applyFont="1" applyFill="1" applyBorder="1" applyAlignment="1">
      <alignment horizontal="center" vertical="center" wrapText="1" readingOrder="1"/>
    </xf>
    <xf numFmtId="0" fontId="7" fillId="1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47" fillId="12" borderId="1" xfId="0" applyFont="1" applyFill="1" applyBorder="1" applyAlignment="1" applyProtection="1">
      <alignment horizontal="left" vertical="center" wrapText="1"/>
      <protection locked="0"/>
    </xf>
    <xf numFmtId="0" fontId="53" fillId="11" borderId="1" xfId="5" applyFont="1" applyFill="1" applyBorder="1" applyAlignment="1" applyProtection="1">
      <alignment horizontal="center" vertical="center" wrapText="1"/>
      <protection locked="0"/>
    </xf>
    <xf numFmtId="0" fontId="54" fillId="8" borderId="0" xfId="0" applyFont="1" applyFill="1" applyAlignment="1" applyProtection="1">
      <alignment vertical="center"/>
      <protection locked="0"/>
    </xf>
    <xf numFmtId="0" fontId="8" fillId="2" borderId="1" xfId="0" applyFont="1" applyFill="1" applyBorder="1" applyAlignment="1">
      <alignment vertical="center" wrapText="1"/>
    </xf>
    <xf numFmtId="9" fontId="8" fillId="2" borderId="1" xfId="6"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7" fillId="2" borderId="1" xfId="6" applyFont="1" applyFill="1" applyBorder="1" applyAlignment="1" applyProtection="1">
      <alignment horizontal="center" vertical="center" wrapText="1"/>
    </xf>
    <xf numFmtId="9" fontId="7" fillId="2" borderId="1" xfId="0" applyNumberFormat="1" applyFont="1" applyFill="1" applyBorder="1" applyAlignment="1">
      <alignment horizontal="center" vertical="center" wrapText="1"/>
    </xf>
    <xf numFmtId="9" fontId="8" fillId="2" borderId="1" xfId="6" applyFont="1" applyFill="1" applyBorder="1" applyAlignment="1" applyProtection="1">
      <alignment horizontal="center" vertical="center" wrapText="1"/>
      <protection locked="0"/>
    </xf>
    <xf numFmtId="0" fontId="44" fillId="32" borderId="1" xfId="0" applyFont="1" applyFill="1" applyBorder="1" applyAlignment="1">
      <alignment horizontal="center" vertical="center" wrapText="1"/>
    </xf>
    <xf numFmtId="0" fontId="19" fillId="36" borderId="1" xfId="0" applyFont="1" applyFill="1" applyBorder="1" applyAlignment="1" applyProtection="1">
      <alignment horizontal="center" vertical="center" wrapText="1"/>
      <protection locked="0"/>
    </xf>
    <xf numFmtId="0" fontId="19" fillId="36"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14" fontId="9" fillId="0" borderId="1" xfId="0" applyNumberFormat="1" applyFont="1" applyBorder="1" applyAlignment="1">
      <alignment horizontal="center" vertical="center" wrapText="1"/>
    </xf>
    <xf numFmtId="0" fontId="9" fillId="14" borderId="0" xfId="0" applyFont="1" applyFill="1" applyAlignment="1" applyProtection="1">
      <alignment vertical="center"/>
      <protection locked="0"/>
    </xf>
    <xf numFmtId="0" fontId="8" fillId="2" borderId="13"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7" fillId="6" borderId="1" xfId="0" applyFont="1" applyFill="1" applyBorder="1" applyAlignment="1" applyProtection="1">
      <alignment horizontal="center" vertical="center" textRotation="90" wrapText="1"/>
      <protection locked="0"/>
    </xf>
    <xf numFmtId="9" fontId="9" fillId="7" borderId="1" xfId="0" applyNumberFormat="1" applyFont="1" applyFill="1" applyBorder="1" applyAlignment="1" applyProtection="1">
      <alignment vertical="center" wrapText="1"/>
      <protection locked="0"/>
    </xf>
    <xf numFmtId="1" fontId="9" fillId="7" borderId="1" xfId="6" applyNumberFormat="1" applyFont="1" applyFill="1" applyBorder="1" applyAlignment="1" applyProtection="1">
      <alignment horizontal="center" vertical="center" wrapText="1"/>
      <protection locked="0"/>
    </xf>
    <xf numFmtId="9" fontId="9" fillId="7" borderId="1" xfId="0" applyNumberFormat="1" applyFont="1" applyFill="1" applyBorder="1" applyAlignment="1" applyProtection="1">
      <alignment horizontal="center" vertical="center" wrapText="1"/>
      <protection locked="0"/>
    </xf>
    <xf numFmtId="1" fontId="9" fillId="7" borderId="1" xfId="0" applyNumberFormat="1" applyFont="1" applyFill="1" applyBorder="1" applyAlignment="1" applyProtection="1">
      <alignment horizontal="center" vertical="center" wrapText="1"/>
      <protection locked="0"/>
    </xf>
    <xf numFmtId="0" fontId="34" fillId="9" borderId="0" xfId="0" applyFont="1" applyFill="1" applyAlignment="1">
      <alignment horizontal="center" vertical="center"/>
    </xf>
    <xf numFmtId="0" fontId="3" fillId="0" borderId="0" xfId="0" applyFont="1" applyAlignment="1">
      <alignment horizontal="left" vertical="center"/>
    </xf>
    <xf numFmtId="0" fontId="32" fillId="0" borderId="0" xfId="0" applyFont="1" applyAlignment="1">
      <alignment horizontal="left" vertical="center"/>
    </xf>
    <xf numFmtId="9" fontId="35" fillId="6" borderId="0" xfId="0" applyNumberFormat="1" applyFont="1" applyFill="1" applyAlignment="1">
      <alignment vertical="center"/>
    </xf>
    <xf numFmtId="0" fontId="55" fillId="0" borderId="0" xfId="0" applyFont="1" applyAlignment="1">
      <alignment vertical="center"/>
    </xf>
    <xf numFmtId="9" fontId="55" fillId="0" borderId="0" xfId="6" applyFont="1" applyFill="1" applyBorder="1" applyAlignment="1">
      <alignment vertical="center"/>
    </xf>
    <xf numFmtId="0" fontId="34" fillId="9" borderId="0" xfId="0" applyFont="1" applyFill="1" applyAlignment="1">
      <alignment vertical="center"/>
    </xf>
    <xf numFmtId="0" fontId="8" fillId="7" borderId="1" xfId="0" applyFont="1" applyFill="1" applyBorder="1" applyAlignment="1" applyProtection="1">
      <alignment horizontal="left" vertical="center" wrapText="1"/>
      <protection locked="0"/>
    </xf>
    <xf numFmtId="0" fontId="9" fillId="8" borderId="0" xfId="0" applyFont="1" applyFill="1" applyAlignment="1" applyProtection="1">
      <alignment horizontal="left" vertical="center"/>
      <protection locked="0"/>
    </xf>
    <xf numFmtId="0" fontId="8" fillId="2" borderId="1" xfId="0" applyFont="1" applyFill="1" applyBorder="1" applyAlignment="1">
      <alignment horizontal="left" vertical="center" wrapText="1"/>
    </xf>
    <xf numFmtId="0" fontId="8" fillId="8" borderId="0" xfId="0" applyFont="1" applyFill="1" applyAlignment="1" applyProtection="1">
      <alignment horizontal="left" vertical="center"/>
      <protection locked="0"/>
    </xf>
    <xf numFmtId="9" fontId="9" fillId="33" borderId="0" xfId="6" applyFont="1" applyFill="1" applyAlignment="1">
      <alignment horizontal="center" vertical="center" wrapText="1"/>
    </xf>
    <xf numFmtId="9" fontId="7" fillId="29" borderId="1" xfId="6" applyFont="1" applyFill="1" applyBorder="1" applyAlignment="1">
      <alignment horizontal="center" vertical="center" wrapText="1"/>
    </xf>
    <xf numFmtId="9" fontId="9" fillId="0" borderId="1" xfId="6" applyFont="1" applyBorder="1" applyAlignment="1">
      <alignment horizontal="center" vertical="center" wrapText="1"/>
    </xf>
    <xf numFmtId="9" fontId="37" fillId="12" borderId="3" xfId="6" applyFont="1" applyFill="1" applyBorder="1" applyAlignment="1" applyProtection="1">
      <alignment horizontal="center" vertical="center" wrapText="1"/>
      <protection locked="0"/>
    </xf>
    <xf numFmtId="9" fontId="7" fillId="12" borderId="1" xfId="6"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9" fontId="8" fillId="0" borderId="1" xfId="6" applyFont="1" applyFill="1" applyBorder="1" applyAlignment="1" applyProtection="1">
      <alignment horizontal="center" vertical="center" wrapText="1"/>
      <protection locked="0"/>
    </xf>
    <xf numFmtId="0" fontId="9" fillId="0" borderId="1" xfId="0" applyFont="1" applyBorder="1" applyAlignment="1">
      <alignment horizontal="left" vertical="center" wrapText="1"/>
    </xf>
    <xf numFmtId="0" fontId="9" fillId="7"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7" borderId="1" xfId="6"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Font="1" applyBorder="1" applyAlignment="1" applyProtection="1">
      <alignment vertical="center" wrapText="1"/>
      <protection locked="0"/>
    </xf>
    <xf numFmtId="0" fontId="57" fillId="12" borderId="1" xfId="0" applyFont="1" applyFill="1" applyBorder="1" applyAlignment="1" applyProtection="1">
      <alignment horizontal="center" vertical="center" wrapText="1"/>
      <protection locked="0"/>
    </xf>
    <xf numFmtId="0" fontId="57" fillId="29" borderId="1" xfId="0" applyFont="1" applyFill="1" applyBorder="1" applyAlignment="1">
      <alignment horizontal="center" vertical="center" wrapText="1"/>
    </xf>
    <xf numFmtId="0" fontId="57" fillId="14" borderId="0" xfId="0" applyFont="1" applyFill="1" applyAlignment="1">
      <alignment vertical="center" wrapText="1"/>
    </xf>
    <xf numFmtId="0" fontId="0" fillId="0" borderId="0" xfId="0" pivotButton="1"/>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0" fillId="0" borderId="0" xfId="0" applyAlignment="1">
      <alignment vertical="center" wrapText="1"/>
    </xf>
    <xf numFmtId="9" fontId="0" fillId="0" borderId="0" xfId="6" applyFont="1"/>
    <xf numFmtId="0" fontId="58" fillId="0" borderId="0" xfId="0" applyFont="1" applyAlignment="1">
      <alignment vertical="center"/>
    </xf>
    <xf numFmtId="0" fontId="59" fillId="15" borderId="0" xfId="0" applyFont="1" applyFill="1" applyAlignment="1">
      <alignment horizontal="center" vertical="center"/>
    </xf>
    <xf numFmtId="0" fontId="58" fillId="0" borderId="1" xfId="0" applyFont="1" applyBorder="1" applyAlignment="1">
      <alignment vertical="center"/>
    </xf>
    <xf numFmtId="0" fontId="58" fillId="0" borderId="1" xfId="0" applyFont="1" applyBorder="1" applyAlignment="1">
      <alignment horizontal="left" vertical="center"/>
    </xf>
    <xf numFmtId="0" fontId="58" fillId="0" borderId="5" xfId="0" applyFont="1" applyBorder="1" applyAlignment="1">
      <alignment horizontal="left" vertical="center"/>
    </xf>
    <xf numFmtId="0" fontId="58" fillId="0" borderId="1" xfId="0" applyFont="1" applyBorder="1" applyAlignment="1">
      <alignment horizontal="center" vertical="center"/>
    </xf>
    <xf numFmtId="0" fontId="58" fillId="0" borderId="5" xfId="0" applyFont="1" applyBorder="1" applyAlignment="1">
      <alignment vertical="center"/>
    </xf>
    <xf numFmtId="0" fontId="58" fillId="0" borderId="2" xfId="0" applyFont="1" applyBorder="1" applyAlignment="1">
      <alignment vertical="center"/>
    </xf>
    <xf numFmtId="0" fontId="58" fillId="0" borderId="13" xfId="0" applyFont="1" applyBorder="1" applyAlignment="1">
      <alignment vertical="center"/>
    </xf>
    <xf numFmtId="0" fontId="58" fillId="0" borderId="2" xfId="0" applyFont="1" applyBorder="1" applyAlignment="1">
      <alignment horizontal="center" vertical="center"/>
    </xf>
    <xf numFmtId="0" fontId="59" fillId="15" borderId="14" xfId="0" applyFont="1" applyFill="1" applyBorder="1" applyAlignment="1">
      <alignment horizontal="center" vertical="center"/>
    </xf>
    <xf numFmtId="0" fontId="60" fillId="15" borderId="1" xfId="0" applyFont="1" applyFill="1" applyBorder="1" applyAlignment="1">
      <alignment horizontal="center" vertical="center"/>
    </xf>
    <xf numFmtId="0" fontId="37" fillId="12" borderId="4" xfId="0" applyFont="1" applyFill="1" applyBorder="1" applyAlignment="1" applyProtection="1">
      <alignment horizontal="center" vertical="center" wrapText="1"/>
      <protection locked="0"/>
    </xf>
    <xf numFmtId="0" fontId="37" fillId="29" borderId="1" xfId="0" applyFont="1" applyFill="1" applyBorder="1" applyAlignment="1">
      <alignment horizontal="center" vertical="center" wrapText="1"/>
    </xf>
    <xf numFmtId="0" fontId="37" fillId="12" borderId="1"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Alignment="1">
      <alignment horizontal="left" indent="1"/>
    </xf>
    <xf numFmtId="0" fontId="34" fillId="37" borderId="16" xfId="0" applyFont="1" applyFill="1" applyBorder="1" applyAlignment="1">
      <alignment vertical="center"/>
    </xf>
    <xf numFmtId="0" fontId="0" fillId="0" borderId="17" xfId="0" applyBorder="1" applyAlignment="1">
      <alignment vertical="center"/>
    </xf>
    <xf numFmtId="0" fontId="34" fillId="0" borderId="0" xfId="0" applyFont="1" applyAlignment="1">
      <alignment vertical="center"/>
    </xf>
    <xf numFmtId="9" fontId="0" fillId="0" borderId="0" xfId="6" applyFont="1" applyAlignment="1">
      <alignment vertical="center"/>
    </xf>
    <xf numFmtId="0" fontId="9" fillId="2" borderId="1" xfId="0" applyFont="1" applyFill="1" applyBorder="1" applyAlignment="1" applyProtection="1">
      <alignment horizontal="left" vertical="center" wrapText="1"/>
      <protection locked="0"/>
    </xf>
    <xf numFmtId="9" fontId="7" fillId="24" borderId="4" xfId="6" applyFont="1" applyFill="1" applyBorder="1" applyAlignment="1" applyProtection="1">
      <alignment horizontal="center" vertical="center" wrapText="1"/>
      <protection locked="0"/>
    </xf>
    <xf numFmtId="9" fontId="57" fillId="29" borderId="1" xfId="6" applyFont="1" applyFill="1" applyBorder="1" applyAlignment="1">
      <alignment horizontal="center" vertical="center" wrapText="1"/>
    </xf>
    <xf numFmtId="9" fontId="7" fillId="18" borderId="6" xfId="6" applyFont="1" applyFill="1" applyBorder="1" applyAlignment="1" applyProtection="1">
      <alignment horizontal="center" vertical="center" wrapText="1"/>
      <protection locked="0"/>
    </xf>
    <xf numFmtId="0" fontId="9" fillId="33" borderId="0" xfId="0" applyFont="1" applyFill="1" applyAlignment="1">
      <alignment horizontal="left" vertical="center" wrapText="1"/>
    </xf>
    <xf numFmtId="0" fontId="57" fillId="29" borderId="1" xfId="0" applyFont="1" applyFill="1" applyBorder="1" applyAlignment="1">
      <alignment horizontal="left" vertical="center" wrapText="1"/>
    </xf>
    <xf numFmtId="0" fontId="8" fillId="14" borderId="0" xfId="0" applyFont="1" applyFill="1" applyAlignment="1" applyProtection="1">
      <alignment horizontal="left" vertical="center"/>
      <protection locked="0"/>
    </xf>
    <xf numFmtId="0" fontId="0" fillId="33" borderId="0" xfId="0" applyFill="1"/>
    <xf numFmtId="0" fontId="8" fillId="0" borderId="1" xfId="0" applyFont="1" applyBorder="1" applyAlignment="1" applyProtection="1">
      <alignment horizontal="left" vertical="center" wrapText="1"/>
      <protection locked="0"/>
    </xf>
    <xf numFmtId="10" fontId="7" fillId="12" borderId="3" xfId="0" applyNumberFormat="1" applyFont="1" applyFill="1" applyBorder="1" applyAlignment="1" applyProtection="1">
      <alignment horizontal="center" vertical="center" wrapText="1"/>
      <protection locked="0"/>
    </xf>
    <xf numFmtId="0" fontId="1" fillId="2" borderId="1" xfId="10" applyFill="1" applyBorder="1" applyAlignment="1" applyProtection="1">
      <alignment horizontal="left" vertical="center" wrapText="1"/>
      <protection locked="0"/>
    </xf>
    <xf numFmtId="0" fontId="9" fillId="14" borderId="0" xfId="0" applyFont="1" applyFill="1" applyAlignment="1" applyProtection="1">
      <alignment horizontal="left" vertical="center" wrapText="1"/>
      <protection locked="0"/>
    </xf>
    <xf numFmtId="0" fontId="16" fillId="0" borderId="0" xfId="0" applyFont="1" applyAlignment="1">
      <alignment horizontal="justify" vertical="center"/>
    </xf>
    <xf numFmtId="0" fontId="10" fillId="9" borderId="1" xfId="0" applyFont="1" applyFill="1" applyBorder="1" applyAlignment="1">
      <alignment horizontal="center" vertical="center" wrapText="1"/>
    </xf>
    <xf numFmtId="0" fontId="16" fillId="38" borderId="1" xfId="0" applyFont="1" applyFill="1" applyBorder="1" applyAlignment="1">
      <alignment vertical="center" wrapText="1"/>
    </xf>
    <xf numFmtId="0" fontId="16" fillId="38" borderId="1" xfId="0" applyFont="1" applyFill="1" applyBorder="1" applyAlignment="1">
      <alignment horizontal="center" vertical="center" wrapText="1"/>
    </xf>
    <xf numFmtId="0" fontId="9" fillId="9" borderId="1" xfId="0" applyFont="1" applyFill="1" applyBorder="1" applyAlignment="1">
      <alignment vertical="center" wrapText="1"/>
    </xf>
    <xf numFmtId="0" fontId="33" fillId="0" borderId="0" xfId="0" applyFont="1" applyAlignment="1">
      <alignment wrapText="1"/>
    </xf>
    <xf numFmtId="0" fontId="33" fillId="0" borderId="0" xfId="0" applyFont="1" applyAlignment="1">
      <alignment vertical="center" wrapText="1"/>
    </xf>
    <xf numFmtId="0" fontId="9" fillId="2" borderId="1" xfId="0" applyFont="1" applyFill="1" applyBorder="1" applyAlignment="1">
      <alignment horizontal="center" vertical="center" wrapText="1"/>
    </xf>
    <xf numFmtId="0" fontId="16" fillId="0" borderId="0" xfId="0" applyFont="1" applyAlignment="1">
      <alignment wrapText="1"/>
    </xf>
    <xf numFmtId="0" fontId="16" fillId="0" borderId="0" xfId="0" applyFont="1" applyAlignment="1">
      <alignment vertical="center" wrapText="1"/>
    </xf>
    <xf numFmtId="0" fontId="16" fillId="38" borderId="1" xfId="0" applyFont="1" applyFill="1" applyBorder="1" applyAlignment="1">
      <alignment wrapText="1"/>
    </xf>
    <xf numFmtId="0" fontId="16" fillId="38" borderId="3" xfId="0" applyFont="1" applyFill="1" applyBorder="1" applyAlignment="1">
      <alignment vertical="center" wrapText="1"/>
    </xf>
    <xf numFmtId="0" fontId="16" fillId="38" borderId="4" xfId="0" applyFont="1" applyFill="1" applyBorder="1" applyAlignment="1">
      <alignment wrapText="1"/>
    </xf>
    <xf numFmtId="0" fontId="16" fillId="38" borderId="8" xfId="0" applyFont="1" applyFill="1" applyBorder="1" applyAlignment="1">
      <alignment wrapText="1"/>
    </xf>
    <xf numFmtId="0" fontId="16" fillId="39" borderId="1" xfId="0" applyFont="1" applyFill="1" applyBorder="1" applyAlignment="1">
      <alignment vertical="center" wrapText="1"/>
    </xf>
    <xf numFmtId="0" fontId="16" fillId="39" borderId="1" xfId="0" applyFont="1" applyFill="1" applyBorder="1" applyAlignment="1">
      <alignment horizontal="center" vertical="center" wrapText="1"/>
    </xf>
    <xf numFmtId="9" fontId="9" fillId="0" borderId="1" xfId="0" applyNumberFormat="1" applyFont="1" applyBorder="1" applyAlignment="1">
      <alignment horizontal="center" vertical="center" wrapText="1"/>
    </xf>
    <xf numFmtId="0" fontId="61" fillId="0" borderId="0" xfId="0" applyFont="1" applyAlignment="1">
      <alignment horizontal="center" vertical="center"/>
    </xf>
    <xf numFmtId="0" fontId="16" fillId="38" borderId="3" xfId="0" applyFont="1" applyFill="1" applyBorder="1" applyAlignment="1">
      <alignment horizontal="center" vertical="center" wrapText="1"/>
    </xf>
    <xf numFmtId="0" fontId="16" fillId="38" borderId="8" xfId="0" applyFont="1" applyFill="1" applyBorder="1" applyAlignment="1">
      <alignment horizontal="center" wrapText="1"/>
    </xf>
    <xf numFmtId="0" fontId="16" fillId="38" borderId="8" xfId="0" applyFont="1" applyFill="1" applyBorder="1" applyAlignment="1">
      <alignment horizontal="center" vertical="center" wrapText="1"/>
    </xf>
    <xf numFmtId="0" fontId="9"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protection locked="0"/>
    </xf>
    <xf numFmtId="0" fontId="9" fillId="7" borderId="5" xfId="0" applyFont="1" applyFill="1" applyBorder="1" applyAlignment="1" applyProtection="1">
      <alignment horizontal="left" vertical="center" wrapText="1"/>
      <protection locked="0"/>
    </xf>
    <xf numFmtId="0" fontId="9" fillId="7" borderId="6" xfId="0" applyFont="1" applyFill="1" applyBorder="1" applyAlignment="1" applyProtection="1">
      <alignment horizontal="left" vertical="center" wrapText="1"/>
      <protection locked="0"/>
    </xf>
    <xf numFmtId="0" fontId="9" fillId="7" borderId="3" xfId="0" applyFont="1" applyFill="1" applyBorder="1" applyAlignment="1" applyProtection="1">
      <alignment horizontal="left" vertical="center" wrapText="1"/>
      <protection locked="0"/>
    </xf>
    <xf numFmtId="0" fontId="8" fillId="7" borderId="1" xfId="0" applyFont="1" applyFill="1" applyBorder="1" applyAlignment="1" applyProtection="1">
      <alignment horizontal="left" vertical="center" wrapText="1"/>
      <protection locked="0"/>
    </xf>
    <xf numFmtId="0" fontId="14" fillId="15" borderId="1" xfId="0" applyFont="1" applyFill="1" applyBorder="1" applyAlignment="1" applyProtection="1">
      <alignment horizontal="center" vertical="center"/>
      <protection locked="0"/>
    </xf>
    <xf numFmtId="0" fontId="19" fillId="25" borderId="1" xfId="0" applyFont="1" applyFill="1" applyBorder="1" applyAlignment="1">
      <alignment horizontal="center" vertical="center" wrapText="1" readingOrder="1"/>
    </xf>
    <xf numFmtId="0" fontId="16" fillId="0" borderId="1" xfId="0" applyFont="1" applyBorder="1" applyAlignment="1">
      <alignment horizontal="left" vertical="center" wrapText="1" readingOrder="1"/>
    </xf>
    <xf numFmtId="0" fontId="10" fillId="9" borderId="1" xfId="0" applyFont="1" applyFill="1" applyBorder="1" applyAlignment="1" applyProtection="1">
      <alignment horizontal="center" vertical="center"/>
      <protection locked="0"/>
    </xf>
    <xf numFmtId="0" fontId="10" fillId="13" borderId="1" xfId="0" applyFont="1" applyFill="1" applyBorder="1" applyAlignment="1" applyProtection="1">
      <alignment horizontal="center" vertical="center"/>
      <protection locked="0"/>
    </xf>
    <xf numFmtId="0" fontId="7" fillId="12" borderId="1" xfId="0" applyFont="1" applyFill="1" applyBorder="1" applyAlignment="1" applyProtection="1">
      <alignment horizontal="center" vertical="center" wrapText="1"/>
      <protection locked="0"/>
    </xf>
    <xf numFmtId="0" fontId="14" fillId="15" borderId="1" xfId="0" applyFont="1" applyFill="1" applyBorder="1" applyAlignment="1" applyProtection="1">
      <alignment horizontal="center" vertical="center" wrapText="1"/>
      <protection locked="0"/>
    </xf>
    <xf numFmtId="0" fontId="14" fillId="15" borderId="5" xfId="0" applyFont="1" applyFill="1" applyBorder="1" applyAlignment="1" applyProtection="1">
      <alignment horizontal="center" vertical="center"/>
      <protection locked="0"/>
    </xf>
    <xf numFmtId="0" fontId="14" fillId="15" borderId="6" xfId="0" applyFont="1" applyFill="1" applyBorder="1" applyAlignment="1" applyProtection="1">
      <alignment horizontal="center" vertical="center"/>
      <protection locked="0"/>
    </xf>
    <xf numFmtId="0" fontId="14" fillId="15" borderId="3"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4" fillId="15" borderId="2" xfId="0" applyFont="1" applyFill="1" applyBorder="1" applyAlignment="1" applyProtection="1">
      <alignment horizontal="center" vertical="center" textRotation="90"/>
      <protection locked="0"/>
    </xf>
    <xf numFmtId="0" fontId="14" fillId="15" borderId="12" xfId="0" applyFont="1" applyFill="1" applyBorder="1" applyAlignment="1" applyProtection="1">
      <alignment horizontal="center" vertical="center" textRotation="90"/>
      <protection locked="0"/>
    </xf>
    <xf numFmtId="0" fontId="14" fillId="15" borderId="4" xfId="0" applyFont="1" applyFill="1" applyBorder="1" applyAlignment="1" applyProtection="1">
      <alignment horizontal="center" vertical="center" textRotation="90"/>
      <protection locked="0"/>
    </xf>
    <xf numFmtId="0" fontId="10" fillId="10" borderId="5" xfId="0" applyFont="1" applyFill="1" applyBorder="1" applyAlignment="1" applyProtection="1">
      <alignment horizontal="center" vertical="center"/>
      <protection locked="0"/>
    </xf>
    <xf numFmtId="0" fontId="10" fillId="10" borderId="6" xfId="0" applyFont="1" applyFill="1" applyBorder="1" applyAlignment="1" applyProtection="1">
      <alignment horizontal="center" vertical="center"/>
      <protection locked="0"/>
    </xf>
    <xf numFmtId="0" fontId="10" fillId="10" borderId="3" xfId="0" applyFont="1" applyFill="1" applyBorder="1" applyAlignment="1" applyProtection="1">
      <alignment horizontal="center" vertical="center"/>
      <protection locked="0"/>
    </xf>
    <xf numFmtId="0" fontId="10" fillId="7" borderId="5" xfId="0" applyFont="1" applyFill="1" applyBorder="1" applyAlignment="1" applyProtection="1">
      <alignment horizontal="center" vertical="center"/>
      <protection locked="0"/>
    </xf>
    <xf numFmtId="0" fontId="10" fillId="7" borderId="6" xfId="0" applyFont="1" applyFill="1" applyBorder="1" applyAlignment="1" applyProtection="1">
      <alignment horizontal="center" vertical="center"/>
      <protection locked="0"/>
    </xf>
    <xf numFmtId="0" fontId="10" fillId="7" borderId="3" xfId="0" applyFont="1" applyFill="1" applyBorder="1" applyAlignment="1" applyProtection="1">
      <alignment horizontal="center" vertical="center"/>
      <protection locked="0"/>
    </xf>
    <xf numFmtId="0" fontId="9" fillId="17" borderId="5" xfId="0" applyFont="1" applyFill="1" applyBorder="1" applyAlignment="1" applyProtection="1">
      <alignment vertical="center" wrapText="1"/>
      <protection locked="0"/>
    </xf>
    <xf numFmtId="0" fontId="9" fillId="17" borderId="6" xfId="0" applyFont="1" applyFill="1" applyBorder="1" applyAlignment="1" applyProtection="1">
      <alignment vertical="center" wrapText="1"/>
      <protection locked="0"/>
    </xf>
    <xf numFmtId="0" fontId="9" fillId="17" borderId="3" xfId="0" applyFont="1" applyFill="1" applyBorder="1" applyAlignment="1" applyProtection="1">
      <alignment vertical="center" wrapText="1"/>
      <protection locked="0"/>
    </xf>
    <xf numFmtId="0" fontId="7" fillId="0" borderId="1" xfId="5" applyFont="1" applyBorder="1" applyAlignment="1" applyProtection="1">
      <alignment horizontal="center" vertical="center" wrapText="1"/>
      <protection locked="0"/>
    </xf>
    <xf numFmtId="0" fontId="14" fillId="11" borderId="1" xfId="5" applyFont="1" applyFill="1" applyBorder="1" applyAlignment="1" applyProtection="1">
      <alignment horizontal="center" vertical="center" wrapText="1"/>
      <protection locked="0"/>
    </xf>
    <xf numFmtId="0" fontId="9" fillId="17" borderId="1" xfId="0" applyFont="1" applyFill="1" applyBorder="1" applyAlignment="1" applyProtection="1">
      <alignment horizontal="center" vertical="center" wrapText="1"/>
      <protection locked="0"/>
    </xf>
    <xf numFmtId="0" fontId="13" fillId="17"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9" fillId="24" borderId="5" xfId="0" applyFont="1" applyFill="1" applyBorder="1" applyAlignment="1" applyProtection="1">
      <alignment vertical="center" wrapText="1"/>
      <protection locked="0"/>
    </xf>
    <xf numFmtId="0" fontId="9" fillId="24" borderId="6" xfId="0" applyFont="1" applyFill="1" applyBorder="1" applyAlignment="1" applyProtection="1">
      <alignment vertical="center" wrapText="1"/>
      <protection locked="0"/>
    </xf>
    <xf numFmtId="0" fontId="9" fillId="24" borderId="3" xfId="0" applyFont="1" applyFill="1" applyBorder="1" applyAlignment="1" applyProtection="1">
      <alignment vertical="center" wrapText="1"/>
      <protection locked="0"/>
    </xf>
    <xf numFmtId="0" fontId="8" fillId="0" borderId="5" xfId="5" applyFont="1" applyBorder="1" applyAlignment="1" applyProtection="1">
      <alignment horizontal="center" vertical="center" wrapText="1"/>
      <protection locked="0"/>
    </xf>
    <xf numFmtId="0" fontId="8" fillId="0" borderId="3" xfId="5" applyFont="1" applyBorder="1" applyAlignment="1" applyProtection="1">
      <alignment horizontal="center" vertical="center" wrapText="1"/>
      <protection locked="0"/>
    </xf>
    <xf numFmtId="0" fontId="8" fillId="7" borderId="5" xfId="0" applyFont="1" applyFill="1" applyBorder="1" applyAlignment="1" applyProtection="1">
      <alignment horizontal="left" vertical="center" wrapText="1"/>
      <protection locked="0"/>
    </xf>
    <xf numFmtId="0" fontId="8" fillId="7" borderId="6" xfId="0" applyFont="1" applyFill="1" applyBorder="1" applyAlignment="1" applyProtection="1">
      <alignment horizontal="left" vertical="center" wrapText="1"/>
      <protection locked="0"/>
    </xf>
    <xf numFmtId="0" fontId="8" fillId="7" borderId="3" xfId="0" applyFont="1" applyFill="1" applyBorder="1" applyAlignment="1" applyProtection="1">
      <alignment horizontal="left" vertical="center" wrapText="1"/>
      <protection locked="0"/>
    </xf>
    <xf numFmtId="14" fontId="8" fillId="0" borderId="5" xfId="5" applyNumberFormat="1" applyFont="1" applyBorder="1" applyAlignment="1" applyProtection="1">
      <alignment horizontal="center" vertical="center" wrapText="1"/>
      <protection locked="0"/>
    </xf>
    <xf numFmtId="14" fontId="8" fillId="0" borderId="3" xfId="5" applyNumberFormat="1" applyFont="1" applyBorder="1" applyAlignment="1" applyProtection="1">
      <alignment horizontal="center" vertical="center" wrapText="1"/>
      <protection locked="0"/>
    </xf>
    <xf numFmtId="0" fontId="7" fillId="30" borderId="5" xfId="0" applyFont="1" applyFill="1" applyBorder="1" applyAlignment="1" applyProtection="1">
      <alignment horizontal="center" vertical="center"/>
      <protection locked="0"/>
    </xf>
    <xf numFmtId="0" fontId="7" fillId="30" borderId="6" xfId="0" applyFont="1" applyFill="1" applyBorder="1" applyAlignment="1" applyProtection="1">
      <alignment horizontal="center" vertical="center"/>
      <protection locked="0"/>
    </xf>
    <xf numFmtId="0" fontId="7" fillId="30" borderId="3" xfId="0" applyFont="1" applyFill="1" applyBorder="1" applyAlignment="1" applyProtection="1">
      <alignment horizontal="center" vertical="center"/>
      <protection locked="0"/>
    </xf>
    <xf numFmtId="0" fontId="14" fillId="16" borderId="1" xfId="0" applyFont="1" applyFill="1" applyBorder="1" applyAlignment="1">
      <alignment horizontal="center" vertical="center"/>
    </xf>
    <xf numFmtId="0" fontId="10" fillId="10" borderId="1"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protection locked="0"/>
    </xf>
    <xf numFmtId="0" fontId="7" fillId="12" borderId="6" xfId="0" applyFont="1" applyFill="1" applyBorder="1" applyAlignment="1" applyProtection="1">
      <alignment horizontal="center" vertical="center"/>
      <protection locked="0"/>
    </xf>
    <xf numFmtId="0" fontId="7" fillId="12" borderId="3" xfId="0" applyFont="1" applyFill="1" applyBorder="1" applyAlignment="1" applyProtection="1">
      <alignment horizontal="center" vertical="center"/>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0" fillId="0" borderId="5" xfId="5" applyFont="1" applyBorder="1" applyAlignment="1" applyProtection="1">
      <alignment horizontal="center" vertical="center" wrapText="1"/>
      <protection locked="0"/>
    </xf>
    <xf numFmtId="0" fontId="10" fillId="0" borderId="3" xfId="5"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18" fillId="2" borderId="5" xfId="0" applyFont="1" applyFill="1" applyBorder="1" applyAlignment="1" applyProtection="1">
      <alignment horizontal="center" vertical="center" wrapText="1"/>
      <protection locked="0"/>
    </xf>
    <xf numFmtId="0" fontId="18" fillId="2" borderId="6"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protection locked="0"/>
    </xf>
    <xf numFmtId="0" fontId="9" fillId="2" borderId="3"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10" fillId="0" borderId="6" xfId="5" applyFont="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8" fillId="12" borderId="2" xfId="0" applyFont="1" applyFill="1" applyBorder="1" applyAlignment="1" applyProtection="1">
      <alignment horizontal="center" vertical="center" wrapText="1"/>
      <protection locked="0"/>
    </xf>
    <xf numFmtId="0" fontId="8" fillId="12" borderId="4" xfId="0" applyFont="1" applyFill="1" applyBorder="1" applyAlignment="1" applyProtection="1">
      <alignment horizontal="center" vertical="center" wrapText="1"/>
      <protection locked="0"/>
    </xf>
    <xf numFmtId="0" fontId="10" fillId="12" borderId="2" xfId="0" applyFont="1" applyFill="1" applyBorder="1" applyAlignment="1" applyProtection="1">
      <alignment horizontal="center" vertical="center" wrapText="1"/>
      <protection locked="0"/>
    </xf>
    <xf numFmtId="0" fontId="10" fillId="12" borderId="4"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wrapText="1"/>
      <protection locked="0"/>
    </xf>
    <xf numFmtId="0" fontId="7" fillId="12" borderId="4" xfId="0" applyFont="1" applyFill="1" applyBorder="1" applyAlignment="1" applyProtection="1">
      <alignment horizontal="center" vertical="center" wrapText="1"/>
      <protection locked="0"/>
    </xf>
    <xf numFmtId="0" fontId="7" fillId="12" borderId="2" xfId="0" applyFont="1" applyFill="1" applyBorder="1" applyAlignment="1" applyProtection="1">
      <alignment horizontal="center" vertical="center"/>
      <protection locked="0"/>
    </xf>
    <xf numFmtId="0" fontId="7" fillId="12" borderId="4" xfId="0" applyFont="1" applyFill="1" applyBorder="1" applyAlignment="1" applyProtection="1">
      <alignment horizontal="center" vertical="center"/>
      <protection locked="0"/>
    </xf>
    <xf numFmtId="0" fontId="7" fillId="0" borderId="9" xfId="5" applyFont="1" applyBorder="1" applyAlignment="1" applyProtection="1">
      <alignment horizontal="center" vertical="center" wrapText="1"/>
      <protection locked="0"/>
    </xf>
    <xf numFmtId="0" fontId="7" fillId="0" borderId="0" xfId="5" applyFont="1" applyAlignment="1" applyProtection="1">
      <alignment horizontal="center" vertical="center" wrapText="1"/>
      <protection locked="0"/>
    </xf>
    <xf numFmtId="0" fontId="7" fillId="0" borderId="10"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7"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24" fillId="12" borderId="1" xfId="0" applyFont="1" applyFill="1" applyBorder="1" applyAlignment="1" applyProtection="1">
      <alignment horizontal="center" vertical="center" wrapText="1"/>
      <protection locked="0"/>
    </xf>
    <xf numFmtId="0" fontId="7" fillId="10" borderId="5" xfId="0" applyFont="1" applyFill="1" applyBorder="1" applyAlignment="1" applyProtection="1">
      <alignment horizontal="center" vertical="center"/>
      <protection locked="0"/>
    </xf>
    <xf numFmtId="0" fontId="7" fillId="10" borderId="6" xfId="0" applyFont="1" applyFill="1" applyBorder="1" applyAlignment="1" applyProtection="1">
      <alignment horizontal="center" vertical="center"/>
      <protection locked="0"/>
    </xf>
    <xf numFmtId="0" fontId="7" fillId="10" borderId="3" xfId="0" applyFont="1" applyFill="1" applyBorder="1" applyAlignment="1" applyProtection="1">
      <alignment horizontal="center" vertical="center"/>
      <protection locked="0"/>
    </xf>
    <xf numFmtId="0" fontId="10" fillId="12" borderId="2" xfId="0" applyFont="1" applyFill="1" applyBorder="1" applyAlignment="1" applyProtection="1">
      <alignment horizontal="center" vertical="center"/>
      <protection locked="0"/>
    </xf>
    <xf numFmtId="0" fontId="10" fillId="12" borderId="4" xfId="0" applyFont="1" applyFill="1" applyBorder="1" applyAlignment="1" applyProtection="1">
      <alignment horizontal="center" vertical="center"/>
      <protection locked="0"/>
    </xf>
    <xf numFmtId="0" fontId="8" fillId="0" borderId="6" xfId="5" applyFont="1" applyBorder="1" applyAlignment="1" applyProtection="1">
      <alignment horizontal="center" vertical="center" wrapText="1"/>
      <protection locked="0"/>
    </xf>
    <xf numFmtId="0" fontId="9" fillId="0" borderId="5" xfId="5" applyFont="1" applyBorder="1" applyAlignment="1" applyProtection="1">
      <alignment horizontal="center" vertical="center" wrapText="1"/>
      <protection locked="0"/>
    </xf>
    <xf numFmtId="0" fontId="9" fillId="0" borderId="6" xfId="5" applyFont="1" applyBorder="1" applyAlignment="1" applyProtection="1">
      <alignment horizontal="center" vertical="center" wrapText="1"/>
      <protection locked="0"/>
    </xf>
    <xf numFmtId="0" fontId="9" fillId="0" borderId="3" xfId="5" applyFont="1" applyBorder="1" applyAlignment="1" applyProtection="1">
      <alignment horizontal="center" vertical="center" wrapText="1"/>
      <protection locked="0"/>
    </xf>
    <xf numFmtId="0" fontId="9" fillId="2" borderId="13"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7" fillId="12" borderId="5" xfId="0" applyFont="1" applyFill="1" applyBorder="1" applyAlignment="1" applyProtection="1">
      <alignment horizontal="center" vertical="center" wrapText="1"/>
      <protection locked="0"/>
    </xf>
    <xf numFmtId="0" fontId="7" fillId="12" borderId="6" xfId="0" applyFont="1" applyFill="1" applyBorder="1" applyAlignment="1" applyProtection="1">
      <alignment horizontal="center" vertical="center" wrapText="1"/>
      <protection locked="0"/>
    </xf>
    <xf numFmtId="0" fontId="7" fillId="12" borderId="3"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protection locked="0"/>
    </xf>
    <xf numFmtId="0" fontId="14" fillId="5" borderId="6"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wrapText="1"/>
      <protection locked="0"/>
    </xf>
    <xf numFmtId="0" fontId="10" fillId="12" borderId="5" xfId="0" applyFont="1" applyFill="1" applyBorder="1" applyAlignment="1" applyProtection="1">
      <alignment horizontal="center" vertical="center" wrapText="1"/>
      <protection locked="0"/>
    </xf>
    <xf numFmtId="0" fontId="10" fillId="12" borderId="6" xfId="0" applyFont="1" applyFill="1" applyBorder="1" applyAlignment="1" applyProtection="1">
      <alignment horizontal="center" vertical="center" wrapText="1"/>
      <protection locked="0"/>
    </xf>
    <xf numFmtId="0" fontId="10" fillId="12" borderId="3"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10" fillId="10" borderId="1" xfId="0" applyFont="1" applyFill="1" applyBorder="1" applyAlignment="1" applyProtection="1">
      <alignment horizontal="center" vertical="center" wrapText="1"/>
      <protection locked="0"/>
    </xf>
    <xf numFmtId="0" fontId="10" fillId="10" borderId="2" xfId="0" applyFont="1" applyFill="1" applyBorder="1" applyAlignment="1" applyProtection="1">
      <alignment horizontal="center" vertical="center"/>
      <protection locked="0"/>
    </xf>
    <xf numFmtId="0" fontId="10" fillId="10" borderId="2" xfId="0" applyFont="1" applyFill="1" applyBorder="1" applyAlignment="1" applyProtection="1">
      <alignment horizontal="center" vertical="center" wrapText="1"/>
      <protection locked="0"/>
    </xf>
    <xf numFmtId="0" fontId="19" fillId="18" borderId="5" xfId="0" applyFont="1" applyFill="1" applyBorder="1" applyAlignment="1" applyProtection="1">
      <alignment horizontal="center" vertical="center" wrapText="1"/>
      <protection locked="0"/>
    </xf>
    <xf numFmtId="0" fontId="19" fillId="18" borderId="6" xfId="0" applyFont="1" applyFill="1" applyBorder="1" applyAlignment="1" applyProtection="1">
      <alignment horizontal="center" vertical="center" wrapText="1"/>
      <protection locked="0"/>
    </xf>
    <xf numFmtId="0" fontId="14" fillId="5" borderId="6" xfId="0" applyFont="1" applyFill="1" applyBorder="1" applyAlignment="1" applyProtection="1">
      <alignment horizontal="center" vertical="center" wrapText="1"/>
      <protection locked="0"/>
    </xf>
    <xf numFmtId="0" fontId="14" fillId="5" borderId="3" xfId="0" applyFont="1" applyFill="1" applyBorder="1" applyAlignment="1" applyProtection="1">
      <alignment horizontal="center" vertical="center" wrapText="1"/>
      <protection locked="0"/>
    </xf>
    <xf numFmtId="0" fontId="19" fillId="18" borderId="3" xfId="0" applyFont="1" applyFill="1" applyBorder="1" applyAlignment="1" applyProtection="1">
      <alignment horizontal="center" vertical="center" wrapText="1"/>
      <protection locked="0"/>
    </xf>
    <xf numFmtId="0" fontId="7" fillId="0" borderId="5" xfId="5" applyFont="1" applyBorder="1" applyAlignment="1" applyProtection="1">
      <alignment horizontal="center" vertical="center" wrapText="1"/>
      <protection locked="0"/>
    </xf>
    <xf numFmtId="0" fontId="7" fillId="0" borderId="3" xfId="5" applyFont="1" applyBorder="1" applyAlignment="1" applyProtection="1">
      <alignment horizontal="center" vertical="center" wrapText="1"/>
      <protection locked="0"/>
    </xf>
    <xf numFmtId="0" fontId="56" fillId="2" borderId="6" xfId="0" applyFont="1" applyFill="1" applyBorder="1" applyAlignment="1" applyProtection="1">
      <alignment horizontal="center" vertical="center" wrapText="1"/>
      <protection locked="0"/>
    </xf>
    <xf numFmtId="14" fontId="7" fillId="12" borderId="1" xfId="0" applyNumberFormat="1"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10" fillId="0" borderId="1" xfId="5" applyFont="1" applyBorder="1" applyAlignment="1" applyProtection="1">
      <alignment horizontal="center" vertical="center" wrapText="1"/>
      <protection locked="0"/>
    </xf>
    <xf numFmtId="0" fontId="9" fillId="0" borderId="1" xfId="5" applyFont="1" applyBorder="1" applyAlignment="1" applyProtection="1">
      <alignment horizontal="center" vertical="center" wrapText="1"/>
      <protection locked="0"/>
    </xf>
    <xf numFmtId="0" fontId="24" fillId="12" borderId="6"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8" fillId="0" borderId="1" xfId="5" applyFont="1" applyBorder="1" applyAlignment="1" applyProtection="1">
      <alignment horizontal="center" vertical="center" wrapText="1"/>
      <protection locked="0"/>
    </xf>
    <xf numFmtId="0" fontId="10" fillId="10" borderId="7"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13" fillId="2" borderId="5"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0" fillId="10" borderId="5" xfId="0" applyFont="1" applyFill="1" applyBorder="1" applyAlignment="1" applyProtection="1">
      <alignment horizontal="center" vertical="center" wrapText="1"/>
      <protection locked="0"/>
    </xf>
    <xf numFmtId="0" fontId="10" fillId="10" borderId="6" xfId="0" applyFont="1" applyFill="1" applyBorder="1" applyAlignment="1" applyProtection="1">
      <alignment horizontal="center" vertical="center" wrapText="1"/>
      <protection locked="0"/>
    </xf>
    <xf numFmtId="0" fontId="10" fillId="10" borderId="3"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9" fillId="19" borderId="5" xfId="0" applyFont="1" applyFill="1" applyBorder="1" applyAlignment="1" applyProtection="1">
      <alignment horizontal="center" vertical="center" wrapText="1"/>
      <protection locked="0"/>
    </xf>
    <xf numFmtId="0" fontId="19" fillId="19" borderId="6" xfId="0" applyFont="1" applyFill="1" applyBorder="1" applyAlignment="1" applyProtection="1">
      <alignment horizontal="center" vertical="center" wrapText="1"/>
      <protection locked="0"/>
    </xf>
    <xf numFmtId="0" fontId="19" fillId="19" borderId="3" xfId="0" applyFont="1" applyFill="1" applyBorder="1" applyAlignment="1" applyProtection="1">
      <alignment horizontal="center" vertical="center" wrapText="1"/>
      <protection locked="0"/>
    </xf>
    <xf numFmtId="0" fontId="21" fillId="36" borderId="5" xfId="0" applyFont="1" applyFill="1" applyBorder="1" applyAlignment="1" applyProtection="1">
      <alignment horizontal="center" vertical="center" wrapText="1"/>
      <protection locked="0"/>
    </xf>
    <xf numFmtId="0" fontId="21" fillId="36" borderId="6" xfId="0" applyFont="1" applyFill="1" applyBorder="1" applyAlignment="1" applyProtection="1">
      <alignment horizontal="center" vertical="center" wrapText="1"/>
      <protection locked="0"/>
    </xf>
    <xf numFmtId="0" fontId="21" fillId="36" borderId="3" xfId="0" applyFont="1" applyFill="1" applyBorder="1" applyAlignment="1" applyProtection="1">
      <alignment horizontal="center" vertical="center" wrapText="1"/>
      <protection locked="0"/>
    </xf>
    <xf numFmtId="0" fontId="21" fillId="9" borderId="5" xfId="0" applyFont="1" applyFill="1" applyBorder="1" applyAlignment="1" applyProtection="1">
      <alignment horizontal="center" vertical="center" wrapText="1"/>
      <protection locked="0"/>
    </xf>
    <xf numFmtId="0" fontId="21" fillId="9" borderId="6" xfId="0" applyFont="1" applyFill="1" applyBorder="1" applyAlignment="1" applyProtection="1">
      <alignment horizontal="center" vertical="center" wrapText="1"/>
      <protection locked="0"/>
    </xf>
    <xf numFmtId="0" fontId="21" fillId="9" borderId="3"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4" fontId="8" fillId="0" borderId="6" xfId="5" applyNumberFormat="1" applyFont="1" applyBorder="1" applyAlignment="1" applyProtection="1">
      <alignment horizontal="center" vertical="center" wrapText="1"/>
      <protection locked="0"/>
    </xf>
    <xf numFmtId="0" fontId="19" fillId="18"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locked="0"/>
    </xf>
    <xf numFmtId="0" fontId="7" fillId="10" borderId="13" xfId="0" applyFont="1" applyFill="1" applyBorder="1" applyAlignment="1" applyProtection="1">
      <alignment horizontal="center" vertical="center"/>
      <protection locked="0"/>
    </xf>
    <xf numFmtId="0" fontId="7" fillId="10" borderId="15" xfId="0" applyFont="1" applyFill="1" applyBorder="1" applyAlignment="1" applyProtection="1">
      <alignment horizontal="center" vertical="center"/>
      <protection locked="0"/>
    </xf>
    <xf numFmtId="0" fontId="8" fillId="12" borderId="1" xfId="0" applyFont="1" applyFill="1" applyBorder="1" applyAlignment="1" applyProtection="1">
      <alignment horizontal="center" vertical="center" wrapText="1"/>
      <protection locked="0"/>
    </xf>
    <xf numFmtId="0" fontId="33" fillId="0" borderId="10" xfId="0" applyFont="1" applyBorder="1" applyAlignment="1">
      <alignment horizontal="center" vertical="center"/>
    </xf>
    <xf numFmtId="0" fontId="33" fillId="0" borderId="8" xfId="0" applyFont="1" applyBorder="1" applyAlignment="1">
      <alignment horizontal="center" vertical="center"/>
    </xf>
    <xf numFmtId="0" fontId="44" fillId="23" borderId="0" xfId="0" applyFont="1" applyFill="1" applyAlignment="1">
      <alignment horizontal="center" vertical="center"/>
    </xf>
    <xf numFmtId="0" fontId="44" fillId="32" borderId="1" xfId="0" applyFont="1" applyFill="1" applyBorder="1" applyAlignment="1">
      <alignment horizontal="center" vertical="center" wrapText="1"/>
    </xf>
    <xf numFmtId="0" fontId="59" fillId="15" borderId="15" xfId="0" applyFont="1" applyFill="1" applyBorder="1" applyAlignment="1">
      <alignment horizontal="center" vertical="center"/>
    </xf>
    <xf numFmtId="0" fontId="59" fillId="15" borderId="14" xfId="0" applyFont="1" applyFill="1" applyBorder="1" applyAlignment="1">
      <alignment horizontal="center" vertical="center"/>
    </xf>
  </cellXfs>
  <cellStyles count="11">
    <cellStyle name="Hipervínculo" xfId="1" builtinId="8" hidden="1"/>
    <cellStyle name="Hipervínculo" xfId="3" builtinId="8" hidden="1"/>
    <cellStyle name="Hipervínculo" xfId="10" builtinId="8"/>
    <cellStyle name="Hipervínculo visitado" xfId="2" builtinId="9" hidden="1"/>
    <cellStyle name="Hipervínculo visitado" xfId="4" builtinId="9" hidden="1"/>
    <cellStyle name="Normal" xfId="0" builtinId="0"/>
    <cellStyle name="Normal - Style1 2" xfId="7" xr:uid="{9A7790CA-1F6F-4745-9963-849B3E9487B9}"/>
    <cellStyle name="Normal 2" xfId="5" xr:uid="{00000000-0005-0000-0000-000005000000}"/>
    <cellStyle name="Normal 2 2" xfId="8" xr:uid="{BB43426E-B1FE-40E2-B303-C3A21A3D57A4}"/>
    <cellStyle name="Normal 2 3" xfId="9" xr:uid="{5D686746-38B1-411C-9E70-63BB71F93230}"/>
    <cellStyle name="Porcentaje" xfId="6" builtinId="5"/>
  </cellStyles>
  <dxfs count="1222">
    <dxf>
      <font>
        <color theme="0"/>
      </font>
      <fill>
        <patternFill>
          <bgColor rgb="FFC00000"/>
        </patternFill>
      </fill>
    </dxf>
    <dxf>
      <fill>
        <patternFill>
          <bgColor theme="9"/>
        </patternFill>
      </fill>
    </dxf>
    <dxf>
      <fill>
        <patternFill>
          <bgColor rgb="FFFFFF00"/>
        </patternFill>
      </fill>
    </dxf>
    <dxf>
      <fill>
        <patternFill>
          <bgColor theme="5"/>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ont>
        <color theme="0"/>
      </font>
      <fill>
        <patternFill>
          <bgColor rgb="FFC00000"/>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ill>
        <patternFill>
          <bgColor theme="8"/>
        </patternFill>
      </fill>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ont>
        <color theme="0"/>
      </font>
      <fill>
        <patternFill>
          <bgColor rgb="FFC00000"/>
        </patternFill>
      </fill>
    </dxf>
    <dxf>
      <font>
        <color theme="0"/>
      </font>
      <fill>
        <patternFill>
          <bgColor theme="9" tint="-0.499984740745262"/>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ill>
        <patternFill>
          <bgColor rgb="FFFFC000"/>
        </patternFill>
      </fill>
    </dxf>
    <dxf>
      <fill>
        <patternFill>
          <bgColor rgb="FF92D050"/>
        </patternFill>
      </fill>
    </dxf>
    <dxf>
      <fill>
        <patternFill>
          <bgColor rgb="FFFFFF00"/>
        </patternFill>
      </fill>
    </dxf>
    <dxf>
      <fill>
        <patternFill>
          <bgColor rgb="FF00B050"/>
        </patternFill>
      </fill>
    </dxf>
    <dxf>
      <fill>
        <patternFill>
          <bgColor theme="8"/>
        </patternFill>
      </fill>
    </dxf>
    <dxf>
      <font>
        <color theme="0"/>
      </font>
    </dxf>
    <dxf>
      <font>
        <color theme="0"/>
      </font>
    </dxf>
    <dxf>
      <font>
        <color theme="0"/>
      </font>
    </dxf>
    <dxf>
      <font>
        <color theme="0"/>
      </font>
    </dxf>
    <dxf>
      <font>
        <color theme="0"/>
      </font>
    </dxf>
    <dxf>
      <font>
        <color theme="0"/>
      </font>
    </dxf>
    <dxf>
      <fill>
        <patternFill>
          <bgColor theme="9"/>
        </patternFill>
      </fill>
    </dxf>
    <dxf>
      <fill>
        <patternFill>
          <bgColor theme="5"/>
        </patternFill>
      </fill>
    </dxf>
    <dxf>
      <font>
        <color theme="0"/>
      </font>
      <fill>
        <patternFill>
          <bgColor rgb="FFC00000"/>
        </patternFill>
      </fill>
    </dxf>
    <dxf>
      <font>
        <color theme="0"/>
      </font>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ont>
        <color theme="0"/>
      </font>
      <fill>
        <patternFill>
          <bgColor theme="0" tint="-4.9989318521683403E-2"/>
        </patternFill>
      </fill>
    </dxf>
    <dxf>
      <font>
        <color theme="0"/>
      </font>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color theme="0"/>
      </font>
    </dxf>
    <dxf>
      <font>
        <color theme="0"/>
      </font>
      <fill>
        <patternFill>
          <bgColor theme="0" tint="-4.9989318521683403E-2"/>
        </patternFill>
      </fill>
    </dxf>
    <dxf>
      <font>
        <color theme="0"/>
      </font>
    </dxf>
    <dxf>
      <fill>
        <patternFill>
          <bgColor rgb="FFC00000"/>
        </patternFill>
      </fill>
    </dxf>
    <dxf>
      <fill>
        <patternFill>
          <bgColor theme="9" tint="0.79998168889431442"/>
        </patternFill>
      </fill>
    </dxf>
    <dxf>
      <fill>
        <patternFill>
          <bgColor rgb="FFC00000"/>
        </patternFill>
      </fill>
    </dxf>
    <dxf>
      <fill>
        <patternFill>
          <bgColor rgb="FFC00000"/>
        </patternFill>
      </fill>
    </dxf>
    <dxf>
      <fill>
        <patternFill>
          <bgColor rgb="FFC00000"/>
        </patternFill>
      </fill>
    </dxf>
    <dxf>
      <fill>
        <patternFill>
          <bgColor rgb="FFC00000"/>
        </patternFill>
      </fill>
    </dxf>
    <dxf>
      <font>
        <color theme="0"/>
      </font>
      <fill>
        <patternFill>
          <bgColor theme="9" tint="-0.499984740745262"/>
        </patternFill>
      </fill>
    </dxf>
    <dxf>
      <fill>
        <patternFill>
          <bgColor rgb="FFFFFF00"/>
        </patternFill>
      </fill>
    </dxf>
    <dxf>
      <font>
        <color theme="0"/>
      </font>
      <fill>
        <patternFill>
          <bgColor rgb="FFC00000"/>
        </patternFill>
      </fill>
    </dxf>
    <dxf>
      <fill>
        <patternFill>
          <bgColor rgb="FFC00000"/>
        </patternFill>
      </fill>
    </dxf>
    <dxf>
      <font>
        <color theme="0"/>
      </font>
    </dxf>
    <dxf>
      <fill>
        <patternFill>
          <bgColor theme="9"/>
        </patternFill>
      </fill>
    </dxf>
    <dxf>
      <fill>
        <patternFill>
          <bgColor theme="5"/>
        </patternFill>
      </fill>
    </dxf>
    <dxf>
      <font>
        <color theme="0"/>
      </font>
      <fill>
        <patternFill>
          <bgColor rgb="FFC00000"/>
        </patternFill>
      </fill>
    </dxf>
    <dxf>
      <fill>
        <patternFill>
          <bgColor rgb="FFFFFF00"/>
        </patternFill>
      </fill>
    </dxf>
    <dxf>
      <fill>
        <patternFill>
          <bgColor rgb="FF92D050"/>
        </patternFill>
      </fill>
    </dxf>
    <dxf>
      <fill>
        <patternFill>
          <bgColor rgb="FF00B050"/>
        </patternFill>
      </fill>
    </dxf>
    <dxf>
      <fill>
        <patternFill>
          <bgColor rgb="FFFFC000"/>
        </patternFill>
      </fill>
    </dxf>
    <dxf>
      <font>
        <color theme="0"/>
      </font>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theme="8"/>
        </patternFill>
      </fill>
    </dxf>
    <dxf>
      <font>
        <color theme="0"/>
      </font>
    </dxf>
    <dxf>
      <font>
        <color theme="0"/>
      </font>
    </dxf>
    <dxf>
      <fill>
        <patternFill>
          <bgColor theme="9"/>
        </patternFill>
      </fill>
    </dxf>
    <dxf>
      <fill>
        <patternFill>
          <bgColor rgb="FFFFFF00"/>
        </patternFill>
      </fill>
    </dxf>
    <dxf>
      <fill>
        <patternFill>
          <bgColor theme="5"/>
        </patternFill>
      </fill>
    </dxf>
    <dxf>
      <fill>
        <patternFill>
          <bgColor theme="5"/>
        </patternFill>
      </fill>
    </dxf>
    <dxf>
      <fill>
        <patternFill>
          <bgColor rgb="FFFFFF00"/>
        </patternFill>
      </fill>
    </dxf>
    <dxf>
      <fill>
        <patternFill>
          <bgColor theme="9"/>
        </patternFill>
      </fill>
    </dxf>
    <dxf>
      <fill>
        <patternFill>
          <bgColor theme="9"/>
        </patternFill>
      </fill>
    </dxf>
    <dxf>
      <fill>
        <patternFill>
          <bgColor rgb="FFFFFF00"/>
        </patternFill>
      </fill>
    </dxf>
    <dxf>
      <fill>
        <patternFill>
          <bgColor theme="5"/>
        </patternFill>
      </fill>
    </dxf>
    <dxf>
      <font>
        <color theme="0"/>
      </font>
      <fill>
        <patternFill>
          <bgColor rgb="FFC00000"/>
        </patternFill>
      </fill>
    </dxf>
    <dxf>
      <fill>
        <patternFill>
          <bgColor theme="5"/>
        </patternFill>
      </fill>
    </dxf>
    <dxf>
      <fill>
        <patternFill>
          <bgColor theme="9"/>
        </patternFill>
      </fill>
    </dxf>
    <dxf>
      <fill>
        <patternFill>
          <bgColor rgb="FFFFFF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92D050"/>
        </patternFill>
      </fill>
    </dxf>
    <dxf>
      <font>
        <color theme="0"/>
      </font>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ont>
        <color theme="0"/>
      </font>
    </dxf>
    <dxf>
      <font>
        <color theme="0"/>
      </font>
      <fill>
        <patternFill>
          <bgColor theme="0" tint="-4.9989318521683403E-2"/>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ont>
        <color theme="0"/>
      </font>
      <fill>
        <patternFill>
          <bgColor rgb="FFFF0000"/>
        </patternFill>
      </fill>
    </dxf>
    <dxf>
      <fill>
        <patternFill>
          <bgColor rgb="FF92D050"/>
        </patternFill>
      </fill>
    </dxf>
    <dxf>
      <fill>
        <patternFill>
          <bgColor rgb="FFFFC000"/>
        </patternFill>
      </fill>
    </dxf>
    <dxf>
      <fill>
        <patternFill>
          <bgColor rgb="FFFFFF00"/>
        </patternFill>
      </fill>
    </dxf>
    <dxf>
      <fill>
        <patternFill>
          <bgColor rgb="FF00B050"/>
        </patternFill>
      </fill>
    </dxf>
    <dxf>
      <font>
        <color theme="0"/>
      </font>
      <fill>
        <patternFill>
          <bgColor theme="0" tint="-4.9989318521683403E-2"/>
        </patternFill>
      </fill>
    </dxf>
    <dxf>
      <font>
        <color theme="0"/>
      </font>
    </dxf>
    <dxf>
      <font>
        <color theme="0"/>
      </font>
      <fill>
        <patternFill>
          <bgColor theme="0" tint="-4.9989318521683403E-2"/>
        </patternFill>
      </fill>
    </dxf>
    <dxf>
      <font>
        <color theme="0"/>
      </font>
    </dxf>
    <dxf>
      <alignment vertical="center"/>
    </dxf>
    <dxf>
      <alignment vertical="center"/>
    </dxf>
    <dxf>
      <alignment vertical="center"/>
    </dxf>
    <dxf>
      <alignment vertical="center"/>
    </dxf>
    <dxf>
      <alignment vertical="cent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Arial"/>
        <family val="2"/>
        <scheme val="none"/>
      </font>
      <alignment vertical="center"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9" tint="-0.499984740745262"/>
        </patternFill>
      </fill>
      <alignment horizontal="center" vertical="center" textRotation="0" wrapText="0" indent="0" justifyLastLine="0" shrinkToFit="0" readingOrder="0"/>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bgColor theme="8" tint="0.79998168889431442"/>
        </patternFill>
      </fill>
    </dxf>
    <dxf>
      <fill>
        <patternFill patternType="solid">
          <bgColor theme="9" tint="0.79998168889431442"/>
        </patternFill>
      </fill>
    </dxf>
    <dxf>
      <font>
        <b val="0"/>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ill>
        <patternFill patternType="solid">
          <bgColor theme="9" tint="0.79998168889431442"/>
        </patternFill>
      </fill>
    </dxf>
    <dxf>
      <alignment vertical="center"/>
    </dxf>
    <dxf>
      <alignment vertical="center"/>
    </dxf>
    <dxf>
      <alignment vertical="center"/>
    </dxf>
    <dxf>
      <alignment vertical="center"/>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s>
  <tableStyles count="0" defaultTableStyle="TableStyleMedium2" defaultPivotStyle="PivotStyleLight16"/>
  <colors>
    <mruColors>
      <color rgb="FFFFFF99"/>
      <color rgb="FFEA0000"/>
      <color rgb="FFFFCC66"/>
      <color rgb="FFFFFFFF"/>
      <color rgb="FFFF9900"/>
      <color rgb="FFFFFFCC"/>
      <color rgb="FFFFCC99"/>
      <color rgb="FFFFFF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4.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3.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2.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28" Type="http://schemas.openxmlformats.org/officeDocument/2006/relationships/pivotCacheDefinition" Target="pivotCache/pivotCacheDefinition6.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pivotCacheDefinition" Target="pivotCache/pivotCacheDefinition5.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 Mapa-Riesgos-de-Gestion-ANT-2023-version-3.xlsx]Datos 2!TablaDinámica2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Distribución de tipos control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s>
    <c:plotArea>
      <c:layout/>
      <c:pieChart>
        <c:varyColors val="1"/>
        <c:ser>
          <c:idx val="0"/>
          <c:order val="0"/>
          <c:tx>
            <c:strRef>
              <c:f>'Datos 2'!$C$4</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912-4FC0-BBEA-A4854B9D88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912-4FC0-BBEA-A4854B9D880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912-4FC0-BBEA-A4854B9D88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'Datos 2'!$B$5:$B$8</c:f>
              <c:strCache>
                <c:ptCount val="3"/>
                <c:pt idx="0">
                  <c:v>Correctivo</c:v>
                </c:pt>
                <c:pt idx="1">
                  <c:v>Detectivo</c:v>
                </c:pt>
                <c:pt idx="2">
                  <c:v>Preventivo</c:v>
                </c:pt>
              </c:strCache>
            </c:strRef>
          </c:cat>
          <c:val>
            <c:numRef>
              <c:f>'Datos 2'!$C$5:$C$8</c:f>
              <c:numCache>
                <c:formatCode>General</c:formatCode>
                <c:ptCount val="3"/>
                <c:pt idx="0">
                  <c:v>76</c:v>
                </c:pt>
                <c:pt idx="1">
                  <c:v>41</c:v>
                </c:pt>
                <c:pt idx="2">
                  <c:v>58</c:v>
                </c:pt>
              </c:numCache>
            </c:numRef>
          </c:val>
          <c:extLst>
            <c:ext xmlns:c16="http://schemas.microsoft.com/office/drawing/2014/chart" uri="{C3380CC4-5D6E-409C-BE32-E72D297353CC}">
              <c16:uniqueId val="{00000000-DCC1-45C7-A632-005DBC78AB7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 Mapa-Riesgos-de-Gestion-ANT-2023-version-3.xlsx]Datos 4!TablaDinámica25</c:name>
    <c:fmtId val="13"/>
  </c:pivotSource>
  <c:chart>
    <c:title>
      <c:tx>
        <c:rich>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r>
              <a:rPr lang="en-US" sz="1400" b="1">
                <a:solidFill>
                  <a:schemeClr val="accent6">
                    <a:lumMod val="50000"/>
                  </a:schemeClr>
                </a:solidFill>
              </a:rPr>
              <a:t>TIPO Y CLASIFICACIÓN DE RIESGOS DE GESTIÓN</a:t>
            </a:r>
          </a:p>
        </c:rich>
      </c:tx>
      <c:layout>
        <c:manualLayout>
          <c:xMode val="edge"/>
          <c:yMode val="edge"/>
          <c:x val="0.35597523937153719"/>
          <c:y val="6.464801288021038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6">
                  <a:lumMod val="50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pivotFmt>
      <c:pivotFmt>
        <c:idx val="2"/>
        <c:spPr>
          <a:solidFill>
            <a:schemeClr val="accent5"/>
          </a:solidFill>
          <a:ln>
            <a:noFill/>
          </a:ln>
          <a:effectLst/>
        </c:spPr>
      </c:pivotFmt>
      <c:pivotFmt>
        <c:idx val="3"/>
        <c:spPr>
          <a:solidFill>
            <a:schemeClr val="accent5"/>
          </a:solidFill>
          <a:ln>
            <a:noFill/>
          </a:ln>
          <a:effectLst/>
        </c:spPr>
      </c:pivotFmt>
      <c:pivotFmt>
        <c:idx val="4"/>
        <c:spPr>
          <a:solidFill>
            <a:schemeClr val="accent4"/>
          </a:solidFill>
          <a:ln>
            <a:noFill/>
          </a:ln>
          <a:effectLst/>
        </c:spPr>
      </c:pivotFmt>
      <c:pivotFmt>
        <c:idx val="5"/>
        <c:spPr>
          <a:solidFill>
            <a:schemeClr val="accent3"/>
          </a:solidFill>
          <a:ln>
            <a:noFill/>
          </a:ln>
          <a:effectLst/>
        </c:spPr>
      </c:pivotFmt>
      <c:pivotFmt>
        <c:idx val="6"/>
        <c:spPr>
          <a:solidFill>
            <a:schemeClr val="accent2"/>
          </a:solidFill>
          <a:ln>
            <a:noFill/>
          </a:ln>
          <a:effectLst/>
        </c:spPr>
      </c:pivotFmt>
      <c:pivotFmt>
        <c:idx val="7"/>
        <c:spPr>
          <a:solidFill>
            <a:schemeClr val="accent2"/>
          </a:solidFill>
          <a:ln>
            <a:noFill/>
          </a:ln>
          <a:effectLst/>
        </c:spPr>
      </c:pivotFmt>
      <c:pivotFmt>
        <c:idx val="8"/>
        <c:spPr>
          <a:solidFill>
            <a:schemeClr val="accent2"/>
          </a:solidFill>
          <a:ln>
            <a:noFill/>
          </a:ln>
          <a:effectLst/>
        </c:spPr>
      </c:pivotFmt>
      <c:pivotFmt>
        <c:idx val="9"/>
        <c:spPr>
          <a:solidFill>
            <a:schemeClr val="tx1"/>
          </a:solidFill>
          <a:ln>
            <a:noFill/>
          </a:ln>
          <a:effectLst/>
        </c:spPr>
      </c:pivotFmt>
      <c:pivotFmt>
        <c:idx val="10"/>
        <c:spPr>
          <a:solidFill>
            <a:schemeClr val="tx1"/>
          </a:solidFill>
          <a:ln>
            <a:noFill/>
          </a:ln>
          <a:effectLst/>
        </c:spPr>
      </c:pivotFmt>
      <c:pivotFmt>
        <c:idx val="11"/>
        <c:spPr>
          <a:solidFill>
            <a:srgbClr val="FF0000"/>
          </a:solidFill>
          <a:ln>
            <a:noFill/>
          </a:ln>
          <a:effectLst/>
        </c:spPr>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6"/>
          </a:solidFill>
          <a:ln>
            <a:noFill/>
          </a:ln>
          <a:effectLst/>
        </c:spPr>
      </c:pivotFmt>
      <c:pivotFmt>
        <c:idx val="14"/>
        <c:spPr>
          <a:solidFill>
            <a:schemeClr val="accent5"/>
          </a:solidFill>
          <a:ln>
            <a:noFill/>
          </a:ln>
          <a:effectLst/>
        </c:spPr>
      </c:pivotFmt>
      <c:pivotFmt>
        <c:idx val="15"/>
        <c:spPr>
          <a:solidFill>
            <a:schemeClr val="accent5"/>
          </a:solidFill>
          <a:ln>
            <a:noFill/>
          </a:ln>
          <a:effectLst/>
        </c:spPr>
      </c:pivotFmt>
      <c:pivotFmt>
        <c:idx val="16"/>
        <c:spPr>
          <a:solidFill>
            <a:schemeClr val="accent4"/>
          </a:solidFill>
          <a:ln>
            <a:noFill/>
          </a:ln>
          <a:effectLst/>
        </c:spPr>
      </c:pivotFmt>
      <c:pivotFmt>
        <c:idx val="17"/>
        <c:spPr>
          <a:solidFill>
            <a:schemeClr val="accent3"/>
          </a:solidFill>
          <a:ln>
            <a:noFill/>
          </a:ln>
          <a:effectLst/>
        </c:spPr>
      </c:pivotFmt>
      <c:pivotFmt>
        <c:idx val="18"/>
        <c:spPr>
          <a:solidFill>
            <a:schemeClr val="accent2"/>
          </a:solidFill>
          <a:ln>
            <a:noFill/>
          </a:ln>
          <a:effectLst/>
        </c:spPr>
      </c:pivotFmt>
      <c:pivotFmt>
        <c:idx val="19"/>
        <c:spPr>
          <a:solidFill>
            <a:schemeClr val="accent2"/>
          </a:solidFill>
          <a:ln>
            <a:noFill/>
          </a:ln>
          <a:effectLst/>
        </c:spPr>
      </c:pivotFmt>
      <c:pivotFmt>
        <c:idx val="20"/>
        <c:spPr>
          <a:solidFill>
            <a:schemeClr val="accent2"/>
          </a:solidFill>
          <a:ln>
            <a:noFill/>
          </a:ln>
          <a:effectLst/>
        </c:spPr>
      </c:pivotFmt>
      <c:pivotFmt>
        <c:idx val="21"/>
        <c:spPr>
          <a:solidFill>
            <a:schemeClr val="tx1"/>
          </a:solidFill>
          <a:ln>
            <a:noFill/>
          </a:ln>
          <a:effectLst/>
        </c:spPr>
      </c:pivotFmt>
      <c:pivotFmt>
        <c:idx val="22"/>
        <c:spPr>
          <a:solidFill>
            <a:schemeClr val="tx1"/>
          </a:solidFill>
          <a:ln>
            <a:noFill/>
          </a:ln>
          <a:effectLst/>
        </c:spPr>
      </c:pivotFmt>
      <c:pivotFmt>
        <c:idx val="23"/>
        <c:spPr>
          <a:solidFill>
            <a:srgbClr val="FF0000"/>
          </a:solidFill>
          <a:ln>
            <a:noFill/>
          </a:ln>
          <a:effectLst/>
        </c:spPr>
      </c:pivotFmt>
    </c:pivotFmts>
    <c:plotArea>
      <c:layout>
        <c:manualLayout>
          <c:layoutTarget val="inner"/>
          <c:xMode val="edge"/>
          <c:yMode val="edge"/>
          <c:x val="4.0127693405060359E-2"/>
          <c:y val="0.21195605847080165"/>
          <c:w val="0.93615709639908362"/>
          <c:h val="0.42644685280089606"/>
        </c:manualLayout>
      </c:layout>
      <c:barChart>
        <c:barDir val="col"/>
        <c:grouping val="clustered"/>
        <c:varyColors val="0"/>
        <c:ser>
          <c:idx val="0"/>
          <c:order val="0"/>
          <c:tx>
            <c:strRef>
              <c:f>'Datos 4'!$J$9</c:f>
              <c:strCache>
                <c:ptCount val="1"/>
                <c:pt idx="0">
                  <c:v>Total</c:v>
                </c:pt>
              </c:strCache>
            </c:strRef>
          </c:tx>
          <c:spPr>
            <a:solidFill>
              <a:schemeClr val="accent1"/>
            </a:solidFill>
            <a:ln>
              <a:noFill/>
            </a:ln>
            <a:effectLst/>
          </c:spPr>
          <c:invertIfNegative val="0"/>
          <c:dPt>
            <c:idx val="3"/>
            <c:invertIfNegative val="0"/>
            <c:bubble3D val="0"/>
            <c:spPr>
              <a:solidFill>
                <a:schemeClr val="accent6"/>
              </a:solidFill>
              <a:ln>
                <a:noFill/>
              </a:ln>
              <a:effectLst/>
            </c:spPr>
            <c:extLst>
              <c:ext xmlns:c16="http://schemas.microsoft.com/office/drawing/2014/chart" uri="{C3380CC4-5D6E-409C-BE32-E72D297353CC}">
                <c16:uniqueId val="{00000001-8CA6-49C7-BD25-4F2004443FA2}"/>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3-8CA6-49C7-BD25-4F2004443FA2}"/>
              </c:ext>
            </c:extLst>
          </c:dPt>
          <c:dPt>
            <c:idx val="5"/>
            <c:invertIfNegative val="0"/>
            <c:bubble3D val="0"/>
            <c:spPr>
              <a:solidFill>
                <a:schemeClr val="accent5"/>
              </a:solidFill>
              <a:ln>
                <a:noFill/>
              </a:ln>
              <a:effectLst/>
            </c:spPr>
            <c:extLst>
              <c:ext xmlns:c16="http://schemas.microsoft.com/office/drawing/2014/chart" uri="{C3380CC4-5D6E-409C-BE32-E72D297353CC}">
                <c16:uniqueId val="{00000005-8CA6-49C7-BD25-4F2004443FA2}"/>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7-8CA6-49C7-BD25-4F2004443FA2}"/>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9-8CA6-49C7-BD25-4F2004443FA2}"/>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B-8CA6-49C7-BD25-4F2004443FA2}"/>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D-8CA6-49C7-BD25-4F2004443FA2}"/>
              </c:ext>
            </c:extLst>
          </c:dPt>
          <c:dPt>
            <c:idx val="10"/>
            <c:invertIfNegative val="0"/>
            <c:bubble3D val="0"/>
            <c:spPr>
              <a:solidFill>
                <a:schemeClr val="accent2"/>
              </a:solidFill>
              <a:ln>
                <a:noFill/>
              </a:ln>
              <a:effectLst/>
            </c:spPr>
            <c:extLst>
              <c:ext xmlns:c16="http://schemas.microsoft.com/office/drawing/2014/chart" uri="{C3380CC4-5D6E-409C-BE32-E72D297353CC}">
                <c16:uniqueId val="{0000000F-8CA6-49C7-BD25-4F2004443FA2}"/>
              </c:ext>
            </c:extLst>
          </c:dPt>
          <c:dPt>
            <c:idx val="11"/>
            <c:invertIfNegative val="0"/>
            <c:bubble3D val="0"/>
            <c:spPr>
              <a:solidFill>
                <a:schemeClr val="tx1"/>
              </a:solidFill>
              <a:ln>
                <a:noFill/>
              </a:ln>
              <a:effectLst/>
            </c:spPr>
            <c:extLst>
              <c:ext xmlns:c16="http://schemas.microsoft.com/office/drawing/2014/chart" uri="{C3380CC4-5D6E-409C-BE32-E72D297353CC}">
                <c16:uniqueId val="{00000011-8CA6-49C7-BD25-4F2004443FA2}"/>
              </c:ext>
            </c:extLst>
          </c:dPt>
          <c:dPt>
            <c:idx val="12"/>
            <c:invertIfNegative val="0"/>
            <c:bubble3D val="0"/>
            <c:spPr>
              <a:solidFill>
                <a:schemeClr val="tx1"/>
              </a:solidFill>
              <a:ln>
                <a:noFill/>
              </a:ln>
              <a:effectLst/>
            </c:spPr>
            <c:extLst>
              <c:ext xmlns:c16="http://schemas.microsoft.com/office/drawing/2014/chart" uri="{C3380CC4-5D6E-409C-BE32-E72D297353CC}">
                <c16:uniqueId val="{00000013-8CA6-49C7-BD25-4F2004443FA2}"/>
              </c:ext>
            </c:extLst>
          </c:dPt>
          <c:dPt>
            <c:idx val="13"/>
            <c:invertIfNegative val="0"/>
            <c:bubble3D val="0"/>
            <c:spPr>
              <a:solidFill>
                <a:srgbClr val="FF0000"/>
              </a:solidFill>
              <a:ln>
                <a:noFill/>
              </a:ln>
              <a:effectLst/>
            </c:spPr>
            <c:extLst>
              <c:ext xmlns:c16="http://schemas.microsoft.com/office/drawing/2014/chart" uri="{C3380CC4-5D6E-409C-BE32-E72D297353CC}">
                <c16:uniqueId val="{00000015-8CA6-49C7-BD25-4F2004443FA2}"/>
              </c:ext>
            </c:extLst>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4'!$H$10:$I$24</c:f>
              <c:multiLvlStrCache>
                <c:ptCount val="14"/>
                <c:lvl>
                  <c:pt idx="0">
                    <c:v>Ejecución y administración de procesos</c:v>
                  </c:pt>
                  <c:pt idx="1">
                    <c:v>Relaciones laborales</c:v>
                  </c:pt>
                  <c:pt idx="2">
                    <c:v>Usuarios, productos y prácticas</c:v>
                  </c:pt>
                  <c:pt idx="3">
                    <c:v>Usuarios, productos y prácticas</c:v>
                  </c:pt>
                  <c:pt idx="4">
                    <c:v>Ejecución y administración de procesos</c:v>
                  </c:pt>
                  <c:pt idx="5">
                    <c:v>Usuarios, productos y prácticas</c:v>
                  </c:pt>
                  <c:pt idx="6">
                    <c:v>Ejecución y administración de procesos</c:v>
                  </c:pt>
                  <c:pt idx="7">
                    <c:v>Ejecución y administración de procesos</c:v>
                  </c:pt>
                  <c:pt idx="8">
                    <c:v>Daños a activos fijos/ eventos externos</c:v>
                  </c:pt>
                  <c:pt idx="9">
                    <c:v>Ejecución y administración de procesos</c:v>
                  </c:pt>
                  <c:pt idx="10">
                    <c:v>Usuarios, productos y prácticas</c:v>
                  </c:pt>
                  <c:pt idx="11">
                    <c:v>Ejecución y administración de procesos</c:v>
                  </c:pt>
                  <c:pt idx="12">
                    <c:v>Usuarios, productos y prácticas</c:v>
                  </c:pt>
                  <c:pt idx="13">
                    <c:v>Ejecución y administración de procesos</c:v>
                  </c:pt>
                </c:lvl>
                <c:lvl>
                  <c:pt idx="0">
                    <c:v>De Cumplimiento</c:v>
                  </c:pt>
                  <c:pt idx="3">
                    <c:v>De Imagen o Reputacional</c:v>
                  </c:pt>
                  <c:pt idx="4">
                    <c:v>Estratégicos</c:v>
                  </c:pt>
                  <c:pt idx="6">
                    <c:v>Financieros</c:v>
                  </c:pt>
                  <c:pt idx="7">
                    <c:v>Gerenciales</c:v>
                  </c:pt>
                  <c:pt idx="8">
                    <c:v>Operativos</c:v>
                  </c:pt>
                  <c:pt idx="11">
                    <c:v>Satisfacción Del Cliente</c:v>
                  </c:pt>
                  <c:pt idx="13">
                    <c:v>Tecnológicos</c:v>
                  </c:pt>
                </c:lvl>
              </c:multiLvlStrCache>
            </c:multiLvlStrRef>
          </c:cat>
          <c:val>
            <c:numRef>
              <c:f>'Datos 4'!$J$10:$J$24</c:f>
              <c:numCache>
                <c:formatCode>General</c:formatCode>
                <c:ptCount val="14"/>
                <c:pt idx="0">
                  <c:v>8</c:v>
                </c:pt>
                <c:pt idx="1">
                  <c:v>1</c:v>
                </c:pt>
                <c:pt idx="2">
                  <c:v>2</c:v>
                </c:pt>
                <c:pt idx="3">
                  <c:v>3</c:v>
                </c:pt>
                <c:pt idx="4">
                  <c:v>8</c:v>
                </c:pt>
                <c:pt idx="5">
                  <c:v>1</c:v>
                </c:pt>
                <c:pt idx="6">
                  <c:v>6</c:v>
                </c:pt>
                <c:pt idx="7">
                  <c:v>5</c:v>
                </c:pt>
                <c:pt idx="8">
                  <c:v>1</c:v>
                </c:pt>
                <c:pt idx="9">
                  <c:v>27</c:v>
                </c:pt>
                <c:pt idx="10">
                  <c:v>9</c:v>
                </c:pt>
                <c:pt idx="11">
                  <c:v>1</c:v>
                </c:pt>
                <c:pt idx="12">
                  <c:v>1</c:v>
                </c:pt>
                <c:pt idx="13">
                  <c:v>1</c:v>
                </c:pt>
              </c:numCache>
            </c:numRef>
          </c:val>
          <c:extLst>
            <c:ext xmlns:c16="http://schemas.microsoft.com/office/drawing/2014/chart" uri="{C3380CC4-5D6E-409C-BE32-E72D297353CC}">
              <c16:uniqueId val="{00000016-8CA6-49C7-BD25-4F2004443FA2}"/>
            </c:ext>
          </c:extLst>
        </c:ser>
        <c:dLbls>
          <c:showLegendKey val="0"/>
          <c:showVal val="0"/>
          <c:showCatName val="0"/>
          <c:showSerName val="0"/>
          <c:showPercent val="0"/>
          <c:showBubbleSize val="0"/>
        </c:dLbls>
        <c:gapWidth val="219"/>
        <c:axId val="1723934143"/>
        <c:axId val="1723935807"/>
      </c:barChart>
      <c:catAx>
        <c:axId val="17239341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5807"/>
        <c:crosses val="autoZero"/>
        <c:auto val="1"/>
        <c:lblAlgn val="ctr"/>
        <c:lblOffset val="100"/>
        <c:noMultiLvlLbl val="0"/>
      </c:catAx>
      <c:valAx>
        <c:axId val="172393580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7239341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 Mapa-Riesgos-de-Gestion-ANT-2023-version-3.xlsx]Datos 4!TablaDinámica26</c:name>
    <c:fmtId val="12"/>
  </c:pivotSource>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RIESGOS DE GESTIÓN POR PROCESO</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a:outerShdw blurRad="63500" sx="102000" sy="102000" algn="ctr" rotWithShape="0">
              <a:prstClr val="black">
                <a:alpha val="20000"/>
              </a:prstClr>
            </a:outerShdw>
          </a:effectLst>
        </c:spPr>
        <c:marker>
          <c:symbol val="circle"/>
          <c:size val="6"/>
          <c:spPr>
            <a:solidFill>
              <a:schemeClr val="accent1"/>
            </a:solidFill>
            <a:ln w="9525">
              <a:solidFill>
                <a:schemeClr val="lt1"/>
              </a:solidFill>
            </a:ln>
            <a:effectLst/>
          </c:spPr>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outerShdw blurRad="63500" sx="102000" sy="102000" algn="ctr" rotWithShape="0">
              <a:prstClr val="black">
                <a:alpha val="20000"/>
              </a:prstClr>
            </a:outerShdw>
          </a:effectLst>
        </c:spPr>
      </c:pivotFmt>
      <c:pivotFmt>
        <c:idx val="2"/>
        <c:spPr>
          <a:solidFill>
            <a:schemeClr val="accent2">
              <a:lumMod val="20000"/>
              <a:lumOff val="80000"/>
            </a:schemeClr>
          </a:solidFill>
          <a:ln>
            <a:noFill/>
          </a:ln>
          <a:effectLst>
            <a:outerShdw blurRad="63500" sx="102000" sy="102000" algn="ctr" rotWithShape="0">
              <a:prstClr val="black">
                <a:alpha val="20000"/>
              </a:prstClr>
            </a:outerShdw>
          </a:effectLst>
        </c:spPr>
      </c:pivotFmt>
      <c:pivotFmt>
        <c:idx val="3"/>
        <c:spPr>
          <a:solidFill>
            <a:schemeClr val="accent4">
              <a:lumMod val="75000"/>
            </a:schemeClr>
          </a:solidFill>
          <a:ln>
            <a:noFill/>
          </a:ln>
          <a:effectLst>
            <a:outerShdw blurRad="63500" sx="102000" sy="102000" algn="ctr" rotWithShape="0">
              <a:prstClr val="black">
                <a:alpha val="20000"/>
              </a:prstClr>
            </a:outerShdw>
          </a:effectLst>
        </c:spPr>
      </c:pivotFmt>
      <c:pivotFmt>
        <c:idx val="4"/>
        <c:spPr>
          <a:solidFill>
            <a:schemeClr val="accent1"/>
          </a:solidFill>
          <a:ln>
            <a:noFill/>
          </a:ln>
          <a:effectLst>
            <a:outerShdw blurRad="63500" sx="102000" sy="102000" algn="ctr" rotWithShape="0">
              <a:prstClr val="black">
                <a:alpha val="20000"/>
              </a:prstClr>
            </a:outerShdw>
          </a:effectLst>
        </c:spPr>
      </c:pivotFmt>
      <c:pivotFmt>
        <c:idx val="5"/>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6"/>
        <c:spPr>
          <a:solidFill>
            <a:schemeClr val="bg1">
              <a:lumMod val="75000"/>
            </a:schemeClr>
          </a:solidFill>
          <a:ln>
            <a:noFill/>
          </a:ln>
          <a:effectLst>
            <a:outerShdw blurRad="63500" sx="102000" sy="102000" algn="ctr" rotWithShape="0">
              <a:prstClr val="black">
                <a:alpha val="20000"/>
              </a:prstClr>
            </a:outerShdw>
          </a:effectLst>
        </c:spPr>
      </c:pivotFmt>
      <c:pivotFmt>
        <c:idx val="7"/>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8"/>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9"/>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0"/>
        <c:spPr>
          <a:solidFill>
            <a:schemeClr val="bg2">
              <a:lumMod val="75000"/>
            </a:schemeClr>
          </a:solidFill>
          <a:ln>
            <a:noFill/>
          </a:ln>
          <a:effectLst>
            <a:outerShdw blurRad="63500" sx="102000" sy="102000" algn="ctr" rotWithShape="0">
              <a:prstClr val="black">
                <a:alpha val="20000"/>
              </a:prstClr>
            </a:outerShdw>
          </a:effectLst>
        </c:spPr>
      </c:pivotFmt>
      <c:pivotFmt>
        <c:idx val="11"/>
        <c:spPr>
          <a:solidFill>
            <a:schemeClr val="accent2">
              <a:lumMod val="75000"/>
            </a:schemeClr>
          </a:solidFill>
          <a:ln>
            <a:noFill/>
          </a:ln>
          <a:effectLst>
            <a:outerShdw blurRad="63500" sx="102000" sy="102000" algn="ctr" rotWithShape="0">
              <a:prstClr val="black">
                <a:alpha val="20000"/>
              </a:prstClr>
            </a:outerShdw>
          </a:effectLst>
        </c:spPr>
      </c:pivotFmt>
      <c:pivotFmt>
        <c:idx val="12"/>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3"/>
        <c:spPr>
          <a:solidFill>
            <a:srgbClr val="00B0F0"/>
          </a:solidFill>
          <a:ln>
            <a:noFill/>
          </a:ln>
          <a:effectLst>
            <a:outerShdw blurRad="63500" sx="102000" sy="102000" algn="ctr" rotWithShape="0">
              <a:prstClr val="black">
                <a:alpha val="20000"/>
              </a:prstClr>
            </a:outerShdw>
          </a:effectLst>
        </c:spPr>
      </c:pivotFmt>
      <c:pivotFmt>
        <c:idx val="14"/>
        <c:spPr>
          <a:solidFill>
            <a:schemeClr val="accent1"/>
          </a:solidFill>
          <a:ln>
            <a:noFill/>
          </a:ln>
          <a:effectLst>
            <a:outerShdw blurRad="63500" sx="102000" sy="102000" algn="ctr" rotWithShape="0">
              <a:prstClr val="black">
                <a:alpha val="20000"/>
              </a:prstClr>
            </a:outerShdw>
          </a:effectLst>
        </c:spPr>
      </c:pivotFmt>
      <c:pivotFmt>
        <c:idx val="15"/>
        <c:spPr>
          <a:solidFill>
            <a:schemeClr val="accent1"/>
          </a:solidFill>
          <a:ln>
            <a:noFill/>
          </a:ln>
          <a:effectLst>
            <a:outerShdw blurRad="63500" sx="102000" sy="102000" algn="ctr" rotWithShape="0">
              <a:prstClr val="black">
                <a:alpha val="20000"/>
              </a:prstClr>
            </a:outerShdw>
          </a:effectLst>
        </c:spPr>
      </c:pivotFmt>
      <c:pivotFmt>
        <c:idx val="16"/>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18"/>
        <c:spPr>
          <a:solidFill>
            <a:schemeClr val="accent4">
              <a:lumMod val="75000"/>
            </a:schemeClr>
          </a:solidFill>
          <a:ln>
            <a:noFill/>
          </a:ln>
          <a:effectLst>
            <a:outerShdw blurRad="63500" sx="102000" sy="102000" algn="ctr" rotWithShape="0">
              <a:prstClr val="black">
                <a:alpha val="20000"/>
              </a:prstClr>
            </a:outerShdw>
          </a:effectLst>
        </c:spPr>
      </c:pivotFmt>
      <c:pivotFmt>
        <c:idx val="19"/>
        <c:spPr>
          <a:solidFill>
            <a:schemeClr val="bg1">
              <a:lumMod val="75000"/>
            </a:schemeClr>
          </a:solidFill>
          <a:ln>
            <a:noFill/>
          </a:ln>
          <a:effectLst>
            <a:outerShdw blurRad="63500" sx="102000" sy="102000" algn="ctr" rotWithShape="0">
              <a:prstClr val="black">
                <a:alpha val="20000"/>
              </a:prstClr>
            </a:outerShdw>
          </a:effectLst>
        </c:spPr>
      </c:pivotFmt>
      <c:pivotFmt>
        <c:idx val="20"/>
        <c:spPr>
          <a:solidFill>
            <a:srgbClr val="00B0F0"/>
          </a:solidFill>
          <a:ln>
            <a:noFill/>
          </a:ln>
          <a:effectLst>
            <a:outerShdw blurRad="63500" sx="102000" sy="102000" algn="ctr" rotWithShape="0">
              <a:prstClr val="black">
                <a:alpha val="20000"/>
              </a:prstClr>
            </a:outerShdw>
          </a:effectLst>
        </c:spPr>
      </c:pivotFmt>
      <c:pivotFmt>
        <c:idx val="21"/>
        <c:spPr>
          <a:solidFill>
            <a:schemeClr val="accent2">
              <a:lumMod val="75000"/>
            </a:schemeClr>
          </a:solidFill>
          <a:ln>
            <a:noFill/>
          </a:ln>
          <a:effectLst>
            <a:outerShdw blurRad="63500" sx="102000" sy="102000" algn="ctr" rotWithShape="0">
              <a:prstClr val="black">
                <a:alpha val="20000"/>
              </a:prstClr>
            </a:outerShdw>
          </a:effectLst>
        </c:spPr>
      </c:pivotFmt>
      <c:pivotFmt>
        <c:idx val="22"/>
        <c:spPr>
          <a:solidFill>
            <a:schemeClr val="bg2">
              <a:lumMod val="75000"/>
            </a:schemeClr>
          </a:solidFill>
          <a:ln>
            <a:noFill/>
          </a:ln>
          <a:effectLst>
            <a:outerShdw blurRad="63500" sx="102000" sy="102000" algn="ctr" rotWithShape="0">
              <a:prstClr val="black">
                <a:alpha val="20000"/>
              </a:prstClr>
            </a:outerShdw>
          </a:effectLst>
        </c:spPr>
      </c:pivotFmt>
      <c:pivotFmt>
        <c:idx val="23"/>
        <c:spPr>
          <a:solidFill>
            <a:schemeClr val="accent4">
              <a:lumMod val="60000"/>
              <a:lumOff val="40000"/>
            </a:schemeClr>
          </a:solidFill>
          <a:ln>
            <a:noFill/>
          </a:ln>
          <a:effectLst>
            <a:outerShdw blurRad="63500" sx="102000" sy="102000" algn="ctr" rotWithShape="0">
              <a:prstClr val="black">
                <a:alpha val="20000"/>
              </a:prstClr>
            </a:outerShdw>
          </a:effectLst>
        </c:spPr>
      </c:pivotFmt>
      <c:pivotFmt>
        <c:idx val="24"/>
        <c:spPr>
          <a:solidFill>
            <a:schemeClr val="accent1">
              <a:lumMod val="60000"/>
              <a:lumOff val="40000"/>
            </a:schemeClr>
          </a:solidFill>
          <a:ln>
            <a:noFill/>
          </a:ln>
          <a:effectLst>
            <a:outerShdw blurRad="63500" sx="102000" sy="102000" algn="ctr" rotWithShape="0">
              <a:prstClr val="black">
                <a:alpha val="20000"/>
              </a:prstClr>
            </a:outerShdw>
          </a:effectLst>
        </c:spPr>
      </c:pivotFmt>
      <c:pivotFmt>
        <c:idx val="25"/>
        <c:spPr>
          <a:solidFill>
            <a:schemeClr val="accent6">
              <a:lumMod val="60000"/>
              <a:lumOff val="40000"/>
            </a:schemeClr>
          </a:solidFill>
          <a:ln>
            <a:noFill/>
          </a:ln>
          <a:effectLst>
            <a:outerShdw blurRad="63500" sx="102000" sy="102000" algn="ctr" rotWithShape="0">
              <a:prstClr val="black">
                <a:alpha val="20000"/>
              </a:prstClr>
            </a:outerShdw>
          </a:effectLst>
        </c:spPr>
      </c:pivotFmt>
      <c:pivotFmt>
        <c:idx val="26"/>
        <c:spPr>
          <a:solidFill>
            <a:schemeClr val="accent5">
              <a:lumMod val="60000"/>
              <a:lumOff val="40000"/>
            </a:schemeClr>
          </a:solidFill>
          <a:ln>
            <a:noFill/>
          </a:ln>
          <a:effectLst>
            <a:outerShdw blurRad="63500" sx="102000" sy="102000" algn="ctr" rotWithShape="0">
              <a:prstClr val="black">
                <a:alpha val="20000"/>
              </a:prstClr>
            </a:outerShdw>
          </a:effectLst>
        </c:spPr>
      </c:pivotFmt>
      <c:pivotFmt>
        <c:idx val="27"/>
        <c:spPr>
          <a:solidFill>
            <a:schemeClr val="accent2">
              <a:lumMod val="20000"/>
              <a:lumOff val="80000"/>
            </a:schemeClr>
          </a:solidFill>
          <a:ln>
            <a:noFill/>
          </a:ln>
          <a:effectLst>
            <a:outerShdw blurRad="63500" sx="102000" sy="102000" algn="ctr" rotWithShape="0">
              <a:prstClr val="black">
                <a:alpha val="20000"/>
              </a:prstClr>
            </a:outerShdw>
          </a:effectLst>
        </c:spPr>
      </c:pivotFmt>
    </c:pivotFmts>
    <c:plotArea>
      <c:layout>
        <c:manualLayout>
          <c:layoutTarget val="inner"/>
          <c:xMode val="edge"/>
          <c:yMode val="edge"/>
          <c:x val="8.8050317636636198E-3"/>
          <c:y val="0.18243370600713069"/>
          <c:w val="0.98238993647267281"/>
          <c:h val="0.52524457617759701"/>
        </c:manualLayout>
      </c:layout>
      <c:barChart>
        <c:barDir val="col"/>
        <c:grouping val="clustered"/>
        <c:varyColors val="0"/>
        <c:ser>
          <c:idx val="0"/>
          <c:order val="0"/>
          <c:tx>
            <c:strRef>
              <c:f>'Datos 4'!$O$9</c:f>
              <c:strCache>
                <c:ptCount val="1"/>
                <c:pt idx="0">
                  <c:v>Total</c:v>
                </c:pt>
              </c:strCache>
            </c:strRef>
          </c:tx>
          <c:spPr>
            <a:solidFill>
              <a:schemeClr val="accent1"/>
            </a:solidFill>
            <a:ln>
              <a:noFill/>
            </a:ln>
            <a:effectLst>
              <a:outerShdw blurRad="63500" sx="102000" sy="102000" algn="ctr" rotWithShape="0">
                <a:prstClr val="black">
                  <a:alpha val="20000"/>
                </a:prstClr>
              </a:outerShdw>
            </a:effectLst>
          </c:spPr>
          <c:invertIfNegative val="0"/>
          <c:dPt>
            <c:idx val="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B434-4F0D-9630-0C993DEF9A73}"/>
              </c:ext>
            </c:extLst>
          </c:dPt>
          <c:dPt>
            <c:idx val="1"/>
            <c:invertIfNegative val="0"/>
            <c:bubble3D val="0"/>
            <c:spPr>
              <a:solidFill>
                <a:schemeClr val="accent4">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B434-4F0D-9630-0C993DEF9A73}"/>
              </c:ext>
            </c:extLst>
          </c:dPt>
          <c:dPt>
            <c:idx val="2"/>
            <c:invertIfNegative val="0"/>
            <c:bubble3D val="0"/>
            <c:spPr>
              <a:solidFill>
                <a:schemeClr val="bg1">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B434-4F0D-9630-0C993DEF9A73}"/>
              </c:ext>
            </c:extLst>
          </c:dPt>
          <c:dPt>
            <c:idx val="6"/>
            <c:invertIfNegative val="0"/>
            <c:bubble3D val="0"/>
            <c:spPr>
              <a:solidFill>
                <a:srgbClr val="00B0F0"/>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B434-4F0D-9630-0C993DEF9A73}"/>
              </c:ext>
            </c:extLst>
          </c:dPt>
          <c:dPt>
            <c:idx val="7"/>
            <c:invertIfNegative val="0"/>
            <c:bubble3D val="0"/>
            <c:spPr>
              <a:solidFill>
                <a:schemeClr val="accent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B434-4F0D-9630-0C993DEF9A73}"/>
              </c:ext>
            </c:extLst>
          </c:dPt>
          <c:dPt>
            <c:idx val="8"/>
            <c:invertIfNegative val="0"/>
            <c:bubble3D val="0"/>
            <c:spPr>
              <a:solidFill>
                <a:schemeClr val="bg2">
                  <a:lumMod val="7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B434-4F0D-9630-0C993DEF9A73}"/>
              </c:ext>
            </c:extLst>
          </c:dPt>
          <c:dPt>
            <c:idx val="9"/>
            <c:invertIfNegative val="0"/>
            <c:bubble3D val="0"/>
            <c:spPr>
              <a:solidFill>
                <a:schemeClr val="accent4">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B434-4F0D-9630-0C993DEF9A73}"/>
              </c:ext>
            </c:extLst>
          </c:dPt>
          <c:dPt>
            <c:idx val="10"/>
            <c:invertIfNegative val="0"/>
            <c:bubble3D val="0"/>
            <c:spPr>
              <a:solidFill>
                <a:schemeClr val="accent1">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B434-4F0D-9630-0C993DEF9A73}"/>
              </c:ext>
            </c:extLst>
          </c:dPt>
          <c:dPt>
            <c:idx val="11"/>
            <c:invertIfNegative val="0"/>
            <c:bubble3D val="0"/>
            <c:spPr>
              <a:solidFill>
                <a:schemeClr val="accent6">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B434-4F0D-9630-0C993DEF9A73}"/>
              </c:ext>
            </c:extLst>
          </c:dPt>
          <c:dPt>
            <c:idx val="12"/>
            <c:invertIfNegative val="0"/>
            <c:bubble3D val="0"/>
            <c:spPr>
              <a:solidFill>
                <a:schemeClr val="accent5">
                  <a:lumMod val="60000"/>
                  <a:lumOff val="4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B434-4F0D-9630-0C993DEF9A73}"/>
              </c:ext>
            </c:extLst>
          </c:dPt>
          <c:dPt>
            <c:idx val="13"/>
            <c:invertIfNegative val="0"/>
            <c:bubble3D val="0"/>
            <c:spPr>
              <a:solidFill>
                <a:schemeClr val="accent2">
                  <a:lumMod val="20000"/>
                  <a:lumOff val="8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B434-4F0D-9630-0C993DEF9A73}"/>
              </c:ext>
            </c:extLst>
          </c:dPt>
          <c:dLbls>
            <c:spPr>
              <a:noFill/>
              <a:ln>
                <a:noFill/>
              </a:ln>
              <a:effectLst/>
            </c:spPr>
            <c:txPr>
              <a:bodyPr rot="0" spcFirstLastPara="1" vertOverflow="ellipsis" vert="horz" wrap="square" anchor="ctr" anchorCtr="1"/>
              <a:lstStyle/>
              <a:p>
                <a:pPr>
                  <a:defRPr sz="1100" b="1" i="0" u="none" strike="noStrike" kern="1200" spc="0" baseline="0">
                    <a:solidFill>
                      <a:schemeClr val="accent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4'!$N$10:$N$25</c:f>
              <c:strCache>
                <c:ptCount val="15"/>
                <c:pt idx="0">
                  <c:v>Acceso A La Propiedad De La Tierra Y Los Territorios</c:v>
                </c:pt>
                <c:pt idx="1">
                  <c:v>Adminis​tración De Tierras</c:v>
                </c:pt>
                <c:pt idx="2">
                  <c:v>Administración De Bienes Y Servicios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4'!$O$10:$O$25</c:f>
              <c:numCache>
                <c:formatCode>General</c:formatCode>
                <c:ptCount val="15"/>
                <c:pt idx="0">
                  <c:v>10</c:v>
                </c:pt>
                <c:pt idx="1">
                  <c:v>2</c:v>
                </c:pt>
                <c:pt idx="2">
                  <c:v>10</c:v>
                </c:pt>
                <c:pt idx="3">
                  <c:v>2</c:v>
                </c:pt>
                <c:pt idx="4">
                  <c:v>3</c:v>
                </c:pt>
                <c:pt idx="5">
                  <c:v>4</c:v>
                </c:pt>
                <c:pt idx="6">
                  <c:v>5</c:v>
                </c:pt>
                <c:pt idx="7">
                  <c:v>5</c:v>
                </c:pt>
                <c:pt idx="8">
                  <c:v>2</c:v>
                </c:pt>
                <c:pt idx="9">
                  <c:v>5</c:v>
                </c:pt>
                <c:pt idx="10">
                  <c:v>8</c:v>
                </c:pt>
                <c:pt idx="11">
                  <c:v>5</c:v>
                </c:pt>
                <c:pt idx="12">
                  <c:v>4</c:v>
                </c:pt>
                <c:pt idx="13">
                  <c:v>5</c:v>
                </c:pt>
                <c:pt idx="14">
                  <c:v>4</c:v>
                </c:pt>
              </c:numCache>
            </c:numRef>
          </c:val>
          <c:extLst>
            <c:ext xmlns:c16="http://schemas.microsoft.com/office/drawing/2014/chart" uri="{C3380CC4-5D6E-409C-BE32-E72D297353CC}">
              <c16:uniqueId val="{00000016-B434-4F0D-9630-0C993DEF9A73}"/>
            </c:ext>
          </c:extLst>
        </c:ser>
        <c:dLbls>
          <c:showLegendKey val="0"/>
          <c:showVal val="0"/>
          <c:showCatName val="0"/>
          <c:showSerName val="0"/>
          <c:showPercent val="0"/>
          <c:showBubbleSize val="0"/>
        </c:dLbls>
        <c:gapWidth val="150"/>
        <c:axId val="1829031743"/>
        <c:axId val="1829036319"/>
      </c:barChart>
      <c:catAx>
        <c:axId val="1829031743"/>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829036319"/>
        <c:crosses val="autoZero"/>
        <c:auto val="1"/>
        <c:lblAlgn val="ctr"/>
        <c:lblOffset val="100"/>
        <c:noMultiLvlLbl val="0"/>
      </c:catAx>
      <c:valAx>
        <c:axId val="1829036319"/>
        <c:scaling>
          <c:orientation val="minMax"/>
        </c:scaling>
        <c:delete val="1"/>
        <c:axPos val="l"/>
        <c:numFmt formatCode="General" sourceLinked="1"/>
        <c:majorTickMark val="out"/>
        <c:minorTickMark val="none"/>
        <c:tickLblPos val="nextTo"/>
        <c:crossAx val="182903174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 Mapa-Riesgos-de-Gestion-ANT-2023-version-3.xlsx]Datos 5!TablaDinámica37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baseline="0">
                <a:effectLst/>
              </a:rPr>
              <a:t>Nivel de exposición de los Riesgos de Gestión Inherentes en los procesos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FFFF00"/>
          </a:solidFill>
          <a:ln>
            <a:noFill/>
          </a:ln>
          <a:effectLst/>
        </c:spPr>
      </c:pivotFmt>
      <c:pivotFmt>
        <c:idx val="2"/>
        <c:spPr>
          <a:solidFill>
            <a:srgbClr val="FFFF00"/>
          </a:solidFill>
          <a:ln>
            <a:noFill/>
          </a:ln>
          <a:effectLst/>
        </c:spPr>
      </c:pivotFmt>
      <c:pivotFmt>
        <c:idx val="3"/>
        <c:spPr>
          <a:solidFill>
            <a:srgbClr val="FFFF00"/>
          </a:solidFill>
          <a:ln>
            <a:noFill/>
          </a:ln>
          <a:effectLst/>
        </c:spPr>
      </c:pivotFmt>
      <c:pivotFmt>
        <c:idx val="4"/>
        <c:spPr>
          <a:solidFill>
            <a:srgbClr val="FFFF00"/>
          </a:solidFill>
          <a:ln>
            <a:noFill/>
          </a:ln>
          <a:effectLst/>
        </c:spPr>
      </c:pivotFmt>
      <c:pivotFmt>
        <c:idx val="5"/>
        <c:spPr>
          <a:solidFill>
            <a:srgbClr val="FFFF00"/>
          </a:solidFill>
          <a:ln>
            <a:noFill/>
          </a:ln>
          <a:effectLst/>
        </c:spPr>
      </c:pivotFmt>
      <c:pivotFmt>
        <c:idx val="6"/>
        <c:spPr>
          <a:solidFill>
            <a:srgbClr val="FFFF00"/>
          </a:solidFill>
          <a:ln>
            <a:noFill/>
          </a:ln>
          <a:effectLst/>
        </c:spPr>
      </c:pivotFmt>
      <c:pivotFmt>
        <c:idx val="7"/>
        <c:spPr>
          <a:solidFill>
            <a:srgbClr val="FFFF00"/>
          </a:solidFill>
          <a:ln>
            <a:noFill/>
          </a:ln>
          <a:effectLst/>
        </c:spPr>
      </c:pivotFmt>
      <c:pivotFmt>
        <c:idx val="8"/>
        <c:spPr>
          <a:solidFill>
            <a:srgbClr val="FFFF00"/>
          </a:solidFill>
          <a:ln>
            <a:noFill/>
          </a:ln>
          <a:effectLst/>
        </c:spPr>
      </c:pivotFmt>
      <c:pivotFmt>
        <c:idx val="9"/>
        <c:spPr>
          <a:solidFill>
            <a:srgbClr val="FFFF00"/>
          </a:solidFill>
          <a:ln>
            <a:noFill/>
          </a:ln>
          <a:effectLst/>
        </c:spPr>
      </c:pivotFmt>
      <c:pivotFmt>
        <c:idx val="10"/>
        <c:spPr>
          <a:solidFill>
            <a:srgbClr val="C00000"/>
          </a:solidFill>
          <a:ln>
            <a:noFill/>
          </a:ln>
          <a:effectLst/>
        </c:spPr>
      </c:pivotFmt>
      <c:pivotFmt>
        <c:idx val="11"/>
        <c:spPr>
          <a:solidFill>
            <a:srgbClr val="C00000"/>
          </a:solidFill>
          <a:ln>
            <a:noFill/>
          </a:ln>
          <a:effectLst/>
        </c:spPr>
      </c:pivotFmt>
      <c:pivotFmt>
        <c:idx val="12"/>
        <c:spPr>
          <a:solidFill>
            <a:srgbClr val="C00000"/>
          </a:solidFill>
          <a:ln>
            <a:noFill/>
          </a:ln>
          <a:effectLst/>
        </c:spPr>
      </c:pivotFmt>
      <c:pivotFmt>
        <c:idx val="13"/>
        <c:spPr>
          <a:solidFill>
            <a:srgbClr val="C00000"/>
          </a:solidFill>
          <a:ln>
            <a:noFill/>
          </a:ln>
          <a:effectLst/>
        </c:spPr>
      </c:pivotFmt>
      <c:pivotFmt>
        <c:idx val="14"/>
        <c:spPr>
          <a:solidFill>
            <a:srgbClr val="C00000"/>
          </a:solidFill>
          <a:ln>
            <a:noFill/>
          </a:ln>
          <a:effectLst/>
        </c:spPr>
      </c:pivotFmt>
      <c:pivotFmt>
        <c:idx val="15"/>
        <c:spPr>
          <a:solidFill>
            <a:srgbClr val="C00000"/>
          </a:solidFill>
          <a:ln>
            <a:noFill/>
          </a:ln>
          <a:effectLst/>
        </c:spPr>
      </c:pivotFmt>
      <c:pivotFmt>
        <c:idx val="16"/>
        <c:spPr>
          <a:solidFill>
            <a:srgbClr val="C00000"/>
          </a:solidFill>
          <a:ln>
            <a:noFill/>
          </a:ln>
          <a:effectLst/>
        </c:spPr>
      </c:pivotFmt>
      <c:pivotFmt>
        <c:idx val="17"/>
        <c:spPr>
          <a:solidFill>
            <a:srgbClr val="C00000"/>
          </a:solidFill>
          <a:ln>
            <a:noFill/>
          </a:ln>
          <a:effectLst/>
        </c:spPr>
      </c:pivotFmt>
      <c:pivotFmt>
        <c:idx val="18"/>
        <c:spPr>
          <a:solidFill>
            <a:srgbClr val="C00000"/>
          </a:solidFill>
          <a:ln>
            <a:noFill/>
          </a:ln>
          <a:effectLst/>
        </c:spPr>
      </c:pivotFmt>
      <c:pivotFmt>
        <c:idx val="19"/>
        <c:spPr>
          <a:solidFill>
            <a:srgbClr val="C00000"/>
          </a:solidFill>
          <a:ln>
            <a:noFill/>
          </a:ln>
          <a:effectLst/>
        </c:spPr>
      </c:pivotFmt>
      <c:pivotFmt>
        <c:idx val="20"/>
        <c:spPr>
          <a:solidFill>
            <a:srgbClr val="C00000"/>
          </a:solidFill>
          <a:ln>
            <a:noFill/>
          </a:ln>
          <a:effectLst/>
        </c:spPr>
      </c:pivotFmt>
      <c:pivotFmt>
        <c:idx val="21"/>
        <c:spPr>
          <a:solidFill>
            <a:srgbClr val="C00000"/>
          </a:solidFill>
          <a:ln>
            <a:noFill/>
          </a:ln>
          <a:effectLst/>
        </c:spPr>
      </c:pivotFmt>
      <c:pivotFmt>
        <c:idx val="22"/>
        <c:spPr>
          <a:solidFill>
            <a:srgbClr val="C00000"/>
          </a:solidFill>
          <a:ln>
            <a:noFill/>
          </a:ln>
          <a:effectLst/>
        </c:spPr>
      </c:pivotFmt>
      <c:pivotFmt>
        <c:idx val="23"/>
        <c:spPr>
          <a:solidFill>
            <a:srgbClr val="C00000"/>
          </a:solidFill>
          <a:ln>
            <a:noFill/>
          </a:ln>
          <a:effectLst/>
        </c:spPr>
      </c:pivotFmt>
      <c:pivotFmt>
        <c:idx val="24"/>
        <c:spPr>
          <a:solidFill>
            <a:schemeClr val="accent6"/>
          </a:solidFill>
          <a:ln>
            <a:noFill/>
          </a:ln>
          <a:effectLst/>
        </c:spPr>
      </c:pivotFmt>
      <c:pivotFmt>
        <c:idx val="25"/>
        <c:spPr>
          <a:solidFill>
            <a:schemeClr val="accent2"/>
          </a:solidFill>
          <a:ln>
            <a:noFill/>
          </a:ln>
          <a:effectLst/>
        </c:spPr>
      </c:pivotFmt>
      <c:pivotFmt>
        <c:idx val="26"/>
        <c:spPr>
          <a:solidFill>
            <a:schemeClr val="accent2"/>
          </a:solidFill>
          <a:ln>
            <a:noFill/>
          </a:ln>
          <a:effectLst/>
        </c:spPr>
      </c:pivotFmt>
      <c:pivotFmt>
        <c:idx val="27"/>
        <c:spPr>
          <a:solidFill>
            <a:schemeClr val="accent2"/>
          </a:solidFill>
          <a:ln>
            <a:noFill/>
          </a:ln>
          <a:effectLst/>
        </c:spPr>
      </c:pivotFmt>
      <c:pivotFmt>
        <c:idx val="28"/>
        <c:spPr>
          <a:solidFill>
            <a:schemeClr val="accent2"/>
          </a:solidFill>
          <a:ln>
            <a:noFill/>
          </a:ln>
          <a:effectLst/>
        </c:spPr>
      </c:pivotFmt>
      <c:pivotFmt>
        <c:idx val="29"/>
        <c:spPr>
          <a:solidFill>
            <a:schemeClr val="accent2"/>
          </a:solidFill>
          <a:ln>
            <a:noFill/>
          </a:ln>
          <a:effectLst/>
        </c:spPr>
      </c:pivotFmt>
      <c:pivotFmt>
        <c:idx val="30"/>
        <c:spPr>
          <a:solidFill>
            <a:schemeClr val="accent2"/>
          </a:solidFill>
          <a:ln>
            <a:noFill/>
          </a:ln>
          <a:effectLst/>
        </c:spPr>
      </c:pivotFmt>
    </c:pivotFmts>
    <c:plotArea>
      <c:layout/>
      <c:barChart>
        <c:barDir val="bar"/>
        <c:grouping val="clustered"/>
        <c:varyColors val="0"/>
        <c:ser>
          <c:idx val="0"/>
          <c:order val="0"/>
          <c:tx>
            <c:strRef>
              <c:f>'Datos 5'!$L$3</c:f>
              <c:strCache>
                <c:ptCount val="1"/>
                <c:pt idx="0">
                  <c:v>Total</c:v>
                </c:pt>
              </c:strCache>
            </c:strRef>
          </c:tx>
          <c:spPr>
            <a:solidFill>
              <a:schemeClr val="accent1"/>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1F-448E-4254-BAB3-3BB512CEFB8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1E-448E-4254-BAB3-3BB512CEFB8B}"/>
              </c:ext>
            </c:extLst>
          </c:dPt>
          <c:dPt>
            <c:idx val="2"/>
            <c:invertIfNegative val="0"/>
            <c:bubble3D val="0"/>
            <c:spPr>
              <a:solidFill>
                <a:schemeClr val="accent2"/>
              </a:solidFill>
              <a:ln>
                <a:noFill/>
              </a:ln>
              <a:effectLst/>
            </c:spPr>
            <c:extLst>
              <c:ext xmlns:c16="http://schemas.microsoft.com/office/drawing/2014/chart" uri="{C3380CC4-5D6E-409C-BE32-E72D297353CC}">
                <c16:uniqueId val="{0000001D-448E-4254-BAB3-3BB512CEFB8B}"/>
              </c:ext>
            </c:extLst>
          </c:dPt>
          <c:dPt>
            <c:idx val="3"/>
            <c:invertIfNegative val="0"/>
            <c:bubble3D val="0"/>
            <c:spPr>
              <a:solidFill>
                <a:schemeClr val="accent2"/>
              </a:solidFill>
              <a:ln>
                <a:noFill/>
              </a:ln>
              <a:effectLst/>
            </c:spPr>
            <c:extLst>
              <c:ext xmlns:c16="http://schemas.microsoft.com/office/drawing/2014/chart" uri="{C3380CC4-5D6E-409C-BE32-E72D297353CC}">
                <c16:uniqueId val="{0000001C-448E-4254-BAB3-3BB512CEFB8B}"/>
              </c:ext>
            </c:extLst>
          </c:dPt>
          <c:dPt>
            <c:idx val="4"/>
            <c:invertIfNegative val="0"/>
            <c:bubble3D val="0"/>
            <c:spPr>
              <a:solidFill>
                <a:schemeClr val="accent2"/>
              </a:solidFill>
              <a:ln>
                <a:noFill/>
              </a:ln>
              <a:effectLst/>
            </c:spPr>
            <c:extLst>
              <c:ext xmlns:c16="http://schemas.microsoft.com/office/drawing/2014/chart" uri="{C3380CC4-5D6E-409C-BE32-E72D297353CC}">
                <c16:uniqueId val="{0000001B-448E-4254-BAB3-3BB512CEFB8B}"/>
              </c:ext>
            </c:extLst>
          </c:dPt>
          <c:dPt>
            <c:idx val="5"/>
            <c:invertIfNegative val="0"/>
            <c:bubble3D val="0"/>
            <c:spPr>
              <a:solidFill>
                <a:schemeClr val="accent2"/>
              </a:solidFill>
              <a:ln>
                <a:noFill/>
              </a:ln>
              <a:effectLst/>
            </c:spPr>
            <c:extLst>
              <c:ext xmlns:c16="http://schemas.microsoft.com/office/drawing/2014/chart" uri="{C3380CC4-5D6E-409C-BE32-E72D297353CC}">
                <c16:uniqueId val="{0000001A-448E-4254-BAB3-3BB512CEFB8B}"/>
              </c:ext>
            </c:extLst>
          </c:dPt>
          <c:dPt>
            <c:idx val="6"/>
            <c:invertIfNegative val="0"/>
            <c:bubble3D val="0"/>
            <c:spPr>
              <a:solidFill>
                <a:schemeClr val="accent6"/>
              </a:solidFill>
              <a:ln>
                <a:noFill/>
              </a:ln>
              <a:effectLst/>
            </c:spPr>
            <c:extLst>
              <c:ext xmlns:c16="http://schemas.microsoft.com/office/drawing/2014/chart" uri="{C3380CC4-5D6E-409C-BE32-E72D297353CC}">
                <c16:uniqueId val="{00000019-448E-4254-BAB3-3BB512CEFB8B}"/>
              </c:ext>
            </c:extLst>
          </c:dPt>
          <c:dPt>
            <c:idx val="7"/>
            <c:invertIfNegative val="0"/>
            <c:bubble3D val="0"/>
            <c:spPr>
              <a:solidFill>
                <a:srgbClr val="C00000"/>
              </a:solidFill>
              <a:ln>
                <a:noFill/>
              </a:ln>
              <a:effectLst/>
            </c:spPr>
            <c:extLst>
              <c:ext xmlns:c16="http://schemas.microsoft.com/office/drawing/2014/chart" uri="{C3380CC4-5D6E-409C-BE32-E72D297353CC}">
                <c16:uniqueId val="{00000018-448E-4254-BAB3-3BB512CEFB8B}"/>
              </c:ext>
            </c:extLst>
          </c:dPt>
          <c:dPt>
            <c:idx val="8"/>
            <c:invertIfNegative val="0"/>
            <c:bubble3D val="0"/>
            <c:spPr>
              <a:solidFill>
                <a:srgbClr val="C00000"/>
              </a:solidFill>
              <a:ln>
                <a:noFill/>
              </a:ln>
              <a:effectLst/>
            </c:spPr>
            <c:extLst>
              <c:ext xmlns:c16="http://schemas.microsoft.com/office/drawing/2014/chart" uri="{C3380CC4-5D6E-409C-BE32-E72D297353CC}">
                <c16:uniqueId val="{00000017-448E-4254-BAB3-3BB512CEFB8B}"/>
              </c:ext>
            </c:extLst>
          </c:dPt>
          <c:dPt>
            <c:idx val="9"/>
            <c:invertIfNegative val="0"/>
            <c:bubble3D val="0"/>
            <c:spPr>
              <a:solidFill>
                <a:srgbClr val="C00000"/>
              </a:solidFill>
              <a:ln>
                <a:noFill/>
              </a:ln>
              <a:effectLst/>
            </c:spPr>
            <c:extLst>
              <c:ext xmlns:c16="http://schemas.microsoft.com/office/drawing/2014/chart" uri="{C3380CC4-5D6E-409C-BE32-E72D297353CC}">
                <c16:uniqueId val="{00000016-448E-4254-BAB3-3BB512CEFB8B}"/>
              </c:ext>
            </c:extLst>
          </c:dPt>
          <c:dPt>
            <c:idx val="10"/>
            <c:invertIfNegative val="0"/>
            <c:bubble3D val="0"/>
            <c:spPr>
              <a:solidFill>
                <a:srgbClr val="C00000"/>
              </a:solidFill>
              <a:ln>
                <a:noFill/>
              </a:ln>
              <a:effectLst/>
            </c:spPr>
            <c:extLst>
              <c:ext xmlns:c16="http://schemas.microsoft.com/office/drawing/2014/chart" uri="{C3380CC4-5D6E-409C-BE32-E72D297353CC}">
                <c16:uniqueId val="{00000015-448E-4254-BAB3-3BB512CEFB8B}"/>
              </c:ext>
            </c:extLst>
          </c:dPt>
          <c:dPt>
            <c:idx val="11"/>
            <c:invertIfNegative val="0"/>
            <c:bubble3D val="0"/>
            <c:spPr>
              <a:solidFill>
                <a:srgbClr val="C00000"/>
              </a:solidFill>
              <a:ln>
                <a:noFill/>
              </a:ln>
              <a:effectLst/>
            </c:spPr>
            <c:extLst>
              <c:ext xmlns:c16="http://schemas.microsoft.com/office/drawing/2014/chart" uri="{C3380CC4-5D6E-409C-BE32-E72D297353CC}">
                <c16:uniqueId val="{00000014-448E-4254-BAB3-3BB512CEFB8B}"/>
              </c:ext>
            </c:extLst>
          </c:dPt>
          <c:dPt>
            <c:idx val="12"/>
            <c:invertIfNegative val="0"/>
            <c:bubble3D val="0"/>
            <c:spPr>
              <a:solidFill>
                <a:srgbClr val="C00000"/>
              </a:solidFill>
              <a:ln>
                <a:noFill/>
              </a:ln>
              <a:effectLst/>
            </c:spPr>
            <c:extLst>
              <c:ext xmlns:c16="http://schemas.microsoft.com/office/drawing/2014/chart" uri="{C3380CC4-5D6E-409C-BE32-E72D297353CC}">
                <c16:uniqueId val="{00000013-448E-4254-BAB3-3BB512CEFB8B}"/>
              </c:ext>
            </c:extLst>
          </c:dPt>
          <c:dPt>
            <c:idx val="13"/>
            <c:invertIfNegative val="0"/>
            <c:bubble3D val="0"/>
            <c:spPr>
              <a:solidFill>
                <a:srgbClr val="C00000"/>
              </a:solidFill>
              <a:ln>
                <a:noFill/>
              </a:ln>
              <a:effectLst/>
            </c:spPr>
            <c:extLst>
              <c:ext xmlns:c16="http://schemas.microsoft.com/office/drawing/2014/chart" uri="{C3380CC4-5D6E-409C-BE32-E72D297353CC}">
                <c16:uniqueId val="{00000012-448E-4254-BAB3-3BB512CEFB8B}"/>
              </c:ext>
            </c:extLst>
          </c:dPt>
          <c:dPt>
            <c:idx val="14"/>
            <c:invertIfNegative val="0"/>
            <c:bubble3D val="0"/>
            <c:spPr>
              <a:solidFill>
                <a:srgbClr val="C00000"/>
              </a:solidFill>
              <a:ln>
                <a:noFill/>
              </a:ln>
              <a:effectLst/>
            </c:spPr>
            <c:extLst>
              <c:ext xmlns:c16="http://schemas.microsoft.com/office/drawing/2014/chart" uri="{C3380CC4-5D6E-409C-BE32-E72D297353CC}">
                <c16:uniqueId val="{00000011-448E-4254-BAB3-3BB512CEFB8B}"/>
              </c:ext>
            </c:extLst>
          </c:dPt>
          <c:dPt>
            <c:idx val="15"/>
            <c:invertIfNegative val="0"/>
            <c:bubble3D val="0"/>
            <c:spPr>
              <a:solidFill>
                <a:srgbClr val="C00000"/>
              </a:solidFill>
              <a:ln>
                <a:noFill/>
              </a:ln>
              <a:effectLst/>
            </c:spPr>
            <c:extLst>
              <c:ext xmlns:c16="http://schemas.microsoft.com/office/drawing/2014/chart" uri="{C3380CC4-5D6E-409C-BE32-E72D297353CC}">
                <c16:uniqueId val="{00000010-448E-4254-BAB3-3BB512CEFB8B}"/>
              </c:ext>
            </c:extLst>
          </c:dPt>
          <c:dPt>
            <c:idx val="16"/>
            <c:invertIfNegative val="0"/>
            <c:bubble3D val="0"/>
            <c:spPr>
              <a:solidFill>
                <a:srgbClr val="C00000"/>
              </a:solidFill>
              <a:ln>
                <a:noFill/>
              </a:ln>
              <a:effectLst/>
            </c:spPr>
            <c:extLst>
              <c:ext xmlns:c16="http://schemas.microsoft.com/office/drawing/2014/chart" uri="{C3380CC4-5D6E-409C-BE32-E72D297353CC}">
                <c16:uniqueId val="{0000000F-448E-4254-BAB3-3BB512CEFB8B}"/>
              </c:ext>
            </c:extLst>
          </c:dPt>
          <c:dPt>
            <c:idx val="17"/>
            <c:invertIfNegative val="0"/>
            <c:bubble3D val="0"/>
            <c:spPr>
              <a:solidFill>
                <a:srgbClr val="C00000"/>
              </a:solidFill>
              <a:ln>
                <a:noFill/>
              </a:ln>
              <a:effectLst/>
            </c:spPr>
            <c:extLst>
              <c:ext xmlns:c16="http://schemas.microsoft.com/office/drawing/2014/chart" uri="{C3380CC4-5D6E-409C-BE32-E72D297353CC}">
                <c16:uniqueId val="{0000000E-448E-4254-BAB3-3BB512CEFB8B}"/>
              </c:ext>
            </c:extLst>
          </c:dPt>
          <c:dPt>
            <c:idx val="18"/>
            <c:invertIfNegative val="0"/>
            <c:bubble3D val="0"/>
            <c:spPr>
              <a:solidFill>
                <a:srgbClr val="C00000"/>
              </a:solidFill>
              <a:ln>
                <a:noFill/>
              </a:ln>
              <a:effectLst/>
            </c:spPr>
            <c:extLst>
              <c:ext xmlns:c16="http://schemas.microsoft.com/office/drawing/2014/chart" uri="{C3380CC4-5D6E-409C-BE32-E72D297353CC}">
                <c16:uniqueId val="{0000000D-448E-4254-BAB3-3BB512CEFB8B}"/>
              </c:ext>
            </c:extLst>
          </c:dPt>
          <c:dPt>
            <c:idx val="19"/>
            <c:invertIfNegative val="0"/>
            <c:bubble3D val="0"/>
            <c:spPr>
              <a:solidFill>
                <a:srgbClr val="C00000"/>
              </a:solidFill>
              <a:ln>
                <a:noFill/>
              </a:ln>
              <a:effectLst/>
            </c:spPr>
            <c:extLst>
              <c:ext xmlns:c16="http://schemas.microsoft.com/office/drawing/2014/chart" uri="{C3380CC4-5D6E-409C-BE32-E72D297353CC}">
                <c16:uniqueId val="{0000000C-448E-4254-BAB3-3BB512CEFB8B}"/>
              </c:ext>
            </c:extLst>
          </c:dPt>
          <c:dPt>
            <c:idx val="20"/>
            <c:invertIfNegative val="0"/>
            <c:bubble3D val="0"/>
            <c:spPr>
              <a:solidFill>
                <a:srgbClr val="C00000"/>
              </a:solidFill>
              <a:ln>
                <a:noFill/>
              </a:ln>
              <a:effectLst/>
            </c:spPr>
            <c:extLst>
              <c:ext xmlns:c16="http://schemas.microsoft.com/office/drawing/2014/chart" uri="{C3380CC4-5D6E-409C-BE32-E72D297353CC}">
                <c16:uniqueId val="{0000000B-448E-4254-BAB3-3BB512CEFB8B}"/>
              </c:ext>
            </c:extLst>
          </c:dPt>
          <c:dPt>
            <c:idx val="21"/>
            <c:invertIfNegative val="0"/>
            <c:bubble3D val="0"/>
            <c:spPr>
              <a:solidFill>
                <a:srgbClr val="FFFF00"/>
              </a:solidFill>
              <a:ln>
                <a:noFill/>
              </a:ln>
              <a:effectLst/>
            </c:spPr>
            <c:extLst>
              <c:ext xmlns:c16="http://schemas.microsoft.com/office/drawing/2014/chart" uri="{C3380CC4-5D6E-409C-BE32-E72D297353CC}">
                <c16:uniqueId val="{0000000A-448E-4254-BAB3-3BB512CEFB8B}"/>
              </c:ext>
            </c:extLst>
          </c:dPt>
          <c:dPt>
            <c:idx val="22"/>
            <c:invertIfNegative val="0"/>
            <c:bubble3D val="0"/>
            <c:spPr>
              <a:solidFill>
                <a:srgbClr val="FFFF00"/>
              </a:solidFill>
              <a:ln>
                <a:noFill/>
              </a:ln>
              <a:effectLst/>
            </c:spPr>
            <c:extLst>
              <c:ext xmlns:c16="http://schemas.microsoft.com/office/drawing/2014/chart" uri="{C3380CC4-5D6E-409C-BE32-E72D297353CC}">
                <c16:uniqueId val="{00000009-448E-4254-BAB3-3BB512CEFB8B}"/>
              </c:ext>
            </c:extLst>
          </c:dPt>
          <c:dPt>
            <c:idx val="23"/>
            <c:invertIfNegative val="0"/>
            <c:bubble3D val="0"/>
            <c:spPr>
              <a:solidFill>
                <a:srgbClr val="FFFF00"/>
              </a:solidFill>
              <a:ln>
                <a:noFill/>
              </a:ln>
              <a:effectLst/>
            </c:spPr>
            <c:extLst>
              <c:ext xmlns:c16="http://schemas.microsoft.com/office/drawing/2014/chart" uri="{C3380CC4-5D6E-409C-BE32-E72D297353CC}">
                <c16:uniqueId val="{00000008-448E-4254-BAB3-3BB512CEFB8B}"/>
              </c:ext>
            </c:extLst>
          </c:dPt>
          <c:dPt>
            <c:idx val="24"/>
            <c:invertIfNegative val="0"/>
            <c:bubble3D val="0"/>
            <c:spPr>
              <a:solidFill>
                <a:srgbClr val="FFFF00"/>
              </a:solidFill>
              <a:ln>
                <a:noFill/>
              </a:ln>
              <a:effectLst/>
            </c:spPr>
            <c:extLst>
              <c:ext xmlns:c16="http://schemas.microsoft.com/office/drawing/2014/chart" uri="{C3380CC4-5D6E-409C-BE32-E72D297353CC}">
                <c16:uniqueId val="{00000007-448E-4254-BAB3-3BB512CEFB8B}"/>
              </c:ext>
            </c:extLst>
          </c:dPt>
          <c:dPt>
            <c:idx val="25"/>
            <c:invertIfNegative val="0"/>
            <c:bubble3D val="0"/>
            <c:spPr>
              <a:solidFill>
                <a:srgbClr val="FFFF00"/>
              </a:solidFill>
              <a:ln>
                <a:noFill/>
              </a:ln>
              <a:effectLst/>
            </c:spPr>
            <c:extLst>
              <c:ext xmlns:c16="http://schemas.microsoft.com/office/drawing/2014/chart" uri="{C3380CC4-5D6E-409C-BE32-E72D297353CC}">
                <c16:uniqueId val="{00000006-448E-4254-BAB3-3BB512CEFB8B}"/>
              </c:ext>
            </c:extLst>
          </c:dPt>
          <c:dPt>
            <c:idx val="26"/>
            <c:invertIfNegative val="0"/>
            <c:bubble3D val="0"/>
            <c:spPr>
              <a:solidFill>
                <a:srgbClr val="FFFF00"/>
              </a:solidFill>
              <a:ln>
                <a:noFill/>
              </a:ln>
              <a:effectLst/>
            </c:spPr>
            <c:extLst>
              <c:ext xmlns:c16="http://schemas.microsoft.com/office/drawing/2014/chart" uri="{C3380CC4-5D6E-409C-BE32-E72D297353CC}">
                <c16:uniqueId val="{00000005-448E-4254-BAB3-3BB512CEFB8B}"/>
              </c:ext>
            </c:extLst>
          </c:dPt>
          <c:dPt>
            <c:idx val="27"/>
            <c:invertIfNegative val="0"/>
            <c:bubble3D val="0"/>
            <c:spPr>
              <a:solidFill>
                <a:srgbClr val="FFFF00"/>
              </a:solidFill>
              <a:ln>
                <a:noFill/>
              </a:ln>
              <a:effectLst/>
            </c:spPr>
            <c:extLst>
              <c:ext xmlns:c16="http://schemas.microsoft.com/office/drawing/2014/chart" uri="{C3380CC4-5D6E-409C-BE32-E72D297353CC}">
                <c16:uniqueId val="{00000004-448E-4254-BAB3-3BB512CEFB8B}"/>
              </c:ext>
            </c:extLst>
          </c:dPt>
          <c:dPt>
            <c:idx val="28"/>
            <c:invertIfNegative val="0"/>
            <c:bubble3D val="0"/>
            <c:spPr>
              <a:solidFill>
                <a:srgbClr val="FFFF00"/>
              </a:solidFill>
              <a:ln>
                <a:noFill/>
              </a:ln>
              <a:effectLst/>
            </c:spPr>
            <c:extLst>
              <c:ext xmlns:c16="http://schemas.microsoft.com/office/drawing/2014/chart" uri="{C3380CC4-5D6E-409C-BE32-E72D297353CC}">
                <c16:uniqueId val="{00000003-448E-4254-BAB3-3BB512CEFB8B}"/>
              </c:ext>
            </c:extLst>
          </c:dPt>
          <c:dPt>
            <c:idx val="29"/>
            <c:invertIfNegative val="0"/>
            <c:bubble3D val="0"/>
            <c:spPr>
              <a:solidFill>
                <a:srgbClr val="FFFF00"/>
              </a:solidFill>
              <a:ln>
                <a:noFill/>
              </a:ln>
              <a:effectLst/>
            </c:spPr>
            <c:extLst>
              <c:ext xmlns:c16="http://schemas.microsoft.com/office/drawing/2014/chart" uri="{C3380CC4-5D6E-409C-BE32-E72D297353CC}">
                <c16:uniqueId val="{00000002-448E-4254-BAB3-3BB512CEFB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'Datos 5'!$K$4:$K$38</c:f>
              <c:multiLvlStrCache>
                <c:ptCount val="30"/>
                <c:lvl>
                  <c:pt idx="0">
                    <c:v>ADMINISTRACIÓN DE BIENES Y SERVICIOS</c:v>
                  </c:pt>
                  <c:pt idx="1">
                    <c:v>COMUNICACIÓN Y GESTIÓN CON GRUPOS DE INTERÉS</c:v>
                  </c:pt>
                  <c:pt idx="2">
                    <c:v>GESTIÓN DE LA INFORMACIÓN</c:v>
                  </c:pt>
                  <c:pt idx="3">
                    <c:v>GESTIÓN FINANCIERA</c:v>
                  </c:pt>
                  <c:pt idx="4">
                    <c:v>INTELIGENCIA DE LA INFORMACIÓN</c:v>
                  </c:pt>
                  <c:pt idx="5">
                    <c:v>SEGURIDAD JURÍDICA SOBRE LA TITULARIDAD DE LA TIERRA Y LOS TERRITORIOS</c:v>
                  </c:pt>
                  <c:pt idx="6">
                    <c:v>ADMINISTRACIÓN DE BIENES Y SERVICIOS</c:v>
                  </c:pt>
                  <c:pt idx="7">
                    <c:v>ACCESO A LA PROPIEDAD DE LA TIERRA Y LOS TERRITORIOS</c:v>
                  </c:pt>
                  <c:pt idx="8">
                    <c:v>ADMINISTRACIÓN DE BIENES Y SERVICIOS</c:v>
                  </c:pt>
                  <c:pt idx="9">
                    <c:v>ADMINISTRACIÓN DE TIERRAS</c:v>
                  </c:pt>
                  <c:pt idx="10">
                    <c:v>APOYO JURÍDICO</c:v>
                  </c:pt>
                  <c:pt idx="11">
                    <c:v>COMUNICACIÓN Y GESTIÓN CON GRUPOS DE INTERÉS</c:v>
                  </c:pt>
                  <c:pt idx="12">
                    <c:v>DIRECCIONAMIENTO ESTRATÉGICO</c:v>
                  </c:pt>
                  <c:pt idx="13">
                    <c:v>GESTIÓN DE LA INFORMACIÓN</c:v>
                  </c:pt>
                  <c:pt idx="14">
                    <c:v>GESTIÓN DEL MODELO DE ATENCIÓN</c:v>
                  </c:pt>
                  <c:pt idx="15">
                    <c:v>GESTIÓN DEL TALENTO HUMANO</c:v>
                  </c:pt>
                  <c:pt idx="16">
                    <c:v>GESTIÓN FINANCIERA</c:v>
                  </c:pt>
                  <c:pt idx="17">
                    <c:v>INTELIGENCIA DE LA INFORMACIÓN</c:v>
                  </c:pt>
                  <c:pt idx="18">
                    <c:v>PLANIFICACIÓN DEL ORDENAMIENTO SOCIAL DE LA PROPIEDAD</c:v>
                  </c:pt>
                  <c:pt idx="19">
                    <c:v>SEGUIMIENTO, EVALUACIÓN Y MEJORA</c:v>
                  </c:pt>
                  <c:pt idx="20">
                    <c:v>SEGURIDAD JURÍDICA SOBRE LA TITULARIDAD DE LA TIERRA Y LOS TERRITORIOS</c:v>
                  </c:pt>
                  <c:pt idx="21">
                    <c:v>ACCESO A LA PROPIEDAD DE LA TIERRA Y LOS TERRITORIOS</c:v>
                  </c:pt>
                  <c:pt idx="22">
                    <c:v>ADMINISTRACIÓN DE BIENES Y SERVICIOS</c:v>
                  </c:pt>
                  <c:pt idx="23">
                    <c:v>ADQUISICIÓN DE BIENES Y SERVICIOS</c:v>
                  </c:pt>
                  <c:pt idx="24">
                    <c:v>DIRECCIONAMIENTO ESTRATÉGICO</c:v>
                  </c:pt>
                  <c:pt idx="25">
                    <c:v>GESTIÓN DEL TALENTO HUMANO</c:v>
                  </c:pt>
                  <c:pt idx="26">
                    <c:v>GESTIÓN FINANCIERA</c:v>
                  </c:pt>
                  <c:pt idx="27">
                    <c:v>INTELIGENCIA DE LA INFORMACIÓN</c:v>
                  </c:pt>
                  <c:pt idx="28">
                    <c:v>SEGUIMIENTO, EVALUACIÓN Y MEJORA</c:v>
                  </c:pt>
                  <c:pt idx="29">
                    <c:v>SEGURIDAD JURÍDICA SOBRE LA TITULARIDAD DE LA TIERRA Y LOS TERRITORIOS</c:v>
                  </c:pt>
                </c:lvl>
                <c:lvl>
                  <c:pt idx="0">
                    <c:v>Alto</c:v>
                  </c:pt>
                  <c:pt idx="6">
                    <c:v>Bajo</c:v>
                  </c:pt>
                  <c:pt idx="7">
                    <c:v>Extremo</c:v>
                  </c:pt>
                  <c:pt idx="21">
                    <c:v>Moderado</c:v>
                  </c:pt>
                </c:lvl>
              </c:multiLvlStrCache>
            </c:multiLvlStrRef>
          </c:cat>
          <c:val>
            <c:numRef>
              <c:f>'Datos 5'!$L$4:$L$38</c:f>
              <c:numCache>
                <c:formatCode>General</c:formatCode>
                <c:ptCount val="30"/>
                <c:pt idx="0">
                  <c:v>5</c:v>
                </c:pt>
                <c:pt idx="1">
                  <c:v>1</c:v>
                </c:pt>
                <c:pt idx="2">
                  <c:v>2</c:v>
                </c:pt>
                <c:pt idx="3">
                  <c:v>1</c:v>
                </c:pt>
                <c:pt idx="4">
                  <c:v>2</c:v>
                </c:pt>
                <c:pt idx="5">
                  <c:v>2</c:v>
                </c:pt>
                <c:pt idx="6">
                  <c:v>2</c:v>
                </c:pt>
                <c:pt idx="7">
                  <c:v>9</c:v>
                </c:pt>
                <c:pt idx="8">
                  <c:v>1</c:v>
                </c:pt>
                <c:pt idx="9">
                  <c:v>2</c:v>
                </c:pt>
                <c:pt idx="10">
                  <c:v>3</c:v>
                </c:pt>
                <c:pt idx="11">
                  <c:v>3</c:v>
                </c:pt>
                <c:pt idx="12">
                  <c:v>2</c:v>
                </c:pt>
                <c:pt idx="13">
                  <c:v>3</c:v>
                </c:pt>
                <c:pt idx="14">
                  <c:v>2</c:v>
                </c:pt>
                <c:pt idx="15">
                  <c:v>1</c:v>
                </c:pt>
                <c:pt idx="16">
                  <c:v>2</c:v>
                </c:pt>
                <c:pt idx="17">
                  <c:v>2</c:v>
                </c:pt>
                <c:pt idx="18">
                  <c:v>4</c:v>
                </c:pt>
                <c:pt idx="19">
                  <c:v>2</c:v>
                </c:pt>
                <c:pt idx="20">
                  <c:v>1</c:v>
                </c:pt>
                <c:pt idx="21">
                  <c:v>1</c:v>
                </c:pt>
                <c:pt idx="22">
                  <c:v>2</c:v>
                </c:pt>
                <c:pt idx="23">
                  <c:v>2</c:v>
                </c:pt>
                <c:pt idx="24">
                  <c:v>3</c:v>
                </c:pt>
                <c:pt idx="25">
                  <c:v>4</c:v>
                </c:pt>
                <c:pt idx="26">
                  <c:v>5</c:v>
                </c:pt>
                <c:pt idx="27">
                  <c:v>1</c:v>
                </c:pt>
                <c:pt idx="28">
                  <c:v>3</c:v>
                </c:pt>
                <c:pt idx="29">
                  <c:v>1</c:v>
                </c:pt>
              </c:numCache>
            </c:numRef>
          </c:val>
          <c:extLst>
            <c:ext xmlns:c16="http://schemas.microsoft.com/office/drawing/2014/chart" uri="{C3380CC4-5D6E-409C-BE32-E72D297353CC}">
              <c16:uniqueId val="{00000000-448E-4254-BAB3-3BB512CEFB8B}"/>
            </c:ext>
          </c:extLst>
        </c:ser>
        <c:dLbls>
          <c:showLegendKey val="0"/>
          <c:showVal val="0"/>
          <c:showCatName val="0"/>
          <c:showSerName val="0"/>
          <c:showPercent val="0"/>
          <c:showBubbleSize val="0"/>
        </c:dLbls>
        <c:gapWidth val="182"/>
        <c:axId val="1827181983"/>
        <c:axId val="1827180735"/>
      </c:barChart>
      <c:catAx>
        <c:axId val="18271819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0735"/>
        <c:crosses val="autoZero"/>
        <c:auto val="1"/>
        <c:lblAlgn val="ctr"/>
        <c:lblOffset val="100"/>
        <c:noMultiLvlLbl val="0"/>
      </c:catAx>
      <c:valAx>
        <c:axId val="182718073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27181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 Mapa-Riesgos-de-Gestion-ANT-2023-version-3.xlsx]Datos 5!TablaDinámica38</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i="0" baseline="0">
                <a:effectLst/>
              </a:rPr>
              <a:t>Nivel de exposición de los Riesgos de Gestión Residual en los procesos</a:t>
            </a:r>
            <a:endParaRPr lang="es-CO">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C000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'Datos 5'!$L$84:$L$85</c:f>
              <c:strCache>
                <c:ptCount val="1"/>
                <c:pt idx="0">
                  <c:v>Alto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5'!$L$86:$L$101</c:f>
              <c:numCache>
                <c:formatCode>General</c:formatCode>
                <c:ptCount val="15"/>
                <c:pt idx="0">
                  <c:v>4</c:v>
                </c:pt>
                <c:pt idx="1">
                  <c:v>3</c:v>
                </c:pt>
                <c:pt idx="2">
                  <c:v>1</c:v>
                </c:pt>
                <c:pt idx="5">
                  <c:v>1</c:v>
                </c:pt>
                <c:pt idx="8">
                  <c:v>1</c:v>
                </c:pt>
                <c:pt idx="10">
                  <c:v>1</c:v>
                </c:pt>
                <c:pt idx="11">
                  <c:v>3</c:v>
                </c:pt>
                <c:pt idx="12">
                  <c:v>1</c:v>
                </c:pt>
                <c:pt idx="13">
                  <c:v>1</c:v>
                </c:pt>
                <c:pt idx="14">
                  <c:v>2</c:v>
                </c:pt>
              </c:numCache>
            </c:numRef>
          </c:val>
          <c:extLst>
            <c:ext xmlns:c16="http://schemas.microsoft.com/office/drawing/2014/chart" uri="{C3380CC4-5D6E-409C-BE32-E72D297353CC}">
              <c16:uniqueId val="{00000000-51F3-422A-AEB0-227A416A71CA}"/>
            </c:ext>
          </c:extLst>
        </c:ser>
        <c:ser>
          <c:idx val="1"/>
          <c:order val="1"/>
          <c:tx>
            <c:strRef>
              <c:f>'Datos 5'!$M$84:$M$85</c:f>
              <c:strCache>
                <c:ptCount val="1"/>
                <c:pt idx="0">
                  <c:v>Bajo</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5'!$M$86:$M$101</c:f>
              <c:numCache>
                <c:formatCode>General</c:formatCode>
                <c:ptCount val="15"/>
                <c:pt idx="1">
                  <c:v>2</c:v>
                </c:pt>
                <c:pt idx="10">
                  <c:v>1</c:v>
                </c:pt>
              </c:numCache>
            </c:numRef>
          </c:val>
          <c:extLst>
            <c:ext xmlns:c16="http://schemas.microsoft.com/office/drawing/2014/chart" uri="{C3380CC4-5D6E-409C-BE32-E72D297353CC}">
              <c16:uniqueId val="{00000001-51F3-422A-AEB0-227A416A71CA}"/>
            </c:ext>
          </c:extLst>
        </c:ser>
        <c:ser>
          <c:idx val="2"/>
          <c:order val="2"/>
          <c:tx>
            <c:strRef>
              <c:f>'Datos 5'!$N$84:$N$85</c:f>
              <c:strCache>
                <c:ptCount val="1"/>
                <c:pt idx="0">
                  <c:v>Extremo</c:v>
                </c:pt>
              </c:strCache>
            </c:strRef>
          </c:tx>
          <c:spPr>
            <a:solidFill>
              <a:srgbClr val="C0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5'!$N$86:$N$101</c:f>
              <c:numCache>
                <c:formatCode>General</c:formatCode>
                <c:ptCount val="15"/>
                <c:pt idx="0">
                  <c:v>5</c:v>
                </c:pt>
                <c:pt idx="2">
                  <c:v>1</c:v>
                </c:pt>
                <c:pt idx="4">
                  <c:v>3</c:v>
                </c:pt>
                <c:pt idx="5">
                  <c:v>2</c:v>
                </c:pt>
                <c:pt idx="6">
                  <c:v>2</c:v>
                </c:pt>
                <c:pt idx="7">
                  <c:v>3</c:v>
                </c:pt>
                <c:pt idx="8">
                  <c:v>1</c:v>
                </c:pt>
                <c:pt idx="9">
                  <c:v>1</c:v>
                </c:pt>
                <c:pt idx="10">
                  <c:v>1</c:v>
                </c:pt>
                <c:pt idx="12">
                  <c:v>3</c:v>
                </c:pt>
                <c:pt idx="13">
                  <c:v>1</c:v>
                </c:pt>
                <c:pt idx="14">
                  <c:v>1</c:v>
                </c:pt>
              </c:numCache>
            </c:numRef>
          </c:val>
          <c:extLst>
            <c:ext xmlns:c16="http://schemas.microsoft.com/office/drawing/2014/chart" uri="{C3380CC4-5D6E-409C-BE32-E72D297353CC}">
              <c16:uniqueId val="{00000002-51F3-422A-AEB0-227A416A71CA}"/>
            </c:ext>
          </c:extLst>
        </c:ser>
        <c:ser>
          <c:idx val="3"/>
          <c:order val="3"/>
          <c:tx>
            <c:strRef>
              <c:f>'Datos 5'!$O$84:$O$85</c:f>
              <c:strCache>
                <c:ptCount val="1"/>
                <c:pt idx="0">
                  <c:v>Moderado</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 5'!$K$86:$K$101</c:f>
              <c:strCache>
                <c:ptCount val="15"/>
                <c:pt idx="0">
                  <c:v>ACCESO A LA PROPIEDAD DE LA TIERRA Y LOS TERRITORIOS</c:v>
                </c:pt>
                <c:pt idx="1">
                  <c:v>ADMINISTRACIÓN DE BIENES Y SERVICIOS</c:v>
                </c:pt>
                <c:pt idx="2">
                  <c:v>ADMINISTRACIÓN DE TIERRAS</c:v>
                </c:pt>
                <c:pt idx="3">
                  <c:v>ADQUISICIÓN DE BIENES Y SERVICIOS</c:v>
                </c:pt>
                <c:pt idx="4">
                  <c:v>APOYO JURÍDICO</c:v>
                </c:pt>
                <c:pt idx="5">
                  <c:v>COMUNICACIÓN Y GESTIÓN CON GRUPOS DE INTERÉS</c:v>
                </c:pt>
                <c:pt idx="6">
                  <c:v>DIRECCIONAMIENTO ESTRATÉGICO</c:v>
                </c:pt>
                <c:pt idx="7">
                  <c:v>GESTIÓN DE LA INFORMACIÓN</c:v>
                </c:pt>
                <c:pt idx="8">
                  <c:v>GESTIÓN DEL MODELO DE ATENCIÓN</c:v>
                </c:pt>
                <c:pt idx="9">
                  <c:v>GESTIÓN DEL TALENTO HUMANO</c:v>
                </c:pt>
                <c:pt idx="10">
                  <c:v>GESTIÓN FINANCIERA</c:v>
                </c:pt>
                <c:pt idx="11">
                  <c:v>INTELIGENCIA DE LA INFORMACIÓN</c:v>
                </c:pt>
                <c:pt idx="12">
                  <c:v>PLANIFICACIÓN DEL ORDENAMIENTO SOCIAL DE LA PROPIEDAD</c:v>
                </c:pt>
                <c:pt idx="13">
                  <c:v>SEGUIMIENTO, EVALUACIÓN Y MEJORA</c:v>
                </c:pt>
                <c:pt idx="14">
                  <c:v>SEGURIDAD JURÍDICA SOBRE LA TITULARIDAD DE LA TIERRA Y LOS TERRITORIOS</c:v>
                </c:pt>
              </c:strCache>
            </c:strRef>
          </c:cat>
          <c:val>
            <c:numRef>
              <c:f>'Datos 5'!$O$86:$O$101</c:f>
              <c:numCache>
                <c:formatCode>General</c:formatCode>
                <c:ptCount val="15"/>
                <c:pt idx="0">
                  <c:v>1</c:v>
                </c:pt>
                <c:pt idx="1">
                  <c:v>5</c:v>
                </c:pt>
                <c:pt idx="3">
                  <c:v>2</c:v>
                </c:pt>
                <c:pt idx="5">
                  <c:v>1</c:v>
                </c:pt>
                <c:pt idx="6">
                  <c:v>3</c:v>
                </c:pt>
                <c:pt idx="7">
                  <c:v>2</c:v>
                </c:pt>
                <c:pt idx="9">
                  <c:v>4</c:v>
                </c:pt>
                <c:pt idx="10">
                  <c:v>5</c:v>
                </c:pt>
                <c:pt idx="11">
                  <c:v>2</c:v>
                </c:pt>
                <c:pt idx="13">
                  <c:v>3</c:v>
                </c:pt>
                <c:pt idx="14">
                  <c:v>1</c:v>
                </c:pt>
              </c:numCache>
            </c:numRef>
          </c:val>
          <c:extLst>
            <c:ext xmlns:c16="http://schemas.microsoft.com/office/drawing/2014/chart" uri="{C3380CC4-5D6E-409C-BE32-E72D297353CC}">
              <c16:uniqueId val="{00000003-51F3-422A-AEB0-227A416A71CA}"/>
            </c:ext>
          </c:extLst>
        </c:ser>
        <c:dLbls>
          <c:showLegendKey val="0"/>
          <c:showVal val="0"/>
          <c:showCatName val="0"/>
          <c:showSerName val="0"/>
          <c:showPercent val="0"/>
          <c:showBubbleSize val="0"/>
        </c:dLbls>
        <c:gapWidth val="182"/>
        <c:axId val="1728003215"/>
        <c:axId val="1728005295"/>
      </c:barChart>
      <c:catAx>
        <c:axId val="17280032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5295"/>
        <c:crosses val="autoZero"/>
        <c:auto val="1"/>
        <c:lblAlgn val="ctr"/>
        <c:lblOffset val="100"/>
        <c:noMultiLvlLbl val="0"/>
      </c:catAx>
      <c:valAx>
        <c:axId val="1728005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2800321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6.png"/><Relationship Id="rId1" Type="http://schemas.openxmlformats.org/officeDocument/2006/relationships/image" Target="../media/image1.png"/><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312964</xdr:colOff>
      <xdr:row>2</xdr:row>
      <xdr:rowOff>98652</xdr:rowOff>
    </xdr:from>
    <xdr:to>
      <xdr:col>2</xdr:col>
      <xdr:colOff>1006928</xdr:colOff>
      <xdr:row>4</xdr:row>
      <xdr:rowOff>326572</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2120" y="479652"/>
          <a:ext cx="1884589" cy="1085170"/>
        </a:xfrm>
        <a:prstGeom prst="rect">
          <a:avLst/>
        </a:prstGeom>
      </xdr:spPr>
    </xdr:pic>
    <xdr:clientData/>
  </xdr:twoCellAnchor>
  <xdr:twoCellAnchor editAs="oneCell">
    <xdr:from>
      <xdr:col>7</xdr:col>
      <xdr:colOff>1488282</xdr:colOff>
      <xdr:row>60</xdr:row>
      <xdr:rowOff>95250</xdr:rowOff>
    </xdr:from>
    <xdr:to>
      <xdr:col>11</xdr:col>
      <xdr:colOff>792957</xdr:colOff>
      <xdr:row>65</xdr:row>
      <xdr:rowOff>107309</xdr:rowOff>
    </xdr:to>
    <xdr:pic>
      <xdr:nvPicPr>
        <xdr:cNvPr id="2" name="Imagen 1" descr="logo">
          <a:extLst>
            <a:ext uri="{FF2B5EF4-FFF2-40B4-BE49-F238E27FC236}">
              <a16:creationId xmlns:a16="http://schemas.microsoft.com/office/drawing/2014/main" id="{25459D84-BC2A-445D-8495-5B9E17EDAB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188" y="416242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216580</xdr:colOff>
      <xdr:row>2</xdr:row>
      <xdr:rowOff>75973</xdr:rowOff>
    </xdr:from>
    <xdr:to>
      <xdr:col>1</xdr:col>
      <xdr:colOff>2118405</xdr:colOff>
      <xdr:row>4</xdr:row>
      <xdr:rowOff>377599</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205" y="456973"/>
          <a:ext cx="1901825" cy="10636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333375</xdr:colOff>
      <xdr:row>1</xdr:row>
      <xdr:rowOff>9525</xdr:rowOff>
    </xdr:from>
    <xdr:to>
      <xdr:col>1</xdr:col>
      <xdr:colOff>2219325</xdr:colOff>
      <xdr:row>3</xdr:row>
      <xdr:rowOff>309563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133350"/>
          <a:ext cx="1885950" cy="1062038"/>
        </a:xfrm>
        <a:prstGeom prst="rect">
          <a:avLst/>
        </a:prstGeom>
      </xdr:spPr>
    </xdr:pic>
    <xdr:clientData/>
  </xdr:twoCellAnchor>
  <xdr:twoCellAnchor editAs="oneCell">
    <xdr:from>
      <xdr:col>4</xdr:col>
      <xdr:colOff>790576</xdr:colOff>
      <xdr:row>19</xdr:row>
      <xdr:rowOff>47626</xdr:rowOff>
    </xdr:from>
    <xdr:to>
      <xdr:col>4</xdr:col>
      <xdr:colOff>4486276</xdr:colOff>
      <xdr:row>19</xdr:row>
      <xdr:rowOff>685188</xdr:rowOff>
    </xdr:to>
    <xdr:pic>
      <xdr:nvPicPr>
        <xdr:cNvPr id="2" name="Imagen 1" descr="logo">
          <a:extLst>
            <a:ext uri="{FF2B5EF4-FFF2-40B4-BE49-F238E27FC236}">
              <a16:creationId xmlns:a16="http://schemas.microsoft.com/office/drawing/2014/main" id="{69B5C206-0173-4119-B59C-5BB06AACE4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5851" y="14049376"/>
          <a:ext cx="3695700" cy="637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260804</xdr:colOff>
      <xdr:row>1</xdr:row>
      <xdr:rowOff>0</xdr:rowOff>
    </xdr:from>
    <xdr:to>
      <xdr:col>1</xdr:col>
      <xdr:colOff>2280104</xdr:colOff>
      <xdr:row>3</xdr:row>
      <xdr:rowOff>368734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090" y="400958"/>
          <a:ext cx="2019300" cy="1134816"/>
        </a:xfrm>
        <a:prstGeom prst="rect">
          <a:avLst/>
        </a:prstGeom>
      </xdr:spPr>
    </xdr:pic>
    <xdr:clientData/>
  </xdr:twoCellAnchor>
  <xdr:twoCellAnchor editAs="oneCell">
    <xdr:from>
      <xdr:col>13</xdr:col>
      <xdr:colOff>452438</xdr:colOff>
      <xdr:row>189</xdr:row>
      <xdr:rowOff>158750</xdr:rowOff>
    </xdr:from>
    <xdr:to>
      <xdr:col>13</xdr:col>
      <xdr:colOff>6043613</xdr:colOff>
      <xdr:row>194</xdr:row>
      <xdr:rowOff>131122</xdr:rowOff>
    </xdr:to>
    <xdr:pic>
      <xdr:nvPicPr>
        <xdr:cNvPr id="2" name="Imagen 1" descr="logo">
          <a:extLst>
            <a:ext uri="{FF2B5EF4-FFF2-40B4-BE49-F238E27FC236}">
              <a16:creationId xmlns:a16="http://schemas.microsoft.com/office/drawing/2014/main" id="{80370164-338B-481F-959C-327FB7B916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474438" y="43251438"/>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10886</xdr:colOff>
      <xdr:row>1</xdr:row>
      <xdr:rowOff>57831</xdr:rowOff>
    </xdr:from>
    <xdr:to>
      <xdr:col>1</xdr:col>
      <xdr:colOff>2249261</xdr:colOff>
      <xdr:row>4</xdr:row>
      <xdr:rowOff>24494</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6911" y="200706"/>
          <a:ext cx="2238375" cy="1109663"/>
        </a:xfrm>
        <a:prstGeom prst="rect">
          <a:avLst/>
        </a:prstGeom>
      </xdr:spPr>
    </xdr:pic>
    <xdr:clientData/>
  </xdr:twoCellAnchor>
  <xdr:twoCellAnchor editAs="oneCell">
    <xdr:from>
      <xdr:col>12</xdr:col>
      <xdr:colOff>944562</xdr:colOff>
      <xdr:row>190</xdr:row>
      <xdr:rowOff>134938</xdr:rowOff>
    </xdr:from>
    <xdr:to>
      <xdr:col>14</xdr:col>
      <xdr:colOff>1868487</xdr:colOff>
      <xdr:row>195</xdr:row>
      <xdr:rowOff>107309</xdr:rowOff>
    </xdr:to>
    <xdr:pic>
      <xdr:nvPicPr>
        <xdr:cNvPr id="2" name="Imagen 1" descr="logo">
          <a:extLst>
            <a:ext uri="{FF2B5EF4-FFF2-40B4-BE49-F238E27FC236}">
              <a16:creationId xmlns:a16="http://schemas.microsoft.com/office/drawing/2014/main" id="{696B456B-0850-4ABB-894E-43DA553A8E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95250" y="11326813"/>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166913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026" y="122465"/>
          <a:ext cx="2697617" cy="1371598"/>
        </a:xfrm>
        <a:prstGeom prst="rect">
          <a:avLst/>
        </a:prstGeom>
      </xdr:spPr>
    </xdr:pic>
    <xdr:clientData/>
  </xdr:twoCellAnchor>
  <xdr:twoCellAnchor editAs="oneCell">
    <xdr:from>
      <xdr:col>19</xdr:col>
      <xdr:colOff>0</xdr:colOff>
      <xdr:row>191</xdr:row>
      <xdr:rowOff>19050</xdr:rowOff>
    </xdr:from>
    <xdr:to>
      <xdr:col>21</xdr:col>
      <xdr:colOff>923925</xdr:colOff>
      <xdr:row>196</xdr:row>
      <xdr:rowOff>31109</xdr:rowOff>
    </xdr:to>
    <xdr:pic>
      <xdr:nvPicPr>
        <xdr:cNvPr id="2" name="Imagen 1" descr="logo">
          <a:extLst>
            <a:ext uri="{FF2B5EF4-FFF2-40B4-BE49-F238E27FC236}">
              <a16:creationId xmlns:a16="http://schemas.microsoft.com/office/drawing/2014/main" id="{87C1E1C9-6492-4A79-9043-8394449F7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025175" y="239934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753836</xdr:colOff>
      <xdr:row>1</xdr:row>
      <xdr:rowOff>40821</xdr:rowOff>
    </xdr:from>
    <xdr:to>
      <xdr:col>2</xdr:col>
      <xdr:colOff>1143001</xdr:colOff>
      <xdr:row>4</xdr:row>
      <xdr:rowOff>183696</xdr:rowOff>
    </xdr:to>
    <xdr:pic>
      <xdr:nvPicPr>
        <xdr:cNvPr id="3" name="Imagen 2">
          <a:extLst>
            <a:ext uri="{FF2B5EF4-FFF2-40B4-BE49-F238E27FC236}">
              <a16:creationId xmlns:a16="http://schemas.microsoft.com/office/drawing/2014/main" id="{08CAFE71-755E-4B7B-884F-5561EF5879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7622" y="163285"/>
          <a:ext cx="2729593" cy="1319893"/>
        </a:xfrm>
        <a:prstGeom prst="rect">
          <a:avLst/>
        </a:prstGeom>
      </xdr:spPr>
    </xdr:pic>
    <xdr:clientData/>
  </xdr:twoCellAnchor>
  <xdr:twoCellAnchor editAs="oneCell">
    <xdr:from>
      <xdr:col>7</xdr:col>
      <xdr:colOff>4037013</xdr:colOff>
      <xdr:row>189</xdr:row>
      <xdr:rowOff>31749</xdr:rowOff>
    </xdr:from>
    <xdr:to>
      <xdr:col>9</xdr:col>
      <xdr:colOff>795338</xdr:colOff>
      <xdr:row>192</xdr:row>
      <xdr:rowOff>136071</xdr:rowOff>
    </xdr:to>
    <xdr:pic>
      <xdr:nvPicPr>
        <xdr:cNvPr id="4" name="Imagen 3" descr="logo">
          <a:extLst>
            <a:ext uri="{FF2B5EF4-FFF2-40B4-BE49-F238E27FC236}">
              <a16:creationId xmlns:a16="http://schemas.microsoft.com/office/drawing/2014/main" id="{F104468A-C23A-4FBA-BCC7-A4F6691451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584049" y="5216070"/>
          <a:ext cx="4840968" cy="716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1724705</xdr:colOff>
      <xdr:row>0</xdr:row>
      <xdr:rowOff>149679</xdr:rowOff>
    </xdr:from>
    <xdr:to>
      <xdr:col>2</xdr:col>
      <xdr:colOff>2122715</xdr:colOff>
      <xdr:row>4</xdr:row>
      <xdr:rowOff>73025</xdr:rowOff>
    </xdr:to>
    <xdr:pic>
      <xdr:nvPicPr>
        <xdr:cNvPr id="3" name="Imagen 2">
          <a:extLst>
            <a:ext uri="{FF2B5EF4-FFF2-40B4-BE49-F238E27FC236}">
              <a16:creationId xmlns:a16="http://schemas.microsoft.com/office/drawing/2014/main" id="{7CB8BB0E-ADBA-4B69-ADA3-47E22D715A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8419" y="149679"/>
          <a:ext cx="2738438" cy="1256846"/>
        </a:xfrm>
        <a:prstGeom prst="rect">
          <a:avLst/>
        </a:prstGeom>
      </xdr:spPr>
    </xdr:pic>
    <xdr:clientData/>
  </xdr:twoCellAnchor>
  <xdr:twoCellAnchor editAs="oneCell">
    <xdr:from>
      <xdr:col>9</xdr:col>
      <xdr:colOff>931932</xdr:colOff>
      <xdr:row>8</xdr:row>
      <xdr:rowOff>571500</xdr:rowOff>
    </xdr:from>
    <xdr:to>
      <xdr:col>9</xdr:col>
      <xdr:colOff>3444875</xdr:colOff>
      <xdr:row>8</xdr:row>
      <xdr:rowOff>1405576</xdr:rowOff>
    </xdr:to>
    <xdr:pic>
      <xdr:nvPicPr>
        <xdr:cNvPr id="4" name="Imagen 3">
          <a:extLst>
            <a:ext uri="{FF2B5EF4-FFF2-40B4-BE49-F238E27FC236}">
              <a16:creationId xmlns:a16="http://schemas.microsoft.com/office/drawing/2014/main" id="{D14FDCAA-E429-4480-A7D0-4B2B4C70AE74}"/>
            </a:ext>
          </a:extLst>
        </xdr:cNvPr>
        <xdr:cNvPicPr>
          <a:picLocks noChangeAspect="1"/>
        </xdr:cNvPicPr>
      </xdr:nvPicPr>
      <xdr:blipFill>
        <a:blip xmlns:r="http://schemas.openxmlformats.org/officeDocument/2006/relationships" r:embed="rId2">
          <a:biLevel thresh="50000"/>
        </a:blip>
        <a:stretch>
          <a:fillRect/>
        </a:stretch>
      </xdr:blipFill>
      <xdr:spPr>
        <a:xfrm>
          <a:off x="24334857" y="4924425"/>
          <a:ext cx="2506593" cy="824551"/>
        </a:xfrm>
        <a:prstGeom prst="rect">
          <a:avLst/>
        </a:prstGeom>
      </xdr:spPr>
    </xdr:pic>
    <xdr:clientData/>
  </xdr:twoCellAnchor>
  <xdr:twoCellAnchor editAs="oneCell">
    <xdr:from>
      <xdr:col>14</xdr:col>
      <xdr:colOff>542925</xdr:colOff>
      <xdr:row>190</xdr:row>
      <xdr:rowOff>38100</xdr:rowOff>
    </xdr:from>
    <xdr:to>
      <xdr:col>16</xdr:col>
      <xdr:colOff>1466850</xdr:colOff>
      <xdr:row>195</xdr:row>
      <xdr:rowOff>50159</xdr:rowOff>
    </xdr:to>
    <xdr:pic>
      <xdr:nvPicPr>
        <xdr:cNvPr id="5" name="Imagen 4" descr="logo">
          <a:extLst>
            <a:ext uri="{FF2B5EF4-FFF2-40B4-BE49-F238E27FC236}">
              <a16:creationId xmlns:a16="http://schemas.microsoft.com/office/drawing/2014/main" id="{1A8AE543-196B-4C85-AB7F-E700C44FDB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0185975" y="3516725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68716</xdr:colOff>
      <xdr:row>1</xdr:row>
      <xdr:rowOff>104775</xdr:rowOff>
    </xdr:from>
    <xdr:ext cx="2112510" cy="962025"/>
    <xdr:pic>
      <xdr:nvPicPr>
        <xdr:cNvPr id="2" name="Imagen 1">
          <a:extLst>
            <a:ext uri="{FF2B5EF4-FFF2-40B4-BE49-F238E27FC236}">
              <a16:creationId xmlns:a16="http://schemas.microsoft.com/office/drawing/2014/main" id="{CC75B3DC-F0B1-47B1-8900-A3B95DC7C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0341" y="295275"/>
          <a:ext cx="2112510" cy="96202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750819</xdr:colOff>
      <xdr:row>1</xdr:row>
      <xdr:rowOff>150163</xdr:rowOff>
    </xdr:from>
    <xdr:to>
      <xdr:col>2</xdr:col>
      <xdr:colOff>550534</xdr:colOff>
      <xdr:row>3</xdr:row>
      <xdr:rowOff>328083</xdr:rowOff>
    </xdr:to>
    <xdr:pic>
      <xdr:nvPicPr>
        <xdr:cNvPr id="3" name="Imagen 2">
          <a:extLst>
            <a:ext uri="{FF2B5EF4-FFF2-40B4-BE49-F238E27FC236}">
              <a16:creationId xmlns:a16="http://schemas.microsoft.com/office/drawing/2014/main" id="{92BF6DB6-B546-4672-A440-F6A4324835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69" y="340663"/>
          <a:ext cx="2138632" cy="939920"/>
        </a:xfrm>
        <a:prstGeom prst="rect">
          <a:avLst/>
        </a:prstGeom>
      </xdr:spPr>
    </xdr:pic>
    <xdr:clientData/>
  </xdr:twoCellAnchor>
  <xdr:twoCellAnchor editAs="oneCell">
    <xdr:from>
      <xdr:col>8</xdr:col>
      <xdr:colOff>1926166</xdr:colOff>
      <xdr:row>191</xdr:row>
      <xdr:rowOff>105833</xdr:rowOff>
    </xdr:from>
    <xdr:to>
      <xdr:col>11</xdr:col>
      <xdr:colOff>1811005</xdr:colOff>
      <xdr:row>197</xdr:row>
      <xdr:rowOff>153458</xdr:rowOff>
    </xdr:to>
    <xdr:pic>
      <xdr:nvPicPr>
        <xdr:cNvPr id="2" name="Imagen 1" descr="logo">
          <a:extLst>
            <a:ext uri="{FF2B5EF4-FFF2-40B4-BE49-F238E27FC236}">
              <a16:creationId xmlns:a16="http://schemas.microsoft.com/office/drawing/2014/main" id="{3A48C8B4-947E-42C0-A598-E9A91B5A3B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743333" y="350022583"/>
          <a:ext cx="6901589"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186419</xdr:colOff>
      <xdr:row>1</xdr:row>
      <xdr:rowOff>73479</xdr:rowOff>
    </xdr:from>
    <xdr:to>
      <xdr:col>1</xdr:col>
      <xdr:colOff>2077812</xdr:colOff>
      <xdr:row>3</xdr:row>
      <xdr:rowOff>340860</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6848" y="454479"/>
          <a:ext cx="1891393" cy="1029381"/>
        </a:xfrm>
        <a:prstGeom prst="rect">
          <a:avLst/>
        </a:prstGeom>
      </xdr:spPr>
    </xdr:pic>
    <xdr:clientData/>
  </xdr:twoCellAnchor>
  <xdr:twoCellAnchor editAs="oneCell">
    <xdr:from>
      <xdr:col>3</xdr:col>
      <xdr:colOff>2162175</xdr:colOff>
      <xdr:row>17</xdr:row>
      <xdr:rowOff>47625</xdr:rowOff>
    </xdr:from>
    <xdr:to>
      <xdr:col>5</xdr:col>
      <xdr:colOff>800100</xdr:colOff>
      <xdr:row>17</xdr:row>
      <xdr:rowOff>1012184</xdr:rowOff>
    </xdr:to>
    <xdr:pic>
      <xdr:nvPicPr>
        <xdr:cNvPr id="3" name="Imagen 2" descr="logo">
          <a:extLst>
            <a:ext uri="{FF2B5EF4-FFF2-40B4-BE49-F238E27FC236}">
              <a16:creationId xmlns:a16="http://schemas.microsoft.com/office/drawing/2014/main" id="{D6241187-26AE-446A-BB6F-EC393A32FB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63050" y="728662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133350</xdr:colOff>
      <xdr:row>1</xdr:row>
      <xdr:rowOff>85726</xdr:rowOff>
    </xdr:from>
    <xdr:ext cx="1981200" cy="952500"/>
    <xdr:pic>
      <xdr:nvPicPr>
        <xdr:cNvPr id="3" name="Imagen 2">
          <a:extLst>
            <a:ext uri="{FF2B5EF4-FFF2-40B4-BE49-F238E27FC236}">
              <a16:creationId xmlns:a16="http://schemas.microsoft.com/office/drawing/2014/main" id="{9E04053A-8774-4044-871C-94047C7205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466726"/>
          <a:ext cx="1981200" cy="952500"/>
        </a:xfrm>
        <a:prstGeom prst="rect">
          <a:avLst/>
        </a:prstGeom>
      </xdr:spPr>
    </xdr:pic>
    <xdr:clientData/>
  </xdr:oneCellAnchor>
  <xdr:oneCellAnchor>
    <xdr:from>
      <xdr:col>8</xdr:col>
      <xdr:colOff>931932</xdr:colOff>
      <xdr:row>6</xdr:row>
      <xdr:rowOff>571500</xdr:rowOff>
    </xdr:from>
    <xdr:ext cx="2506593" cy="824551"/>
    <xdr:pic>
      <xdr:nvPicPr>
        <xdr:cNvPr id="4" name="Imagen 3">
          <a:extLst>
            <a:ext uri="{FF2B5EF4-FFF2-40B4-BE49-F238E27FC236}">
              <a16:creationId xmlns:a16="http://schemas.microsoft.com/office/drawing/2014/main" id="{F6C84184-3AE2-4B9B-BDD2-B6ACAD7DA9EC}"/>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22191732" y="2857500"/>
          <a:ext cx="2506593" cy="824551"/>
        </a:xfrm>
        <a:prstGeom prst="rect">
          <a:avLst/>
        </a:prstGeom>
      </xdr:spPr>
    </xdr:pic>
    <xdr:clientData/>
  </xdr:oneCellAnchor>
  <xdr:twoCellAnchor editAs="oneCell">
    <xdr:from>
      <xdr:col>14</xdr:col>
      <xdr:colOff>628650</xdr:colOff>
      <xdr:row>29</xdr:row>
      <xdr:rowOff>590550</xdr:rowOff>
    </xdr:from>
    <xdr:to>
      <xdr:col>24</xdr:col>
      <xdr:colOff>304800</xdr:colOff>
      <xdr:row>29</xdr:row>
      <xdr:rowOff>1555109</xdr:rowOff>
    </xdr:to>
    <xdr:pic>
      <xdr:nvPicPr>
        <xdr:cNvPr id="5" name="Imagen 4" descr="logo">
          <a:extLst>
            <a:ext uri="{FF2B5EF4-FFF2-40B4-BE49-F238E27FC236}">
              <a16:creationId xmlns:a16="http://schemas.microsoft.com/office/drawing/2014/main" id="{CDB1D6AB-62BA-4E7D-9A64-2509CEEE4A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557075" y="9353550"/>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190500</xdr:colOff>
      <xdr:row>1</xdr:row>
      <xdr:rowOff>104775</xdr:rowOff>
    </xdr:from>
    <xdr:to>
      <xdr:col>1</xdr:col>
      <xdr:colOff>1990725</xdr:colOff>
      <xdr:row>3</xdr:row>
      <xdr:rowOff>266700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28600"/>
          <a:ext cx="1800225" cy="923925"/>
        </a:xfrm>
        <a:prstGeom prst="rect">
          <a:avLst/>
        </a:prstGeom>
      </xdr:spPr>
    </xdr:pic>
    <xdr:clientData/>
  </xdr:twoCellAnchor>
  <xdr:twoCellAnchor editAs="oneCell">
    <xdr:from>
      <xdr:col>8</xdr:col>
      <xdr:colOff>1733550</xdr:colOff>
      <xdr:row>238</xdr:row>
      <xdr:rowOff>66675</xdr:rowOff>
    </xdr:from>
    <xdr:to>
      <xdr:col>20</xdr:col>
      <xdr:colOff>276225</xdr:colOff>
      <xdr:row>238</xdr:row>
      <xdr:rowOff>1031234</xdr:rowOff>
    </xdr:to>
    <xdr:pic>
      <xdr:nvPicPr>
        <xdr:cNvPr id="2" name="Imagen 1" descr="logo">
          <a:extLst>
            <a:ext uri="{FF2B5EF4-FFF2-40B4-BE49-F238E27FC236}">
              <a16:creationId xmlns:a16="http://schemas.microsoft.com/office/drawing/2014/main" id="{1BCDDF42-FA0E-44CD-B96F-4BA2DFFE47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21350" y="475011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1030740</xdr:colOff>
      <xdr:row>0</xdr:row>
      <xdr:rowOff>122465</xdr:rowOff>
    </xdr:from>
    <xdr:to>
      <xdr:col>2</xdr:col>
      <xdr:colOff>1387929</xdr:colOff>
      <xdr:row>4</xdr:row>
      <xdr:rowOff>160563</xdr:rowOff>
    </xdr:to>
    <xdr:pic>
      <xdr:nvPicPr>
        <xdr:cNvPr id="3" name="Imagen 2">
          <a:extLst>
            <a:ext uri="{FF2B5EF4-FFF2-40B4-BE49-F238E27FC236}">
              <a16:creationId xmlns:a16="http://schemas.microsoft.com/office/drawing/2014/main" id="{1FA38B05-77E8-42A9-9D4B-A2DB359E29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665" y="122465"/>
          <a:ext cx="2690814" cy="1371598"/>
        </a:xfrm>
        <a:prstGeom prst="rect">
          <a:avLst/>
        </a:prstGeom>
      </xdr:spPr>
    </xdr:pic>
    <xdr:clientData/>
  </xdr:twoCellAnchor>
  <xdr:twoCellAnchor editAs="oneCell">
    <xdr:from>
      <xdr:col>19</xdr:col>
      <xdr:colOff>931932</xdr:colOff>
      <xdr:row>8</xdr:row>
      <xdr:rowOff>571500</xdr:rowOff>
    </xdr:from>
    <xdr:to>
      <xdr:col>19</xdr:col>
      <xdr:colOff>3438525</xdr:colOff>
      <xdr:row>8</xdr:row>
      <xdr:rowOff>1396051</xdr:rowOff>
    </xdr:to>
    <xdr:pic>
      <xdr:nvPicPr>
        <xdr:cNvPr id="8" name="Imagen 7">
          <a:extLst>
            <a:ext uri="{FF2B5EF4-FFF2-40B4-BE49-F238E27FC236}">
              <a16:creationId xmlns:a16="http://schemas.microsoft.com/office/drawing/2014/main" id="{F1434507-B062-4ACF-AEF4-65E71CFCEE2A}"/>
            </a:ext>
          </a:extLst>
        </xdr:cNvPr>
        <xdr:cNvPicPr>
          <a:picLocks noChangeAspect="1"/>
        </xdr:cNvPicPr>
      </xdr:nvPicPr>
      <xdr:blipFill>
        <a:blip xmlns:r="http://schemas.openxmlformats.org/officeDocument/2006/relationships" r:embed="rId2">
          <a:biLevel thresh="75000"/>
          <a:extLst>
            <a:ext uri="{BEBA8EAE-BF5A-486C-A8C5-ECC9F3942E4B}">
              <a14:imgProps xmlns:a14="http://schemas.microsoft.com/office/drawing/2010/main">
                <a14:imgLayer r:embed="rId3">
                  <a14:imgEffect>
                    <a14:sharpenSoften amount="50000"/>
                  </a14:imgEffect>
                  <a14:imgEffect>
                    <a14:brightnessContrast bright="-40000"/>
                  </a14:imgEffect>
                </a14:imgLayer>
              </a14:imgProps>
            </a:ext>
          </a:extLst>
        </a:blip>
        <a:stretch>
          <a:fillRect/>
        </a:stretch>
      </xdr:blipFill>
      <xdr:spPr>
        <a:xfrm>
          <a:off x="17572107" y="2857500"/>
          <a:ext cx="2506593" cy="824551"/>
        </a:xfrm>
        <a:prstGeom prst="rect">
          <a:avLst/>
        </a:prstGeom>
      </xdr:spPr>
    </xdr:pic>
    <xdr:clientData/>
  </xdr:twoCellAnchor>
  <xdr:twoCellAnchor editAs="oneCell">
    <xdr:from>
      <xdr:col>17</xdr:col>
      <xdr:colOff>1905000</xdr:colOff>
      <xdr:row>241</xdr:row>
      <xdr:rowOff>133350</xdr:rowOff>
    </xdr:from>
    <xdr:to>
      <xdr:col>19</xdr:col>
      <xdr:colOff>2828925</xdr:colOff>
      <xdr:row>246</xdr:row>
      <xdr:rowOff>145409</xdr:rowOff>
    </xdr:to>
    <xdr:pic>
      <xdr:nvPicPr>
        <xdr:cNvPr id="4" name="Imagen 3" descr="logo">
          <a:extLst>
            <a:ext uri="{FF2B5EF4-FFF2-40B4-BE49-F238E27FC236}">
              <a16:creationId xmlns:a16="http://schemas.microsoft.com/office/drawing/2014/main" id="{4CC49E3E-8FC7-49D2-BEF6-EDB45713A1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20925" y="447017775"/>
          <a:ext cx="5591175" cy="964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95250</xdr:colOff>
      <xdr:row>93</xdr:row>
      <xdr:rowOff>21167</xdr:rowOff>
    </xdr:from>
    <xdr:to>
      <xdr:col>1</xdr:col>
      <xdr:colOff>2423584</xdr:colOff>
      <xdr:row>95</xdr:row>
      <xdr:rowOff>338667</xdr:rowOff>
    </xdr:to>
    <xdr:pic>
      <xdr:nvPicPr>
        <xdr:cNvPr id="2" name="Imagen 9" descr="Logo ANT fondo Transparente">
          <a:extLst>
            <a:ext uri="{FF2B5EF4-FFF2-40B4-BE49-F238E27FC236}">
              <a16:creationId xmlns:a16="http://schemas.microsoft.com/office/drawing/2014/main" id="{F487480C-6F4D-4E17-B164-F818F006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6417" y="12943417"/>
          <a:ext cx="2328334"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442912</xdr:colOff>
      <xdr:row>14</xdr:row>
      <xdr:rowOff>104775</xdr:rowOff>
    </xdr:from>
    <xdr:to>
      <xdr:col>9</xdr:col>
      <xdr:colOff>823912</xdr:colOff>
      <xdr:row>28</xdr:row>
      <xdr:rowOff>180975</xdr:rowOff>
    </xdr:to>
    <xdr:graphicFrame macro="">
      <xdr:nvGraphicFramePr>
        <xdr:cNvPr id="2" name="Gráfico 1">
          <a:extLst>
            <a:ext uri="{FF2B5EF4-FFF2-40B4-BE49-F238E27FC236}">
              <a16:creationId xmlns:a16="http://schemas.microsoft.com/office/drawing/2014/main" id="{3F449B98-2589-C4E5-E94D-75B10F39A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115658</xdr:colOff>
      <xdr:row>51</xdr:row>
      <xdr:rowOff>136072</xdr:rowOff>
    </xdr:from>
    <xdr:to>
      <xdr:col>14</xdr:col>
      <xdr:colOff>1660071</xdr:colOff>
      <xdr:row>80</xdr:row>
      <xdr:rowOff>27215</xdr:rowOff>
    </xdr:to>
    <xdr:graphicFrame macro="">
      <xdr:nvGraphicFramePr>
        <xdr:cNvPr id="2" name="Gráfico 1">
          <a:extLst>
            <a:ext uri="{FF2B5EF4-FFF2-40B4-BE49-F238E27FC236}">
              <a16:creationId xmlns:a16="http://schemas.microsoft.com/office/drawing/2014/main" id="{F76A75E1-5465-4172-876B-D36A111E7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299358</xdr:colOff>
      <xdr:row>6</xdr:row>
      <xdr:rowOff>138792</xdr:rowOff>
    </xdr:from>
    <xdr:to>
      <xdr:col>39</xdr:col>
      <xdr:colOff>136071</xdr:colOff>
      <xdr:row>30</xdr:row>
      <xdr:rowOff>95250</xdr:rowOff>
    </xdr:to>
    <xdr:graphicFrame macro="">
      <xdr:nvGraphicFramePr>
        <xdr:cNvPr id="3" name="Gráfico 2">
          <a:extLst>
            <a:ext uri="{FF2B5EF4-FFF2-40B4-BE49-F238E27FC236}">
              <a16:creationId xmlns:a16="http://schemas.microsoft.com/office/drawing/2014/main" id="{F3CE6296-D6CF-4C8D-9A0C-BD04A0057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366711</xdr:colOff>
      <xdr:row>1</xdr:row>
      <xdr:rowOff>28575</xdr:rowOff>
    </xdr:from>
    <xdr:to>
      <xdr:col>32</xdr:col>
      <xdr:colOff>9525</xdr:colOff>
      <xdr:row>44</xdr:row>
      <xdr:rowOff>142875</xdr:rowOff>
    </xdr:to>
    <xdr:graphicFrame macro="">
      <xdr:nvGraphicFramePr>
        <xdr:cNvPr id="4" name="Gráfico 3">
          <a:extLst>
            <a:ext uri="{FF2B5EF4-FFF2-40B4-BE49-F238E27FC236}">
              <a16:creationId xmlns:a16="http://schemas.microsoft.com/office/drawing/2014/main" id="{90E882D7-6F81-A5A9-5490-7FBBB070C7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409576</xdr:colOff>
      <xdr:row>103</xdr:row>
      <xdr:rowOff>119062</xdr:rowOff>
    </xdr:from>
    <xdr:to>
      <xdr:col>17</xdr:col>
      <xdr:colOff>676275</xdr:colOff>
      <xdr:row>127</xdr:row>
      <xdr:rowOff>19050</xdr:rowOff>
    </xdr:to>
    <xdr:graphicFrame macro="">
      <xdr:nvGraphicFramePr>
        <xdr:cNvPr id="5" name="Gráfico 4">
          <a:extLst>
            <a:ext uri="{FF2B5EF4-FFF2-40B4-BE49-F238E27FC236}">
              <a16:creationId xmlns:a16="http://schemas.microsoft.com/office/drawing/2014/main" id="{621D2606-C090-0236-40C0-94C8F49D8E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lu/Desktop/Riesgo%20ANT/Consolidaci&#243;n%20de%20implmentaci&#243;n%20MRG%202022%20-%20copia.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7%20-NO%20Materializaci&#243;n%20del%20Riesg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 Mapa Riesgos de Gestión"/>
      <sheetName val="Datos"/>
    </sheetNames>
    <sheetDataSet>
      <sheetData sheetId="0" refreshError="1"/>
      <sheetData sheetId="1" refreshError="1">
        <row r="23">
          <cell r="A23" t="str">
            <v>Afectación menor a 10 SMLMV</v>
          </cell>
          <cell r="B23" t="str">
            <v xml:space="preserve">     El riesgo afecta la imagen de alguna área de la organización</v>
          </cell>
        </row>
        <row r="24">
          <cell r="A24" t="str">
            <v>Entre 10 y menor a 50 SMLMV</v>
          </cell>
          <cell r="B24" t="str">
            <v xml:space="preserve">     El riesgo afecta la imagen de la entidad internamente, de conocimiento general, nivel interno, de junta directiva y accionistas y/o de proveedores</v>
          </cell>
        </row>
        <row r="25">
          <cell r="A25" t="str">
            <v>Entre 50 y menor a 100 SMLMV</v>
          </cell>
          <cell r="B25" t="str">
            <v xml:space="preserve">     El riesgo afecta la imagen de la entidad con algunos usuarios de relevancia frente al logro de los objetivos</v>
          </cell>
        </row>
        <row r="26">
          <cell r="A26" t="str">
            <v>Entre 100 y menor a 500 SMLMV</v>
          </cell>
          <cell r="B26" t="str">
            <v xml:space="preserve">     El riesgo afecta la imagen de  la entidad con efecto publicitario sostenido a nivel de sector administrativo, nivel departamental o municipal</v>
          </cell>
        </row>
        <row r="27">
          <cell r="A27" t="str">
            <v>Desde los 500 SMLMV</v>
          </cell>
          <cell r="B27" t="str">
            <v xml:space="preserve">     El riesgo afecta la imagen de la entidad a nivel nacional, con efecto publicitarios sostenible a nivel país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 -NO Materialización del Riesg"/>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marlu/Desktop/Riesgo%20ANT/Cuadro%20de%20estadisticas%20para%20MRG%202022.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425.619120370371" createdVersion="6" refreshedVersion="6" minRefreshableVersion="3" recordCount="77" xr:uid="{6D615167-1200-4A32-B6E7-4664DDB19F7C}">
  <cacheSource type="worksheet">
    <worksheetSource ref="H7:H189" sheet="3 - Identificación del Riesgo"/>
  </cacheSource>
  <cacheFields count="13">
    <cacheField name="PROCESO" numFmtId="0">
      <sharedItems containsBlank="1" count="19">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 Talento Humano"/>
        <s v="Apoyo Jurídico"/>
        <s v="Adquisición de Bienes y Servicios"/>
        <s v="Administración de Bienes y Servicios"/>
        <s v="Gestión Financiera"/>
        <s v="Seguimiento, Evaluación y Mejora"/>
        <m/>
        <s v="Inteligencia de la información." u="1"/>
        <s v="Administración de Tierras." u="1"/>
        <s v="Gestión del Talento Humano" u="1"/>
      </sharedItems>
    </cacheField>
    <cacheField name="OBJETIVO DEL PROCESO" numFmtId="0">
      <sharedItems containsBlank="1" longText="1"/>
    </cacheField>
    <cacheField name="ALCANCE DEL PROCESO" numFmtId="0">
      <sharedItems containsBlank="1" longText="1"/>
    </cacheField>
    <cacheField name="RESPONSABLES DEL PROCESO_x000a__x000a_Responsable en la coordinación de la actividad y que si es compartido, recae la mayor responsabilidad institucional" numFmtId="0">
      <sharedItems containsBlank="1" longText="1"/>
    </cacheField>
    <cacheField name="NÚMERO DE RIESGO" numFmtId="0">
      <sharedItems containsSemiMixedTypes="0" containsString="0" containsNumber="1" containsInteger="1" minValue="1" maxValue="77"/>
    </cacheField>
    <cacheField name="NOMBRE DEL RIESGO" numFmtId="0">
      <sharedItems containsBlank="1"/>
    </cacheField>
    <cacheField name="DESCRIPCIÓN DEL RIESGO_x000a__x000a_Debe contener todos los detalles que sean necesarios y que sea fácil de entender tanto para el líder del proceso como para personas ajenas al proceso. Se propone una estructura que facilita su redacción y claridad que inicia con la frase &quot;POSIBILIDAD DE&quot;" numFmtId="0">
      <sharedItems containsBlank="1" longText="1"/>
    </cacheField>
    <cacheField name="IMPACTO DEL RIESGO_x000a__x000a_El área de impacto es la consecuencia económica o reputacional a la cual se ve expuesta la organización en caso de materializarse un riesgo. Los impactos que aplican son afectación económica (o presupuestal) y reputacional._x000a__x000a_Las consecuencias que puede ocasionar a la organización la materialización del riesgo." numFmtId="0">
      <sharedItems containsBlank="1"/>
    </cacheField>
    <cacheField name="¿CÓMO PUEDE SUCEDER? _x000a__x000a_Causa inmediata: circunstancias o situaciones más evidentes sobre las cuales se presenta el riesgo, las mismas no constituyen la causa principal o base para que se presente el riesgo." numFmtId="0">
      <sharedItems containsBlank="1" longText="1"/>
    </cacheField>
    <cacheField name="¿PORQUÉ PUEDE SUCEDER? _x000a__x000a_Causa raíz: es la causa principal o básica, corresponden a las razones por la cuales se puede presentar el riesgo, son la base para la definición de controles en la etapa de valoración del riesgo." numFmtId="0">
      <sharedItems containsNonDate="0" containsString="0" containsBlank="1"/>
    </cacheField>
    <cacheField name="CUÁL ES LA ACTIVIDADES DEL PROCESO EN LA QUE PUEDE SUCEDER?_x000a_De acuerdo con el desarrollo del proceso." numFmtId="0">
      <sharedItems containsBlank="1"/>
    </cacheField>
    <cacheField name="¿QUÉ CONSECUENCIAS TENDRÍA SU MATERIALIZACIÓN?_x000a_Determinar los posibles efectos por la materialización del riesgo" numFmtId="0">
      <sharedItems containsBlank="1" longText="1"/>
    </cacheField>
    <cacheField name="CLASIFICACIÓN DEL RIESGO" numFmtId="0">
      <sharedItems containsBlank="1" count="9">
        <s v="Estratégicos"/>
        <s v="Gerenciales"/>
        <s v="De imagen o reputacional"/>
        <s v="Operativos"/>
        <s v="De Cumplimiento"/>
        <s v="Satisfacción del cliente"/>
        <s v="Tecnológicos"/>
        <s v="Financieros"/>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708.406202430553" createdVersion="7" refreshedVersion="7" minRefreshableVersion="3" recordCount="74" xr:uid="{77A1DA05-7EC2-42F7-B204-C4A4B9C63794}">
  <cacheSource type="worksheet">
    <worksheetSource name="Tabla1" r:id="rId2"/>
  </cacheSource>
  <cacheFields count="6">
    <cacheField name="TIPO DE PROCESO" numFmtId="0">
      <sharedItems count="6">
        <s v="MISIONAL"/>
        <s v="APOYO"/>
        <s v="ESTRATÉGICO"/>
        <s v="EVALUACIÓN Y CONTROL"/>
        <s v="SEGUIMIENTO" u="1"/>
        <s v="ESTRATEGICO" u="1"/>
      </sharedItems>
    </cacheField>
    <cacheField name="PROCESO" numFmtId="0">
      <sharedItems count="15">
        <s v="Acceso A La Propiedad De La Tierra Y Los Territorios"/>
        <s v="Adminis​tración De Tierras"/>
        <s v="Administración De Bienes Y Servicios"/>
        <s v="Adquisición De Bienes Y Servicios"/>
        <s v="Apoyo Jurídico"/>
        <s v="Comunicación Y Gestión Con Grupos De Interés"/>
        <s v="Direccionamiento Estratégico"/>
        <s v="Gestión De La Información"/>
        <s v="Gestión Del Modelo De Atención"/>
        <s v="Gestión Del Talento Humano"/>
        <s v="Gestión Financiera"/>
        <s v="Inteligencia De La Información"/>
        <s v="Planificación Del Ordenamiento Social De La Propiedad"/>
        <s v="Seguimiento, Evaluación Y Mejora"/>
        <s v="Seguridad Jurídica Sobre La Titularidad De La Tierra Y Los Territorios"/>
      </sharedItems>
    </cacheField>
    <cacheField name="TIPO DE RIESGO" numFmtId="0">
      <sharedItems count="8">
        <s v="Estratégicos"/>
        <s v="Operativos"/>
        <s v="De Cumplimiento"/>
        <s v="De Imagen o Reputacional"/>
        <s v="Gerenciales"/>
        <s v="Satisfacción Del Cliente"/>
        <s v="Tecnológicos"/>
        <s v="Financieros"/>
      </sharedItems>
    </cacheField>
    <cacheField name="CLASIFICACIÓN DEL RIESGO" numFmtId="0">
      <sharedItems count="4">
        <s v="Ejecución y administración de procesos"/>
        <s v="Usuarios, productos y prácticas"/>
        <s v="Relaciones laborales"/>
        <s v="Daños a activos fijos/ eventos externos"/>
      </sharedItems>
    </cacheField>
    <cacheField name="RIESGO" numFmtId="0">
      <sharedItems count="74" longText="1">
        <s v="Incumplimiento  de adquisicion de predios en el marco de Políticas del Gobierno"/>
        <s v="Adjudicación de baldíos a persona natural, sin el cumplimiento de requisitos jurídicos, agronómicos y catastrales en los municipios focalizados"/>
        <s v="Demoras en ejecutar las etapas propias del procedimiento por causas internas de revocatoria de predios focalizados "/>
        <s v="Demoras en ejecutar las etapas propias del procedimiento por causas internas de revocatoria de predios no focalizados "/>
        <s v="Falta de unificación en la información reportada"/>
        <s v="Interrupción del proceso de compra directa de un predio y/o mejora"/>
        <s v="Materializar un subsidio que no cumpla con los requisitos establecidos"/>
        <s v="Redireccionamiento equivocado de las solicitudes que ingresan a la DAT"/>
        <s v="Demora en la revisión de las diferentes peticiones presentadas por las comunidades étnicas a cargo de la DAE"/>
        <s v="Incumplimiento por parte de los proveedores de servicios e insumos de las Iniciativas Cofinanciadas"/>
        <s v="Inventario de predios desactualizado de Fondo de Tierras para la Reforma Rural Integral"/>
        <s v="Demora en la revisión de las diferentes peticiones presentadas por las comunidades y/o resguardos indígenas a cargo de la DAE"/>
        <s v="Desactualización del Sistema de Gestión Ambiental con requisitos legales ambientales"/>
        <s v="Incumplimiento de requisitos y trámites legales ambientales en la adquisición de bienes y servicios"/>
        <s v="Disposición de residuos ordinarios sin cumplir las prácticas establecidas en la entidad"/>
        <s v="Incumplimiento del Plan de Gestión Integral de Residuos Peligrosos (PGIRESPEL)"/>
        <s v="Incumplimiento en la aplicación de los mantenimientos preventivos a los bienes de la Entidad"/>
        <s v="Legalización de comisión o viaticos sin el cumplimiento de requisitos"/>
        <s v="Pérdida o daño en la documentación de la Agencia"/>
        <s v="Perdidas o daños en los bienes de la Entidad"/>
        <s v="Asignación incorrecta de comunicaciones oficiales recibidas (documentos) en el momento de la radicación. "/>
        <s v="Demoras en la respuesta a solicitudes internas de documentos en atención de los requerimientos de expedientes por parte de las dependencias"/>
        <s v="Liquidación de contratos y/o convenios fuera del plazo previsto."/>
        <s v="Configuración del contrato realidad."/>
        <s v="Emisión de viabilidades positivas contrarias a la normatividad"/>
        <s v="Vencimiento de términos"/>
        <s v="Emitir conceptos sobre el mismo tema con distinta interpretación"/>
        <s v="Dar información imprecisa o errónea a la ciudadanía a través de cualquier medio de comunicación por parte de  personas autorizadas y NO autorizadas"/>
        <s v="Inadecuada utilización de la imagen institucional"/>
        <s v="Información de la ANT no llega al público objetivo"/>
        <s v="Omitir la gestión y/o respuesta  a las denuncias por posibles hechos de corrupción"/>
        <s v="Aprobar planes no pertinentes a la entidad"/>
        <s v="Inscribir proyectos de inversión no adecuados a las necesidades de la entidad"/>
        <s v="Planeación inoportuna de cada vigencia"/>
        <s v="Planeación y gestión de procesos con inadecuada valoración de riesgos y oportunidades"/>
        <s v="Reporte de información no pertinente a las necesidades de la Dirección General"/>
        <s v="Entrega de información Topográfica fuera de los tiempos requeridos"/>
        <s v="Incumplir los tiempos de entrega de desarrollo y ajustes a las aplicaciones de la Agencia"/>
        <s v="Entrega de información fuera de los estándares y requisitos técnicos mínimos"/>
        <s v="Incumplimiento en la entrega de productos y servicios en la construcción de soluciones de software"/>
        <s v="Realizar actividades relacionadas con los procedimientos misionales fuera del sistema integrado de tierras (SIT), dispuesto  por la Entidad"/>
        <s v="Respuesta inoportuna a las PQRSD"/>
        <s v="Programar municipios que posteriormente presenten limitantes para su intervención"/>
        <s v="Caducidad de la acción disciplinaria"/>
        <s v="Prescripción de la acción disciplinaria"/>
        <s v="Posibilidad de incumplir metas del Plan Estratégico de Talento Humano"/>
        <s v="Inconsistencias en el reporte y liquidación de las novedades laborales y prestacionales"/>
        <s v="Perdida de expedientes disciplinarios"/>
        <s v="Fallas en la ejecución de la reserva presupuestal constituida"/>
        <s v="Generación de obligaciones con inconsistencias en la aplicación de las deducciones tributarias "/>
        <s v="Generar Estados Financieros que no sean razonables"/>
        <s v="Imprecisiones en la información oficial de la cartera a cargo de la ANT"/>
        <s v="Programación del PAC que no corresponde a las necesidades reales"/>
        <s v="Registro de gastos y pagos sin cumplimiento de requisitos legales"/>
        <s v="Falla en el registro de un Compromiso Presupuestal"/>
        <s v="Falla en la formulación del anteproyecto de presupuesto en el rubro de Funcionamiento"/>
        <s v="Definición y evolución de la arquitectura empresarial de TI que no responda a las necesidades de la entidad"/>
        <s v="Fuga parcial o completa del conocimiento tácito o explicito de la Entidad"/>
        <s v="Incumplimiento en la implementación del Modelo de Seguridad y Privacidad  de la información de la estrategia de Gobierno Digital"/>
        <s v="Incumplimiento en la implementación del PETI"/>
        <s v="Aprobación y publicación de información documentada no pertinente a los Procesos de la entidad"/>
        <s v="Retrasos o suspensión en la formulación e implementación de POSPR en los municipios programados por condiciones de seguridad adversas a la operación"/>
        <s v="Expedir Acto administrativo que resuelve solicitud de inclusión en el RESO, sin la completitud del análisis dentro del proceso de valoración para determinar el cumplimiento de requisitos mínimos (omisión de validaciones en bases de datos/soportes documentales) "/>
        <s v="Incumplimiento en la formulación e implementación de los POSPR en los municipios programados por razones técnicas y operativas"/>
        <s v="Incumplimientos por parte de los socios estratégicos y/u operadores de catastro en la entrega de insumos / productos requeridos para la formulación e implementación de POSPR, en el marco de los convenios celebrados"/>
        <s v="Incumplimiento en la ejecución de los planes y proyectos Institucionales"/>
        <s v="Incumplimiento en la ejecución del cronograma de monitoreo de los planes de mejoramiento"/>
        <s v="Incumplimiento y no conformidad de reportes e informes de avance de planes de acción y proyectos de inversión "/>
        <s v="Incumplimiento del Plan Anual de Auditoría Interna"/>
        <s v="Liberación de productos no conformes con los requisitos"/>
        <s v="Incumplimiento de términos para dar respuesta a las nuevas solicitudes de recursos, de decisiones finales de procesos agrarios y formalización de la propiedad privada rural"/>
        <s v="Realizar el reparto de una solicitud a dos o más, diferentes dependencias"/>
        <s v="Tomar decisiones incorrectas en los procesos agrarios y la formalización de la propiedad privada rural (zonas focalizadas)"/>
        <s v="Tomar decisiones incorrectas en los procesos agrarios y la formalización de la propiedad privada rural (zonas no focalizadas)"/>
      </sharedItems>
    </cacheField>
    <cacheField name="CANTIDAD"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551851849" createdVersion="7" refreshedVersion="8" minRefreshableVersion="3" recordCount="180" xr:uid="{DA7821EB-1057-4ABA-8980-698639546831}">
  <cacheSource type="worksheet">
    <worksheetSource ref="B9:BE177" sheet="8 - Mapa Riesgos de Gestión"/>
  </cacheSource>
  <cacheFields count="56">
    <cacheField name="PROCESO" numFmtId="0">
      <sharedItems count="16">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 v="ADMINIS​TRACIÓN DE TIERRAS" u="1"/>
      </sharedItems>
    </cacheField>
    <cacheField name="OBJETIVO DEL PROCESO" numFmtId="0">
      <sharedItems count="19" longText="1">
        <s v="Establecer los lineamientos estratégicos y el esquema de operación de la Agencia Nacional de Tierras, asegurando la disponibilidad de los recursos necesarios para su aplicación"/>
        <s v="Establecer lineamientos para la comunicación y coordinación intra e interinstitucional, que proporcione a los grupos de interés información veraz, objetiva y oportuna de la misión, s y gestión de la Agencia Nacional de Tierras"/>
        <s v="Los canales de comunicación no son efectivos_x000a__x000a_La población campesina y de los grupos étnicos no tiene acceso a la información de la agencia por medios electrónicos"/>
        <s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
        <s v="Asegurar la atención al ciudadano, mediante los modelos de atención por oferta, demanda y descongestión, que permita detectar las necesidades de ordenamiento social de la propiedad rural"/>
        <s v="Determinar las acciones necesarias a cargo de la Entidad para consolidar el Ordenamiento Social de la Propiedad Rural considerando los modelos de atención por oferta, demanda y descongestión"/>
        <s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Describir las tareas necesarias para detallar los mecanismos efectivos de protección de las tierras y territorios ocupados o poseídos ancestralmente y/o tradicionalmente por los pueblos indígenas"/>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Prestar servicios de tecnologías de información y comunicaciones, y geografía y topografía oportunos para la operación y la toma de decisiones de la Agencia"/>
        <s v="Administrar el Talento Humano de la Agencia y promover su desarrollo; a través del diseño y ejecución de políticas,_x000a_programas y procedimientos que contribuyan a la optimización de las competencias de los servidores públicos, promoviendo su capacitación y valoración en condiciones de bienestar, salud y seguridad social"/>
        <s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Asesorar y dar soporte jurídico a las diferentes dependencias, a través de la emisión de conceptos y demás soportes legales que sean necesarios, así como realizar todas las actuaciones tendientes a la debida defensa de los intereses de la entidad"/>
        <s v="Adelantar la adquisición de bienes y/o servicios de la Agencia a través de los mecanismos definidos para la selección, elaboración, celebración, formalización, ejecución, terminación y/o liquidación de los contratos"/>
        <s v="Administrar los recursos e información financiera con base en las necesidades de las dependencias de la Agencia y organismos estatales requirentes, a través de mecanismos de dirección, registro, ejecución, control y seguimiento de los recursos"/>
        <s v="Gestionar la Administración y mantenimiento de bienes y servicios necesarios para la ejecución de los procesos de la_x000a_entidad"/>
        <s v="Analizar la información proveniente de la retroalimentación del desempeño de procesos, planes, programas y proyectos, para la toma de decisiones y formulación de nuevas acciones orientadas a elevar el nivel de cumplimiento, transparencia y mejora institucional"/>
        <s v="Analizar la información proveniente de la retroalimentación del desempeño de procesos, planes, programas y proyectos, para la toma de decisiones y formulación de nuevas acciones orientadas a elevar el nivel de cumplimiento, transparencia y mejora institucional" u="1"/>
      </sharedItems>
    </cacheField>
    <cacheField name="ALCANCE DEL PROCESO" numFmtId="0">
      <sharedItems longText="1"/>
    </cacheField>
    <cacheField name="RESPOSABLE DEL RIESGO" numFmtId="0">
      <sharedItems/>
    </cacheField>
    <cacheField name="NÚMERO DE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IMPACTO DEL RIESGO" numFmtId="0">
      <sharedItems/>
    </cacheField>
    <cacheField name="DESCRIPCIÓN DEL RIESGO_x000a_" numFmtId="0">
      <sharedItems longText="1"/>
    </cacheField>
    <cacheField name="FECHA DE CREACIÓN DEL RIESGO" numFmtId="14">
      <sharedItems containsSemiMixedTypes="0" containsNonDate="0" containsDate="1" containsString="0" minDate="2022-05-20T00:00:00" maxDate="2022-05-21T00:00:00"/>
    </cacheField>
    <cacheField name="TIPO DE RIESGO" numFmtId="14">
      <sharedItems/>
    </cacheField>
    <cacheField name="CLASIFICACIÓN DEL RIESGO" numFmtId="14">
      <sharedItems/>
    </cacheField>
    <cacheField name="Frecuencia" numFmtId="1">
      <sharedItems containsString="0" containsBlank="1" containsNumber="1" containsInteger="1" minValue="1" maxValue="156000"/>
    </cacheField>
    <cacheField name="Probabilidad Inherente" numFmtId="0">
      <sharedItems/>
    </cacheField>
    <cacheField name="Porcentaje (%)" numFmtId="9">
      <sharedItems containsMixedTypes="1" containsNumber="1" minValue="0.2" maxValue="1"/>
    </cacheField>
    <cacheField name="Criterios de impacto" numFmtId="1">
      <sharedItems containsBlank="1"/>
    </cacheField>
    <cacheField name="Impacto _x000a_Inherente" numFmtId="0">
      <sharedItems/>
    </cacheField>
    <cacheField name="Porcentaje (%)2" numFmtId="9">
      <sharedItems containsMixedTypes="1" containsNumber="1" minValue="0.4" maxValue="1"/>
    </cacheField>
    <cacheField name="Zona de Riesgo Inherente" numFmtId="0">
      <sharedItems/>
    </cacheField>
    <cacheField name="OPCIÓN DE MANEJO" numFmtId="0">
      <sharedItems/>
    </cacheField>
    <cacheField name="NÚMERO DEL CONTROL" numFmtId="0">
      <sharedItems/>
    </cacheField>
    <cacheField name="RESPONSABLE DE LA ACTIVIDAD DE CONTROL" numFmtId="0">
      <sharedItems containsBlank="1"/>
    </cacheField>
    <cacheField name="DESCRIPCIÓN DEL CONTROL" numFmtId="0">
      <sharedItems containsBlank="1" longText="1"/>
    </cacheField>
    <cacheField name="Tipo de Control " numFmtId="0">
      <sharedItems containsBlank="1" count="4">
        <s v="Preventivo"/>
        <s v="Correctivo"/>
        <s v="Detectivo"/>
        <m/>
      </sharedItems>
    </cacheField>
    <cacheField name="Afectación" numFmtId="0">
      <sharedItems/>
    </cacheField>
    <cacheField name="Implementación" numFmtId="0">
      <sharedItems containsBlank="1"/>
    </cacheField>
    <cacheField name="Calificación_x000a_" numFmtId="0">
      <sharedItems/>
    </cacheField>
    <cacheField name="Documentación" numFmtId="0">
      <sharedItems containsBlank="1"/>
    </cacheField>
    <cacheField name="Frecuencia2" numFmtId="0">
      <sharedItems containsBlank="1"/>
    </cacheField>
    <cacheField name="Evidencia" numFmtId="0">
      <sharedItems containsBlank="1"/>
    </cacheField>
    <cacheField name="Probabilidad Residual" numFmtId="9">
      <sharedItems containsMixedTypes="1" containsNumber="1" minValue="0" maxValue="1"/>
    </cacheField>
    <cacheField name="Probabilidad Residual Final" numFmtId="0">
      <sharedItems/>
    </cacheField>
    <cacheField name="Impacto Residual" numFmtId="9">
      <sharedItems containsMixedTypes="1" containsNumber="1" minValue="0" maxValue="1"/>
    </cacheField>
    <cacheField name="Impacto Residual Final" numFmtId="0">
      <sharedItems/>
    </cacheField>
    <cacheField name="Zona de Riesgo Final" numFmtId="0">
      <sharedItems/>
    </cacheField>
    <cacheField name="OPCIÓN DE MANEJO2" numFmtId="0">
      <sharedItems containsBlank="1"/>
    </cacheField>
    <cacheField name="NÚMERO DE LA ACCIÓN PREVENTIVA" numFmtId="0">
      <sharedItems/>
    </cacheField>
    <cacheField name="ACCIÓN PREVENTIVA" numFmtId="0">
      <sharedItems containsMixedTypes="1" containsNumber="1" containsInteger="1" minValue="0" maxValue="0" longText="1"/>
    </cacheField>
    <cacheField name="RESPONSABLE DE LA ACCIÓN PREVENTIVA" numFmtId="0">
      <sharedItems containsMixedTypes="1" containsNumber="1" containsInteger="1" minValue="0" maxValue="0"/>
    </cacheField>
    <cacheField name="EVIDENCIA DE LA ACCIÓN PREVENTIVA" numFmtId="0">
      <sharedItems containsMixedTypes="1" containsNumber="1" containsInteger="1" minValue="0" maxValue="0"/>
    </cacheField>
    <cacheField name="CANTIDAD PROGRAMADA" numFmtId="0">
      <sharedItems containsSemiMixedTypes="0" containsString="0" containsNumber="1" minValue="0" maxValue="48"/>
    </cacheField>
    <cacheField name="CANTIDAD ACUMULADA AL AÑO" numFmtId="0">
      <sharedItems containsSemiMixedTypes="0" containsString="0" containsNumber="1" minValue="0" maxValue="54"/>
    </cacheField>
    <cacheField name="ÍNDICE DE REDUCCIÓN DEL RIESGO" numFmtId="9">
      <sharedItems containsString="0" containsBlank="1" containsNumber="1" minValue="0" maxValue="1"/>
    </cacheField>
    <cacheField name="ESTADO" numFmtId="0">
      <sharedItems containsMixedTypes="1" containsNumber="1" containsInteger="1" minValue="0" maxValue="0"/>
    </cacheField>
    <cacheField name="EVIDENCIAS" numFmtId="0">
      <sharedItems containsMixedTypes="1" containsNumber="1" containsInteger="1" minValue="0" maxValue="0" longText="1"/>
    </cacheField>
    <cacheField name="OBSERVACIONES" numFmtId="0">
      <sharedItems containsMixedTypes="1" containsNumber="1" containsInteger="1" minValue="0" maxValue="0" longText="1"/>
    </cacheField>
    <cacheField name="¿Hay Materialización del Riesgo?" numFmtId="0">
      <sharedItems containsMixedTypes="1" containsNumber="1" containsInteger="1" minValue="0" maxValue="0"/>
    </cacheField>
    <cacheField name="Número de eventos_x000a__x000a_Evento= es un riesgo materializado" numFmtId="0">
      <sharedItems containsSemiMixedTypes="0" containsString="0" containsNumber="1" containsInteger="1" minValue="0" maxValue="68"/>
    </cacheField>
    <cacheField name="Frecuencia del Riesgo_x000a__x000a_Número de veces que se realiza la acción" numFmtId="0">
      <sharedItems containsSemiMixedTypes="0" containsString="0" containsNumber="1" containsInteger="1" minValue="0" maxValue="68"/>
    </cacheField>
    <cacheField name="Desempeño del Control" numFmtId="0">
      <sharedItems containsMixedTypes="1" containsNumber="1" containsInteger="1" minValue="0" maxValue="0"/>
    </cacheField>
    <cacheField name="Revisión del Control" numFmtId="0">
      <sharedItems/>
    </cacheField>
    <cacheField name="¿Existe reporte de Materialización del Riesgo?" numFmtId="0">
      <sharedItems containsMixedTypes="1" containsNumber="1" containsInteger="1" minValue="0" maxValue="0"/>
    </cacheField>
    <cacheField name="¿Activó el control correctivo relacionado?" numFmtId="0">
      <sharedItems containsMixedTypes="1" containsNumber="1" containsInteger="1" minValue="0" maxValue="0"/>
    </cacheField>
    <cacheField name="¿Mitigó la materialización del riesgo?" numFmtId="0">
      <sharedItems containsMixedTypes="1" containsNumber="1" containsInteger="1" minValue="0" maxValue="0"/>
    </cacheField>
    <cacheField name="¿Existe evidencia del control correctivo?" numFmtId="0">
      <sharedItems containsMixedTypes="1" containsNumber="1" containsInteger="1" minValue="0" maxValue="0"/>
    </cacheField>
    <cacheField name="¿Debe modificarse el control preventivo o detectivo?" numFmtId="0">
      <sharedItems/>
    </cacheField>
    <cacheField name="Indicador de Control Correctivo _x000a_(No Materialización del Riesgo)" numFmtId="9">
      <sharedItems containsSemiMixedTypes="0" containsString="0" containsNumber="1" minValue="0.6"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851273148" createdVersion="7" refreshedVersion="8" minRefreshableVersion="3" recordCount="74" xr:uid="{311CB5A7-B7B1-40CB-9571-8B525C4B3225}">
  <cacheSource type="worksheet">
    <worksheetSource ref="F83:H157" sheet="Datos 5"/>
  </cacheSource>
  <cacheFields count="3">
    <cacheField name="NIVEL DE EXPOSICIÓN RESIDUAL" numFmtId="0">
      <sharedItems count="4">
        <s v="Extremo"/>
        <s v="Moderado"/>
        <s v="Alto"/>
        <s v="Bajo"/>
      </sharedItems>
    </cacheField>
    <cacheField name="PROCESO" numFmtId="0">
      <sharedItems count="15">
        <s v="DIRECCIONAMIENTO ESTRATÉGICO"/>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COMUNICACIÓN Y GESTIÓN CON GRUPOS DE INTERÉS"/>
        <s v="GESTIÓN FINANCIERA"/>
        <s v="SEGUIMIENTO, EVALUACIÓN Y MEJORA"/>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59932291663" createdVersion="7" refreshedVersion="8" minRefreshableVersion="3" recordCount="74" xr:uid="{50436607-9A37-4A25-9FDB-2444B95ACAD0}">
  <cacheSource type="worksheet">
    <worksheetSource ref="F3:H77" sheet="Datos 5"/>
  </cacheSource>
  <cacheFields count="3">
    <cacheField name="NIVEL DE EXPOSICIÓN INHERENTE" numFmtId="0">
      <sharedItems containsBlank="1" count="5">
        <s v="Alto"/>
        <s v="Bajo"/>
        <s v="Extremo"/>
        <s v="Moderado"/>
        <m u="1"/>
      </sharedItems>
    </cacheField>
    <cacheField name="PROCESO" numFmtId="0">
      <sharedItems count="15">
        <s v="ADMINISTRACIÓN DE BIENES Y SERVICIOS"/>
        <s v="COMUNICACIÓN Y GESTIÓN CON GRUPOS DE INTERÉS"/>
        <s v="GESTIÓN DE LA INFORMACIÓN"/>
        <s v="GESTIÓN FINANCIERA"/>
        <s v="INTELIGENCIA DE LA INFORMACIÓN"/>
        <s v="SEGURIDAD JURÍDICA SOBRE LA TITULARIDAD DE LA TIERRA Y LOS TERRITORIOS"/>
        <s v="ACCESO A LA PROPIEDAD DE LA TIERRA Y LOS TERRITORIOS"/>
        <s v="ADMINISTRACIÓN DE TIERRAS"/>
        <s v="APOYO JURÍDICO"/>
        <s v="DIRECCIONAMIENTO ESTRATÉGICO"/>
        <s v="GESTIÓN DEL MODELO DE ATENCIÓN"/>
        <s v="GESTIÓN DEL TALENTO HUMANO"/>
        <s v="PLANIFICACIÓN DEL ORDENAMIENTO SOCIAL DE LA PROPIEDAD"/>
        <s v="SEGUIMIENTO, EVALUACIÓN Y MEJORA"/>
        <s v="ADQUISICIÓN DE BIENES Y SERVICIOS"/>
      </sharedItems>
    </cacheField>
    <cacheField name="NUMERO DEL RIESGO"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4864.86010474537" createdVersion="7" refreshedVersion="8" minRefreshableVersion="3" recordCount="180" xr:uid="{AE8CE862-901A-4AFB-B08C-58815AA713F4}">
  <cacheSource type="worksheet">
    <worksheetSource ref="B10:L190" sheet="9 - Mapa de Calor"/>
  </cacheSource>
  <cacheFields count="11">
    <cacheField name="PROCESO" numFmtId="0">
      <sharedItems count="15">
        <s v="DIRECCIONAMIENTO ESTRATÉGICO"/>
        <s v="COMUNICACIÓN Y GESTIÓN CON GRUPOS DE INTERÉS"/>
        <s v="INTELIGENCIA DE LA INFORMACIÓN"/>
        <s v="GESTIÓN DEL MODELO DE ATENCIÓN"/>
        <s v="PLANIFICACIÓN DEL ORDENAMIENTO SOCIAL DE LA PROPIEDAD"/>
        <s v="SEGURIDAD JURÍDICA SOBRE LA TITULARIDAD DE LA TIERRA Y LOS TERRITORIOS"/>
        <s v="ACCESO A LA PROPIEDAD DE LA TIERRA Y LOS TERRITORIOS"/>
        <s v="ADMINISTRACIÓN DE TIERRAS"/>
        <s v="GESTIÓN DE LA INFORMACIÓN"/>
        <s v="GESTIÓN DEL TALENTO HUMANO"/>
        <s v="APOYO JURÍDICO"/>
        <s v="ADQUISICIÓN DE BIENES Y SERVICIOS"/>
        <s v="ADMINISTRACIÓN DE BIENES Y SERVICIOS"/>
        <s v="GESTIÓN FINANCIERA"/>
        <s v="SEGUIMIENTO, EVALUACIÓN Y MEJORA"/>
      </sharedItems>
    </cacheField>
    <cacheField name="RESPONSABLE DEL RIESGO" numFmtId="0">
      <sharedItems/>
    </cacheField>
    <cacheField name="NUMERO DEL RIESGO" numFmtId="0">
      <sharedItems count="74">
        <s v="R 1"/>
        <s v="R 2"/>
        <s v="R 3"/>
        <s v="R 4"/>
        <s v="R 5"/>
        <s v="R 6"/>
        <s v="R 7"/>
        <s v="R 8"/>
        <s v="R 9"/>
        <s v="R 10"/>
        <s v="R 11"/>
        <s v="R 12"/>
        <s v="R 13"/>
        <s v="R 14"/>
        <s v="R 15"/>
        <s v="R 16"/>
        <s v="R 17"/>
        <s v="R 18"/>
        <s v="R 19"/>
        <s v="R 20"/>
        <s v="R 21"/>
        <s v="R 22"/>
        <s v="R 23"/>
        <s v="R 24"/>
        <s v="R 25"/>
        <s v="R 26"/>
        <s v="R 27"/>
        <s v="R 28"/>
        <s v="R 29"/>
        <s v="R 30"/>
        <s v="R 31"/>
        <s v="R 32"/>
        <s v="R 33"/>
        <s v="R 34"/>
        <s v="R 35"/>
        <s v="R 36"/>
        <s v="R 37"/>
        <s v="R 38"/>
        <s v="R 39"/>
        <s v="R 40"/>
        <s v="R 41"/>
        <s v="R 42"/>
        <s v="R 43"/>
        <s v="R 44"/>
        <s v="R 45"/>
        <s v="R 46"/>
        <s v="R 47"/>
        <s v="R 48"/>
        <s v="R 49"/>
        <s v="R 50"/>
        <s v="R 51"/>
        <s v="R 52"/>
        <s v="R 53"/>
        <s v="R 54"/>
        <s v="R 55"/>
        <s v="R 56"/>
        <s v="R 57"/>
        <s v="R 58"/>
        <s v="R 59"/>
        <s v="R 60"/>
        <s v="R 61"/>
        <s v="R 62"/>
        <s v="R 63"/>
        <s v="R 64"/>
        <s v="R 65"/>
        <s v="R 66"/>
        <s v="R 67"/>
        <s v="R 68"/>
        <s v="R 69"/>
        <s v="R 70"/>
        <s v="R 71"/>
        <s v="R 72"/>
        <s v="R 73"/>
        <s v="R 74"/>
      </sharedItems>
    </cacheField>
    <cacheField name="NOMBRE DEL RIESGO" numFmtId="0">
      <sharedItems longText="1"/>
    </cacheField>
    <cacheField name="DESCRIPCIÓN DEL RIESGO" numFmtId="0">
      <sharedItems longText="1"/>
    </cacheField>
    <cacheField name="IMPACTO DEL RIESGO" numFmtId="0">
      <sharedItems/>
    </cacheField>
    <cacheField name="ANTIGÜEDAD DEL RIESGO" numFmtId="1">
      <sharedItems containsString="0" containsBlank="1" containsNumber="1" containsInteger="1" minValue="163" maxValue="163"/>
    </cacheField>
    <cacheField name="NIVEL DE EXPOSICIÓN INHERENTE" numFmtId="0">
      <sharedItems count="4">
        <s v="Extremo"/>
        <s v="Moderado"/>
        <s v="Alto"/>
        <s v="Bajo"/>
      </sharedItems>
    </cacheField>
    <cacheField name="OPCIÓN DE MANEJO INHERENTE" numFmtId="0">
      <sharedItems/>
    </cacheField>
    <cacheField name="NIVEL DE EXPOSICIÓN RESIDUAL" numFmtId="0">
      <sharedItems containsBlank="1" count="5">
        <s v="Extremo"/>
        <m/>
        <s v="Moderado"/>
        <s v="Alto"/>
        <s v="Bajo"/>
      </sharedItems>
    </cacheField>
    <cacheField name="OPCIÓN DE MANEJO RESIDUAL"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1"/>
    <s v="Aprobar planes no pertinentes a la entidad."/>
    <s v="Posibilidad deAfectación económica Desconocimiento y/o interpretación inadecuada de la política pública para el sector rural._x000a_Desconocimiento del contexto, del entorno y de la situación de la Agencia._x000a_Desconocimiento de la normativa vigente relacionada con la Agencia."/>
    <s v="Afectación económica "/>
    <s v="Desconocimiento y/o interpretación inadecuada de la política pública para el sector rural._x000a_Desconocimiento del contexto, del entorno y de la situación de la Agencia._x000a_Desconocimiento de la normativa vigente relacionada con la Agencia."/>
    <m/>
    <s v="Planeación estratégica Institucional"/>
    <s v="Reprocesos. _x000a__x000a_Retrasos en la entrega de resultados, informes y reportes._x000a__x000a_Incumplimiento de metas."/>
    <x v="0"/>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2"/>
    <s v=" Inscribir proyectos de inversión no adecuados a las necesidades de la entidad."/>
    <s v="Posibilidad de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Desconocimiento de los cambios en las normas y procesos de MinHacienda y DNP relacionados con la planeación presupuestal_x000a_Desconocimiento de los cambios en las normas y procesos del MADR relacionados con parámetros sectoriales para la presentación de proyectos_x000a_Desconocimiento del procedimiento y de los instrumentos establecidos en la ANT para la formulación de proyectos de inversión por parte de las dependencias_x000a_Inadecuada definición de necesidades presupuestales por parte de las dependencias de la ANT_x000a_Inadecuada programación presupuestal de acuerdo al principio de especialidad presupuestal y el manual de clasificación de la inversión pública (Inversión-funcionamiento)_x000a_Desconocimiento del comportamiento de ejecución física y financiera de los proyectos para la proyección de recursos solicitados para vigencias posteriores_x000a_Exclusión de compromisos con comunidades en la estructuración del proyecto_x000a_Desarticulación de las metas e indicadores del proyecto con las metas e indicadores del PND y Plan Marco de Implementación "/>
    <m/>
    <s v="Formulación de Proyectos de Inversión"/>
    <s v="Dificultad por retrasos y devoluciones en el proceso verificación, viabilización y aprobación de los proyectos de inversión por parte del Ministerio de Agricultura y Desarrollo Rural y DNP. _x000a_Recursos financieros insuficientes para el cumplimiento de los objetivos y metas_x000a_Limitación en la ejecución y alcance de los proyectos_x000a_Incorrecta destinación y ejecución de recursos de inversión _x000a_Programación presupuestal y de metas en desacuerdo con la capacidad de ejecución de la entidad._x000a_Incumplimiento de compromisos y metas sectoriales y nacionales"/>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3"/>
    <s v="Planeación inoportuna de cada vigencia"/>
    <s v="Posibilidad deFalta de coordinación de la oficina de planeación con los responsables de la planeación de cada dependencia. _x000a_Documentación de referencia desactualizada._x000a_Herramientas tecnológicas inadecuadas._x000a_Diferencia en interpretaciones de lineamientos. "/>
    <m/>
    <s v="Falta de coordinación de la oficina de planeación con los responsables de la planeación de cada dependencia. _x000a_Documentación de referencia desactualizada._x000a_Herramientas tecnológicas inadecuadas._x000a_Diferencia en interpretaciones de lineamientos. "/>
    <m/>
    <s v="Formulación del Plan de Acción Anual"/>
    <s v="Retrasos en las metas y compromisos institucionales. _x000a__x000a_Retrasos en la ejecución de los proyectos. _x000a__x000a_Pérdida de imagen institucional. "/>
    <x v="1"/>
  </r>
  <r>
    <x v="0"/>
    <s v="Establecer los lineamientos estratégicos y el esquema de operación de la Agencia Nacional de Tierras, asegurando la disponibilidad de los recursos necesarios para su aplicación."/>
    <s v="Desde la comprensión del contexto interno y externo, hasta la formulación de Planes, programas y proyectos relacionados con el cumplimiento de las funciones de la entidad."/>
    <s v="1. Oficina del Planeación."/>
    <n v="4"/>
    <s v="Reporte de información no pertinente a las necesidades de la Dirección General."/>
    <s v="Posibilidad de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Desconocimiento de las dependencias en metodologías para reporte de indicadores._x000a__x000a_Sistemas de información no unificados_x000a__x000a_Falta definición de roles y responsabilidades entre las dependencias para el reporte  de indicadores_x000a__x000a_Falta de criterios explícitos para el reporte de los indicadores_x000a_"/>
    <m/>
    <s v="Administración de indicadores"/>
    <s v="Uso de información no pertinente o inconsistente _x000a_para la toma de decisiones._x000a__x000a_Reprocesos en el reporte de indicadores._x000a__x000a_Recepción negativa de entes externos frente a la _x000a_confiabilidad de las cifras."/>
    <x v="1"/>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5"/>
    <s v="Dar información imprecisa o errónea a la ciudadanía a través de cualquier medio de comunicación por parte de  personas autorizadas y NO autorizadas."/>
    <s v="Posibilidad deDeficiente generación de información interna._x000a__x000a_Deficiencia en la elaboración y consolidación de los informes de gestión._x000a__x000a_Falta de directrices sobre canal único de comunicación."/>
    <m/>
    <s v="Deficiente generación de información interna._x000a__x000a_Deficiencia en la elaboración y consolidación de los informes de gestión._x000a__x000a_Falta de directrices sobre canal único de comunicación."/>
    <m/>
    <s v="Gestión de la comunicación interna y externa"/>
    <s v="Pérdida de credibilidad y mala imagen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6"/>
    <s v="Inadecuada utilización de la imagen institucional"/>
    <s v="Posibilidad de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Desconocimiento en el uso de las insignias de la entidad._x000a__x000a_Falta de definición de los formatos oficiales de la entidad con sus símbolos._x000a__x000a_Mal manejo de la imagen institucional (símbolos, nombre, colores, entre otros)Desconocimiento en el uso de las insignias de la entidad._x000a__x000a_Falta de definición de los formatos oficiales de la entidad con sus símbolos._x000a__x000a_Mal manejo de la imagen institucional (símbolos, nombre, colores, entre otros)"/>
    <m/>
    <s v="Gestión de la comunicación interna y externa"/>
    <s v="Pérdida de identidad institucional"/>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7"/>
    <s v="Información de la ANT no llega al público objetivo"/>
    <s v="Posibilidad deLos canales de comunicación no son efectivos._x000a__x000a_La población campesina y de los grupos étnicos no tiene acceso a la información de la agencia por medios electrónicos."/>
    <m/>
    <s v="Los canales de comunicación no son efectivos._x000a__x000a_La población campesina y de los grupos étnicos no tiene acceso a la información de la agencia por medios electrónicos."/>
    <m/>
    <s v="Gestión de la comunicación interna y externa"/>
    <s v="Quejas de los ciudadanos por desconocimiento de la Entidad._x000a__x000a_Pérdida de imagen institucional._x000a__x000a_Espacio a tramitadores para que se aprovechen de la  población objetivo de la Agencia."/>
    <x v="2"/>
  </r>
  <r>
    <x v="1"/>
    <s v="Establecer lineamientos para la comunicación y coordinación intra e interinstitucional, que proporcione a los grupos de interés información veraz, objetiva y oportuna de la misión, objetivos y gestión de la Agencia Nacional de Tierras."/>
    <s v="Desde la formulación de lineamientos de comunicación interna y externa, hasta la articulación con los grupos de interés y organismos de control."/>
    <s v="1. Dirección General._x000a_2. Secretaría General._x000a_3. Oficina de Planeación._x000a_4. Oficina Jurídica._x000a_5. Oficina del Inspector de la Gestión de Tierras._x000a_6. Oficina de Control Interno."/>
    <n v="8"/>
    <s v="Omitir la gestión y/o respuesta  a las denuncias por posibles hechos de corrupción."/>
    <s v="Posibilidad deDesorganización en el registro, gestión y tramite de denuncias."/>
    <m/>
    <s v="Desorganización en el registro, gestión y tramite de denuncias."/>
    <m/>
    <s v="Gestión para la transparencia"/>
    <s v="Incumplimiento normativo de la Ley 1755 de 2015 con sus implicaciones disciplinarias"/>
    <x v="3"/>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9"/>
    <s v="Incumplimiento en la implementación del PETIC."/>
    <s v="Posibilidad deDesconocimiento de las directrices planteadas en el PETIC._x000a__x000a_Falta de apropiación e implementación del esquema de gobierno definido  en la ANT."/>
    <m/>
    <s v="Desconocimiento de las directrices planteadas en el PETIC._x000a__x000a_Falta de apropiación e implementación del esquema de gobierno definido  en la ANT."/>
    <m/>
    <s v="Estrategia de TIC"/>
    <s v="Priorización inadecuada de proyectos._x000a_Adquisición de bienes y servicios  no priorizados en el  PETIC._x000a_Falta de capacidad tecnológica para soportar la operación de los procesos de la Entidad._x000a_Obsolescencia tecnológica._x000a_Estimaciones imprecisas en cuanto a presupuesto, capacidad tecnológica, administrativa (recursos humanos),etc._x000a_Descentralización de los sistemas de información._x000a_Incumplimiento de objetivos institucionales."/>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0"/>
    <s v="Definición y evolución de la arquitectura empresarial institucional que no responda a las necesidades de la entidad."/>
    <s v="Posibilidad de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Falta de recursos para la implementación de la arquitectura._x000a__x000a_Falta de recurso humano calificado e idóneo para el desarrollo de las fases y los componentes de arquitectura  empresarial._x000a__x000a_Adquisiciones o inversiones en tecnologías de Información que no están aprobadas por la DOSPR y la Secretaría General, por medio de la Mesa Técnica._x000a__x000a_Desarrollos o implementaciones de software o infraestructura tecnológica que no cumplen los lineamientos de arquitectura."/>
    <m/>
    <s v="Arquitectura de TIC"/>
    <s v="Definición incorrecta de las líneas estratégicas en tecnologías de la información y las comunicaciones._x000a_Afectación sobre el alcance, tiempo y costo de las operaciones en los procesos de la ANT._x000a_Afectación directa o indirecta a los beneficiarios de programas de la ANT. _x000a_Sobrecostos en componentes de tecnologías de la información._x000a_Compras o adquisiciones de infraestructura y plataformas tecnológicas de la organización, no planeadas._x000a_Falta de optimización y automatización de procesos de la entidad._x000a_Sobredimensionar la infraestructura de la ANT_x000a_Hallazgos de entes de control y requerimientos de planes de mejoramiento."/>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1"/>
    <s v="Incumplimiento en la implementación del Modelo de Seguridad y Privacidad  de la información de la estrategia de Gobierno Digital."/>
    <s v="Posibilidad deInadecuada priorización de las tareas necesarias para planificar e implementar el componente de seguridad digital de la estrategia de gobierno digital. _x000a__x000a_Ausencia de recursos para una implementación efectiva del modelo de seguridad digital."/>
    <m/>
    <s v="Inadecuada priorización de las tareas necesarias para planificar e implementar el componente de seguridad digital de la estrategia de gobierno digital. _x000a__x000a_Ausencia de recursos para una implementación efectiva del modelo de seguridad digital."/>
    <m/>
    <s v="Gobierno de TIC"/>
    <s v="Incumplimiento de directrices de la estrategia de Gobierno Digital._x000a__x000a_Bajas calificaciones en el autodiagnóstico FURAG._x000a__x000a_Hallazgos de entes de control._x000a__x000a_Incumplimiento de metas institucionales "/>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2"/>
    <s v="Pérdida parcial o completa del conocimiento de la Entidad"/>
    <s v="Posibilidad de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No existe, en el talento humano de la entidad, una cultura que promueva generación y mejoramiento del conocimiento explícito de la misma. _x000a__x000a_La falta de herramientas para la utilización y apropiación del conocimiento  que favorezcan la identificación de procesos que permitan obtener, organizar, sistematizar, guardar y compartir fácilmente datos e información. _x000a__x000a_La falta de procesos que permitan convertir los datos producidos por la entidad en conocimiento útil, que mediante la evidencia, ayude a responder preguntas que posteriormente guíen la toma de decisiones, a través del análisis de la mayor cantidad de información posible ._x000a__x000a_La falta de una visión estratégica de comunicación, consolidación de redes y la enseñanza-aprendizaje para difundir y reforzar la gestión del conocimiento. "/>
    <m/>
    <s v="Gestión del conocimiento"/>
    <s v="Reprocesos_x000a_Dificultades en la toma de decisiones para el logro efectivo de la entidad. _x000a_Que no ocurra una dinámica de mejoramiento continuo e innovación en procesos, productos y servicios misionales y de soporte de la Entidad._x000a_Pueden ocurrir demoras en el aprendizaje de nuevos colaboradores _x000a_Invisivilización de los resultados obtenidos por parte de la entidad."/>
    <x v="0"/>
  </r>
  <r>
    <x v="2"/>
    <s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_x000a_"/>
    <s v="1. Dirección de Gestión del Ordenamiento Social de la Propiedad._x000a_2. Oficina de Planeación."/>
    <n v="13"/>
    <s v="Aprobación y publicación de información documentada no pertinente a los Procesos de la entidad."/>
    <s v="Posibilidad de_x000a_Desarticulación de los procesos._x000a__x000a_Desconocimiento del procedimiento establecido para controlar la aprobación, actualización y publicación de la información documentada oficial de la entidad, dispuesta para apoyar la operación de los procesos."/>
    <m/>
    <s v="_x000a_Desarticulación de los procesos._x000a__x000a_Desconocimiento del procedimiento establecido para controlar la aprobación, actualización y publicación de la información documentada oficial de la entidad, dispuesta para apoyar la operación de los procesos."/>
    <m/>
    <s v="Control de la información documentada"/>
    <s v="Incumplimiento de los objetivos de los procesos._x000a__x000a_Reprocesos._x000a__x000a_Uso involuntario de documentos oficiales en versiones vigentes que _x000a_contienen información desactualizada."/>
    <x v="1"/>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4"/>
    <s v="Respuesta inoportuna a las PQRSD"/>
    <s v="Posibilidad deAlto volumen de PQRSD que ingresan a la Entidad._x000a__x000a_Represamiento en la firma y salida de respuestas._x000a__x000a_Desconocimiento del Sistema de Gestión Documental ORFEO."/>
    <m/>
    <s v="Alto volumen de PQRSD que ingresan a la Entidad._x000a__x000a_Represamiento en la firma y salida de respuestas._x000a__x000a_Desconocimiento del Sistema de Gestión Documental ORFEO."/>
    <m/>
    <s v="_x000a_Gestionar las peticiones quejas, sugerencias, reclamos, denuncias y felicitaciones"/>
    <s v="Pérdida de credibilidad e imagen Institucional _x000a__x000a_Acciones legales contra la ANT_x000a__x000a_Posibles investigaciones y sanciones disciplinarias"/>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5"/>
    <s v="Respuestas con deficiente calidad a las PQRSD"/>
    <s v="Posibilidad deFalta implementar la metodología de control de salidas no conformes en las respuestas._x000a__x000a_Desconocimiento del Sistema de Gestión Documental ORFEO."/>
    <m/>
    <s v="Falta implementar la metodología de control de salidas no conformes en las respuestas._x000a__x000a_Desconocimiento del Sistema de Gestión Documental ORFEO."/>
    <m/>
    <s v="_x000a_Gestionar las peticiones quejas, sugerencias, reclamos, denuncias y felicitaciones"/>
    <s v="Generación de nueva Queja o Reclamo._x000a__x000a_Pérdida de credibilidad e imagen Institucional._x000a__x000a_Acciones legales contra la ANT."/>
    <x v="4"/>
  </r>
  <r>
    <x v="3"/>
    <s v="Asegurar la atención al ciudadano, mediante los modelos de atención por oferta, demanda y descongestión, que permita detectar las necesidades de ordenamiento social de la propiedad rural."/>
    <s v="Inicia con la recepción del rezago documental y finaliza con la identificación y respuesta de las Peticiones, Quejas, Reclamos, Denuncias y Felicitaciones que recibe la Agencia Nacional de Tierras. _x000a_"/>
    <s v="1. Secretaría General._x000a_2. Dirección de Gestión del Ordenamiento social de la Propiedad._x000a_3. Dirección Acceso a Tierras._x000a_4. Dirección Gestión Jurídica de Tierras._x000a_5. Dirección Asuntos Étnicos."/>
    <n v="16"/>
    <s v="Programar municipios que posteriormente presenten limitantes para su intervención."/>
    <s v="Posibilidad deInconsistencia de la información considerada para la programación de los municipios frente a la situación real del territorio"/>
    <m/>
    <s v="Inconsistencia de la información considerada para la programación de los municipios frente a la situación real del territorio"/>
    <m/>
    <s v="Programación de municipios a intervenir mediante el modelo de oferta."/>
    <s v="Retrasos en la ejecución de la ruta de los POSPR_x000a__x000a_Planificación inadecuada de los municipios a intervenir_x000a_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7"/>
    <s v="Incumplimiento de los POSPR en los municipios programados"/>
    <s v="Posibilidad de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Limitada capacidad técnica y operativa._x000a_Uso de Información secundarias desactualizada para formular e implementar los Planes de ordenamiento Social de la Propiedad Rural en los municipios programados._x000a_Insumos cartográficos y geodésicos deficientes._x000a_Demoras en la contratación de Oficinas, equipos de trabajo, capacitación y otros aspectos administrativos y logísticos por parte del Socio Estratégico / operador._x000a_Aplicativos o sistemas de información no disponibles para la gestión de la información insumo en la formulación, implementación y/o actualización de los POSPR._x000a_Falta de articulación y concurrencia interinstitucional y comunitaria en la intervención para la formulación e implementación de POSPR._x000a_Ausencia de herramientas y/o escenarios de monitoreo y seguimiento al desarrollo de las actividades de formulación e implementación de POSPR._x000a_Lineamientos técnicos débiles o insuficientes para la ejecución de la ruta de formulación e implementación de POSPR."/>
    <m/>
    <s v="Implementación y consolidación de los planes de ordenamiento social de la propiedad rural – POSPR. "/>
    <s v="Afectación negativa  de la atención por modelo de oferta a cargo de las Direcciones y Subdirecciones misionales involucradas._x000a_Incumplimiento de la función misional de la ANT._x000a_Reprocesos._x000a_Necesidad de recursos superiores a los presupuestados (humano, tiempo, económicos, entre otros)._x000a_Perdida de Imagen Institucional._x000a_Demoras en la formulación e implementación de los POSPR._x000a_Detrimento patrimonial "/>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8"/>
    <s v="Retrasos o suspensión de la operación para la formulación e implementación de POSPR en los municipios programados"/>
    <s v="Posibilidad deSituaciones de orden público sobrevinientes, que impidan desarrollar las actividades operativas propias de la intervención  en los municipios programados."/>
    <m/>
    <s v="Situaciones de orden público sobrevinientes, que impidan desarrollar las actividades operativas propias de la intervención  en los municipios programados."/>
    <m/>
    <s v="Formulación de planes de ordenamiento social de la propiedad rural – POSPR._x000a__x000a_Implementación y consolidación de los planes de ordenamiento social de la propiedad rural – POSPR. "/>
    <s v="Afectación negativa  de la atención por modelo de oferta a cargo de las Direcciones y Subdirecciones misionales involucradas._x000a_'Necesidad de recursos superiores a los presupuestados (humano, tiempo, económicos, entre otros)._x000a_Perdida de Imagen Institucional_x000a_Demoras e incumplimientos en los tiempos establecidos para la formulación e implementación de los POSPR."/>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19"/>
    <s v="Incumplimientos por parte de los socios estratégicos y/ u operadores de catastro en la entrega de insumos / productos requeridos para la formulación e implementación de POSPR, en el marco de los convenios celebrados."/>
    <s v="Posibilidad de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Lineamientos técnicos débiles o insuficientes para la ejecución de la ruta de formulación e implementación de POSPR._x000a__x000a_Ausencia o baja efectividad de herramientas y/o Comités de monitoreo y seguimiento al desarrollo de las actividades de formulación e implementación de POSPR._x000a__x000a_Entrega de bases de datos e información básica sin organizar y/o clasificar por parte de la ANT a los socios estratégicos / operadores de barrido predial."/>
    <m/>
    <s v="Formulación de planes de ordenamiento social de la propiedad rural – POSPR._x000a__x000a_Implementación y consolidación de los planes de ordenamiento social de la propiedad rural – POSPR. "/>
    <s v="Retraso en la fase de implementación de Planes de Ordenamiento Social de la Propiedad._x000a__x000a_Necesidad de recursos superiores a los presupuestados (humano, tiempo, económicos, entre otros)._x000a__x000a_Detrimento patrimonial"/>
    <x v="3"/>
  </r>
  <r>
    <x v="4"/>
    <s v="Determinar las acciones necesarias a cargo de la Entidad para consolidar el Ordenamiento Social de la Propiedad Rural considerando los modelos de atención por oferta, demanda y descongestión."/>
    <s v="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s v="1. Dirección General._x000a_2. Dirección de Gestión del Ordenamiento Social de Propiedad._x000a_3. Subdirección de Planeación Operativa. _x000a_4. Subdirección de Sistemas de Información._x000a_5. Dirección de Acceso a Tierras._x000a_6. Dirección de Gestión Jurídica de Tierras._x000a_7. Dirección de Asuntos Étnicos."/>
    <n v="20"/>
    <s v="Expedir Acto administrativo que resuelve solicitud de inclusión en el RESO, sin el cumplimiento de requisitos mínimos, contemplados en la norma o con fundamentos fácticos que no correspondan a la realidad."/>
    <s v="Posibilidad de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Inadecuado manejo de la información aportada por el aspirante en la solicitud de inscripción en el Registro de Sujetos de Ordenamiento RESO._x000a__x000a_Desactualización de las bases de datos oficiales con las cuales se soporta la decisión de inscripción en el registro y aportadas por las entidades competentes._x000a__x000a_Inadecuado diligenciamiento del Formulario de Inscripción de Sujetos de Ordenamiento Social FISO."/>
    <m/>
    <s v="Registro de sujetos de ordenamiento - RESO"/>
    <s v="Reprocesos _x000a__x000a_Sobrecostos_x000a__x000a_Acciones legales que generan reprocesos y costos para la entidad _x000a__x000a_Perdida de Imagen Institucional"/>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1"/>
    <s v="Tomar decisiones incorrectas en los procesos agrarios y la formalización de la propiedad privada rural"/>
    <s v="Posibilidad de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Una valoración inadecuada de los elementos probatorios obrantes en los expedientes de procesos agrarios y la formalización de la propiedad rural._x000a__x000a_Información errónea o incompleta de los productos técnicos y jurídicos generados durante el proceso agrario o la formalización de la propiedad privada rural._x000a__x000a_Imposición de tiempos de respuestas por parte de las autoridades judiciales y administrativas._x000a__x000a_Deficiencia en el control de calidad de la información generada internamente._x000a__x000a_Información errónea generada por falta de calibración de los equipos topográficos._x000a__x000a_Desconocimiento de la normatividad vigente._x000a__x000a_Cambio constante de la normatividad."/>
    <m/>
    <s v="Deslinde de tierras_x000a_Clarificación de la propiedad_x000a_Extinción del derecho de dominio_x000a_Recuperación de baldíos_x000a_Reversión de baldíos_x000a_Gestión de formalización"/>
    <s v="Pérdida de credibilidad de la ANT ante otras entidades y la ciudadanía._x000a_Retrasos, reprocesos y sobrecostos en el desarrollo de los procesos de formalización, procedimientos administrativos especiales agrarios y pretensiones agrarias._x000a_Generar productos no ajustados a derecho y que afectarían a particulares._x000a_Vulneración a los derechos de los pobladores rurales."/>
    <x v="3"/>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2"/>
    <s v="Incumplimiento de términos para dar respuesta a las nuevas solicitudes de recursos, de decisiones finales de procesos agrarios y formalización de la propiedad privada rural."/>
    <s v="Posibilidad deFalta de alertas tempranas. _x000a__x000a_Falta de autocontroles._x000a__x000a_Realizar el reparto de las solicitudes a las dependencias no competentes._x000a__x000a_Capacidad operativa deficiente._x000a__x000a_Información incompleta o faltante."/>
    <m/>
    <s v="Falta de alertas tempranas. _x000a__x000a_Falta de autocontroles._x000a__x000a_Realizar el reparto de las solicitudes a las dependencias no competentes._x000a__x000a_Capacidad operativa deficiente._x000a__x000a_Información incompleta o faltante."/>
    <m/>
    <s v="Deslinde de tierras_x000a_Clarificación de la propiedad_x000a_Extinción del derecho de dominio_x000a_Recuperación de baldíos_x000a_Reversión de baldíos_x000a_Gestión de formalización"/>
    <s v="Retrasos en la culminación de la formalización de la propiedad privada rural y los procedimientos administrativos especiales agrarios._x000a__x000a_Observaciones y/o acciones sancionatorias por parte de los organismos de control."/>
    <x v="4"/>
  </r>
  <r>
    <x v="5"/>
    <s v="Adelantar los procedimientos administrativos especiales agrarios y acompañar la formalización de los bienes privados, para establecer la naturaleza jurídica y la relación con la tierra."/>
    <s v="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s v="1. Dirección de Gestión Jurídica de Tierras._x000a_2. Subdirección de procesos Agrarios y Gestión Jurídica._x000a_3. Subdirección de seguridad Jurídica._x000a_4. Dirección Asuntos Étnicos._x000a_5. Subdirección Asuntos Étnicos."/>
    <n v="23"/>
    <s v="Realizar el reparto de una solicitud a dos o más, diferentes dependencias."/>
    <s v="Posibilidad deFalta de bases de datos unificadas y estandarizadas como única matriz de control y seguimiento a respuestas._x000a__x000a_Respuesta inicial con información errónea."/>
    <m/>
    <s v="Falta de bases de datos unificadas y estandarizadas como única matriz de control y seguimiento a respuestas._x000a__x000a_Respuesta inicial con información errónea."/>
    <m/>
    <s v="Deslinde de tierras_x000a_Clarificación de la propiedad_x000a_Extinción del derecho de dominio_x000a_Recuperación de baldíos_x000a_Reversión de baldíos_x000a_Gestión de formalización"/>
    <s v="Generación de falsas expectativas_x000a__x000a_Pérdida de credibilidad de la Entidad_x000a__x000a_Reversión del trámite_x000a__x000a_Acciones judiciales en contra de la Agencia Nacional de Tierras_x000a__x000a_Reproces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4"/>
    <s v="Incumplimiento por parte de los proveedores de servicios e insumos de las Iniciativas Cofinanciadas."/>
    <s v="Posibilidad deErrores en la formulación de las iniciativas comunitarias._x000a_Cambio  de las condiciones iniciales de las iniciativas comunitarias formuladas,  por parte de los Representantes Legales de las comunidades étnicas "/>
    <m/>
    <s v="Errores en la formulación de las iniciativas comunitarias._x000a_Cambio  de las condiciones iniciales de las iniciativas comunitarias formuladas,  por parte de los Representantes Legales de las comunidades étnicas "/>
    <m/>
    <s v="Gestión de iniciativas comunitarias con enfoque diferencial étnico"/>
    <s v="Reprocesos por volver hacer comités de compra._x000a__x000a_Retrasos en el proceso de ejecución._x000a__x000a_Compra de materiales, bienes o servicios que no se requieren._x000a__x000a_Suspensión o necesidad de replantear la iniciativa._x000a__x000a_Pagar al proveedor sin el lleno de los requisito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5"/>
    <s v="Interrupción del proceso de compra directa de un predio."/>
    <s v="Posibilidad deFalta de articulación efectiva entre los diversos actores que inciden en el procedimiento._x000a__x000a_Demora adicional en los tiempos de respuesta por parte de los propietarios."/>
    <m/>
    <s v="Falta de articulación efectiva entre los diversos actores que inciden en el procedimiento._x000a__x000a_Demora adicional en los tiempos de respuesta por parte de los propietarios."/>
    <m/>
    <s v="Adquisición de predios"/>
    <s v="Reprocesos en el procedimiento._x000a__x000a_Fallos judiciales por demora en culminar el procedimient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6"/>
    <s v="Reporte de información por fuera de los tiempos solicitados. "/>
    <s v="Posibilidad deDiferentes bases de datos para almacenamiento de la información. _x000a__x000a_Falta de pruebas de usabilidad del Sistema de información de Tierras- SIT en el componente asignado a la Dirección de Asuntos Étnicos."/>
    <m/>
    <s v="Diferentes bases de datos para almacenamiento de la información. _x000a__x000a_Falta de pruebas de usabilidad del Sistema de información de Tierras- SIT en el componente asignado a la Dirección de Asuntos Étnicos."/>
    <m/>
    <s v="Constitución, ampliación, saneamiento o restructuración de resguardos indígenas_x000a__x000a_Titulación colectiva a comunidades negras "/>
    <s v="Tiempos adicionales utilizados para reportar informes."/>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7"/>
    <s v="Incumplimiento  de adquisición de predios en el marco de Políticas del Gobierno"/>
    <s v="Posibilidad de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Inobservancia y no aplicación de la normatividad vigente y/o del procedimiento._x000a__x000a_Debilidades en el seguimiento y aplicación de los controles establecidos en el procedimiento._x000a__x000a_No contar con disponibilidad presupuestal para adelantar la compra de predios                                                  _x000a__x000a_Fallecimiento del titular del derecho real de dominio inscrito y/ disolución y liquidación de sociedad  "/>
    <m/>
    <s v="Adquisición de predios"/>
    <s v="Afectación de imagen institucional secundario a quejas y/o reclamos de la comunidad._x000a__x000a_Sanción por parte de entes de control _x000a__x000a_Hallazgos de auditorías internas o externas"/>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8"/>
    <s v="Materializar un subsidio que no cumpla con los requisitos establecidos"/>
    <s v="Posibilidad de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La no aplicación de la normativa  o los procedimientos e  instructivos relacionados con Subsidios que se encuentren vigentes en el Sistema Integrado de Gestión institucional. _x000a__x000a_Inadecuada verificación del cumplimiento de requisitos técnicos, jurídicos, ambientales del predio y financieros, para su materialización._x000a__x000a_Inadecuada verificación del cumplimiento de requisitos técnicos y financieros en la implementación del proyecto productivo frente a las condiciones del predio."/>
    <m/>
    <s v="Asignación de subsidio integral de reforma agraria - SIRA"/>
    <s v="Decisiones y/o fallos Judiciales _x000a_Detrimento de los recursos del Estado_x000a_Investigaciones disciplinarias, fiscales y /o administrativas por parte de los entes de control._x000a_Afectación de imagen institucional  por  peticiones, Quejas y/o reclamos interpuestos por la  comunidad_x000a_Desgaste Administrativo."/>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29"/>
    <s v="Adjudicación de baldíos a persona natural sin el cumplimiento de requisitos legales"/>
    <s v="Posibilidad deInformación de expedientes especialmente del rezago  que no corresponde a la realidad de predio y del solicitante_x000a__x000a_Desconocimiento normativo y/o procedimiento vigente"/>
    <m/>
    <s v="Información de expedientes especialmente del rezago  que no corresponde a la realidad de predio y del solicitante_x000a__x000a_Desconocimiento normativo y/o procedimiento vigente"/>
    <m/>
    <s v="Adjudicación de baldíos"/>
    <s v="Revocatoria del acto de adjudicación de baldíos persona natural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0"/>
    <s v="Demoras en ejecutar las etapas propias del procedimiento de  revocatoria por causas internas"/>
    <s v="Posibilidad deNo ubicación de los expedientes _x000a__x000a_Difícil localización de solicitantes y adjudicatarios para comunicar y notificar los respectivos trámites_x000a__x000a_Desconocimiento de normativa y/o procedimiento asociado a revocatoria a nivel interno"/>
    <m/>
    <s v="No ubicación de los expedientes _x000a__x000a_Difícil localización de solicitantes y adjudicatarios para comunicar y notificar los respectivos trámites_x000a__x000a_Desconocimiento de normativa y/o procedimiento asociado a revocatoria a nivel interno"/>
    <m/>
    <s v="Adjudicación de baldíos"/>
    <s v="Reconstrucción de expedientes._x000a__x000a_Acciones ante lo contentencioso administrativo o ante la jurisdicción ordinaria._x000a__x000a__x000a_Hallazgos de auditorias internas o externas e investigaciones disciplinarias, fiscales y/o administrativas por parte de los entes de control"/>
    <x v="3"/>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1"/>
    <s v="Incumplimiento de adjudicación de bienes inmuebles no ocupados, que hacen parte del Fondo Nacional Agrario, en el marco de Políticas del Gobierno"/>
    <s v="Posibilidad de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Registro del predio en la URT. _x000a__x000a_Implicaciones ambientales que indique restricciones o limitaciones en uso del suelo. _x000a__x000a_Que recaiga sobre el predio una demanda de terceros.  _x000a__x000a_Diferencia de áreas. _x000a__x000a_Ocupaciones indebidas de terceros. _x000a__x000a_Cultivos de uso ilícito posteriores a la compra. _x000a__x000a_Conflictos sociales entre comunidades campesinas-negras-indígenas. "/>
    <m/>
    <s v="Adjudicación de bienes fiscales patrimoniales"/>
    <s v="Incumplimiento de metas._x000a__x000a_Afectación de imagen institucional secundario a quejas y/o reclamos de la comunidad._x000a__x000a_Sanción por parte de entes de control."/>
    <x v="0"/>
  </r>
  <r>
    <x v="6"/>
    <s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
    <s v="Inicia con el análisis de la ruta jurídica y termina con la decisión final del expediente._x000a_"/>
    <s v="1. Dirección de Acceso a Tierras._x000a_2. Subdirección de Acceso a Tierras por Demanda y Descongestión._x000a_3. Subdirección de Acceso a Tierras en Zonas Focalizadas._x000a_4. Subdirección de Administración de Tierras de la Nación._x000a_5. Dirección de Asuntos Étnicos._x000a_6. Subdirección de Asuntos Étnicos."/>
    <n v="32"/>
    <s v="Redireccionamiento equivocado de las solicitudes que ingresan a la DAT."/>
    <s v="Posibilidad de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Desconocimiento de las funciones o responsabilidades de cada subdirección de la DAT para el direccionamiento de las solicitudes que llegan_x000a__x000a_Falta de capacitación del procedimiento de Gestión de peticiones quejas, reclamos, soluciones, denuncias y felicitaciones con  énfasis en las tareas y controles que participa la DAT_x000a_Socialización de designación competencias mediante otros funciones (Resoluciones Internas, Circulares y designaciones desde la Dirección General)."/>
    <m/>
    <s v="Adjudicación de bienes fiscales patrimoniales_x000a__x000a_Asignación de subsidio SIRA_x000a__x000a_Adquisición de predios"/>
    <s v="Afectación de imagen institucional secundario a peticiones, Quejas y/o reclamos de la comunidad._x000a_Demandas._x000a_Incumplimiento en respuesta oportuna a  requerimientos legales (derechos de petición, tutelas, y demandas)_x000a_Investigaciones disciplinarias, fiscales y administrativas por parte de los entes de control._x000a_Reprocesos y Desgaste Administrativo"/>
    <x v="3"/>
  </r>
  <r>
    <x v="7"/>
    <s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_x000a_"/>
    <s v="1. Dirección de Acceso a Tierras._x000a_2. Subdirección de Administración de Tierras de la Nación._x000a_3. Dirección de Asuntos Étnicos."/>
    <n v="33"/>
    <s v="Inventario de predios desactualizado de Fondo de Tierras para la Reforma Rural Integral"/>
    <s v="Posibilidad de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Desconocimiento de los Roles y Responsabilidades en al reporte de predios en curso de adjudicación y de los requisitos de ingreso ante el Fondo de Tierras para la Reforma Rural Integral._x000a__x000a_Desconocimiento de normatividad y/o lineamientos asociados al Fondo de Tierras para la Reforma Rural Integral."/>
    <m/>
    <s v="Administración de Baldíos_x000a__x000a_Administración del Fondo Nacional Agrario"/>
    <s v="Incumplimiento de metas de plan de acción de la DAT. _x000a__x000a_Desgaste administrativo._x000a__x000a_Perdida de credibilidad"/>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4"/>
    <s v="Incumplimiento en la entrega de productos y servicios en la construcción de soluciones de software."/>
    <s v="Posibilidad de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Falta de claridad de la necesidad por parte del proceso solicitante que genera desviaciones o modificaciones del producto o servicio final._x000a__x000a_Estimación errada para cada una de las etapas del ciclo de desarrollo de la solución._x000a__x000a_Recurso Humano insuficiente para la generación de productos o Rotación de personal. _x000a__x000a_Infraestructura de hardware y software insuficiente._x000a__x000a_Incumplimiento de terceros, en caso de que exista un proveedor externo frente al sistema de información._x000a__x000a_Indisponibilidad o cambios en el servicio de infraestructura tecnológica."/>
    <m/>
    <s v="Construcción de soluciones de software _x000a_para la ANT "/>
    <s v="Retraso en las actividades misionales de la entidad._x000a_Represamiento de información en áreas misionales._x000a_Retrasos en otros desarrollos planeados en la Subdirección de Sistemas de Información de Tierras._x000a_Incumplimiento de las metas propuestas en el plan de acción._x000a_Investigaciones por parte de órganos de control."/>
    <x v="5"/>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5"/>
    <s v="Realizar actividades relacionadas con los procedimientos misionales fuera del sistema de integrado de tierras (SIT), dispuesto  por la Entidad."/>
    <s v="Posibilidad de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Falta de conocimiento en los sistemas de información de la entidad._x000a__x000a_Falta de control de los líderes de las áreas misionales_x000a__x000a_Resistencia al cambio (Cultural)._x000a__x000a_Requerimientos incompletos o falta de claridad sobre las necesidades de las áreas misionales._x000a__x000a_Vacíos en los procedimientos definidos por parte de las áreas misionales de la entidad. "/>
    <m/>
    <s v="Construcción de soluciones de software _x000a_para la ANT "/>
    <s v="Detrimento patrimonial._x000a_Afectación directa a las áreas misionales._x000a_Afectación directa a los beneficiarios de programas de la ANT._x000a_Desaprovechamiento de los recursos de infraestructura tecnológica._x000a_Perdida de gobierno del dato de la entidad._x000a_Perdida de gobierno de aplicaciones de la entidad._x000a_Afectación en los objetivos estratégicos de la entidad."/>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6"/>
    <s v=" Información Topográfica inexacta que afecta la toma de decisiones en la Agencia."/>
    <s v="Posibilidad deEquipos sin actualización de software._x000a__x000a_Ausencia plan de mantenimiento de equipos"/>
    <m/>
    <s v="Equipos sin actualización de software._x000a__x000a_Ausencia plan de mantenimiento de equipos"/>
    <m/>
    <s v="Generación y análisis de_x000a_información geográfica y_x000a_topográfica"/>
    <s v="No entrega de productos topográficos por error en los datos de equipos o daños de software_x000a__x000a_Ingresar datos inexactos al sistema generando incorrecta elaboración de la cartografía, proyectos y diseños._x000a__x000a_Sanciones y/o perdidas económicas por manipulación errónea de equipos.    "/>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7"/>
    <s v="Entrega de información Topográfica fuera de los tiempos requeridos."/>
    <s v="Posibilidad de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Solicitud de la información en tiempos cumplidos debido a la falta de planeación por parte del área misional._x000a__x000a_Software de procesamiento y generación de productos sin funcionamiento._x000a__x000a_Personal idóneo insuficiente para ejecución de labores específicas de topografía."/>
    <m/>
    <s v="Generación y análisis de_x000a_información geográfica y_x000a_topográfica"/>
    <s v="No tener a tiempo la información completa y adecuada de los servicios solicitados._x000a__x000a_Sanciones jurídicas por incumplimiento de fallos con relación a tiempos de entrega de informes topográficos."/>
    <x v="4"/>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8"/>
    <s v="Entrega de información fuera de los estándares y requisitos técnicos mínimos."/>
    <s v="Posibilidad deError en la manipulación de equipos y software de los mismos para la toma de datos y el procesamiento de información topográfica._x000a__x000a_Productos no cumplen con los requisitos mínimos técnicos definidos."/>
    <m/>
    <s v="Error en la manipulación de equipos y software de los mismos para la toma de datos y el procesamiento de información topográfica._x000a__x000a_Productos no cumplen con los requisitos mínimos técnicos definidos."/>
    <m/>
    <s v="Generación y análisis de_x000a_información geográfica y_x000a_topográfica"/>
    <s v="Conceptos de cabida y linderos errados en su definición general._x000a__x000a_Perdida de información por mala manipulación del software obligando reprocesos en campo y oficina."/>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39"/>
    <s v="Incumplir los Acuerdos de niveles de servicio (SLA) de la mesa de servicios de TI"/>
    <s v="Posibilidad de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Excesivas actividades asignadas al personal de las áreas de TI_x000a_Recurso humano insuficiente para la atención de los requerimientos_x000a_Inadecuada planeación de la ejecución de las actividades por parte de los especialistas_x000a_Falta de compromiso de los especialistas de la mesa de servicios"/>
    <m/>
    <s v="Administración y soporte de los servicios de tecnologías de la información y las comunicaciones"/>
    <s v="Demoras en la realización de actividades por parte de los usuarios de la Agencia_x000a_Pérdida de credibilidad y confianza en las áreas de TI_x000a_Insatisfacción de los usuarios externos en la atención de los requerimient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0"/>
    <s v="_x000a_Incumplir los tiempos de entrega de desarrollo y ajustes a las aplicaciones de la Agencia."/>
    <s v="Posibilidad deDeficiencia en la planeación del proyecto_x000a_Riesgos del proyecto materializados _x000a_Adición de nuevos requerimientos por parte del usuario_x000a_Cambio de prioridades en los desarrollos debido a nuevas normatividades"/>
    <m/>
    <s v="Deficiencia en la planeación del proyecto_x000a_Riesgos del proyecto materializados _x000a_Adición de nuevos requerimientos por parte del usuario_x000a_Cambio de prioridades en los desarrollos debido a nuevas normatividades"/>
    <m/>
    <s v="Construcción de soluciones de software para la ANT"/>
    <s v="Insatisfacción de los usuarios_x000a_Incumplimiento de los compromisos pactados con los Stakeholders (usuario) finales del sistema._x000a_Afectación en el servicio requerido por parte de los stakeholders (usuarios)"/>
    <x v="3"/>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1"/>
    <s v="Interrupción en la prestación de los servicios de TI "/>
    <s v="Posibilidad deInsuficiente infraestructura tecnológica para soportar la operación Crítica de la Agencia._x000a_Falla en la infraestructura por falta de mantenimientos preventivos_x000a_Despliegues o pasos a producción sin control  ni verificación de los riesgos"/>
    <m/>
    <s v="Insuficiente infraestructura tecnológica para soportar la operación Crítica de la Agencia._x000a_Falla en la infraestructura por falta de mantenimientos preventivos_x000a_Despliegues o pasos a producción sin control  ni verificación de los riesgos"/>
    <m/>
    <s v="Administración y soporte de los servicios de tecnologías de la información y las comunicaciones"/>
    <s v="Insatisfacción de los grupos de interés_x000a_Deterioro de la imagen institucional_x000a_Sanciones a la Agencia por parte de los entes de control_x000a_Demoras en las respuestas a los usuarios sobre PQRSD _x000a_Incumplimiento de los objetivos estratégicos de la Agencia"/>
    <x v="6"/>
  </r>
  <r>
    <x v="8"/>
    <s v="Prestar servicios de tecnologías de información y comunicaciones, y geografía y topografía oportunos para la operación y la toma de decisiones de la Agencia."/>
    <s v="Desde la conceptualización de los servicios de tecnología de información y comunicaciones, y gestión de la información de geografía y topografía de la Entidad hasta el uso, administración y soporte."/>
    <s v="1. Dirección General (Comunicaciones, Topografía)._x000a_2. Secretaria General._x000a_3. Dirección de Gestión del Ordenamiento Social de la Propiedad._x000a_4. Subdirección de Sistemas de Información de Tierras._x000a_5. Subdirección Administrativa y Financiera."/>
    <n v="42"/>
    <s v="Uso no autorizado para firmar documentos con la firma digital."/>
    <s v="Posibilidad deAbuso de confianza_x000a_Desconocimiento del manejo adecuado de la firma digital_x000a_Utilización indebida de la firma digital_x000a_Entrega de las credenciales a terceros"/>
    <m/>
    <s v="Abuso de confianza_x000a_Desconocimiento del manejo adecuado de la firma digital_x000a_Utilización indebida de la firma digital_x000a_Entrega de las credenciales a terceros"/>
    <m/>
    <s v="_x000a_Administración y soporte de los servicios de tecnologías de la información y las comunicaciones"/>
    <s v="Investigación y sanciones disciplinarias_x000a_Sanciones a la Agencia por parte de los entes de control_x000a_Deterioro de la imagen institucional_x000a_Extorción a propietario de las tierras_x000a_Entrega de predios a personas equivocadas"/>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3"/>
    <s v="Posibilidad de incumplir metas del Plan Estratégico de Talento Humano"/>
    <s v="Posibilidad deDiagnóstico ineficiente y planificación imprecisa de las necesidades del personal._x000a__x000a_Falta de ejecución de las actividades y planes de Talento Humano._x000a__x000a_Falta de recursos para la ejecución de planes y programas."/>
    <m/>
    <s v="Diagnóstico ineficiente y planificación imprecisa de las necesidades del personal._x000a__x000a_Falta de ejecución de las actividades y planes de Talento Humano._x000a__x000a_Falta de recursos para la ejecución de planes y programas."/>
    <m/>
    <s v="Planeación Estratégica del Talento Humano"/>
    <s v="Desmejoramiento del ambiente laboral._x000a__x000a_No cumplimiento de la misión, visión y objetivos institucionales."/>
    <x v="0"/>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4"/>
    <s v="Inconsistencias en el reporte y liquidación de las novedades laborales y prestacionales"/>
    <s v="Posibilidad deFallas en liquidación de la nómina de acuerdo con la herramienta utilizada._x000a__x000a_Desconocimiento o inoportunidad del reporte de novedades en la liquidación de nómina._x000a__x000a_Falta de políticas internas de operación"/>
    <m/>
    <s v="Fallas en liquidación de la nómina de acuerdo con la herramienta utilizada._x000a__x000a_Desconocimiento o inoportunidad del reporte de novedades en la liquidación de nómina._x000a__x000a_Falta de políticas internas de operación"/>
    <m/>
    <s v="Nomina y liquidación de Prestaciones Sociales de los funcionarios de la ANT"/>
    <s v="No pago de la Nomina de los funcionarios._x000a__x000a_Errores en la liquidación de prestaciones sociales._x000a__x000a_Pago inoportuno."/>
    <x v="3"/>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5"/>
    <s v="Prescripción de la acción disciplinaria"/>
    <s v="Posibilidad de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Ineficiente gestión disciplinaria_x000a__x000a_Dificultades en la consecución de las pruebas que permitan tomar una decisión de fondo.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6"/>
    <s v="Caducidad de la acción disciplinaria"/>
    <s v="Posibilidad de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Ineficiente gestión disciplinaria_x000a__x000a_Que la queja no se valorada y analizada para tomar una decisión de apertura formal de Investigación._x000a__x000a_Falta de instrumento para control de términos_x000a__x000a_Insuficiencia de personal para desarrollar la función disciplinaria"/>
    <m/>
    <s v="Control Interno Disciplinario"/>
    <s v="Vencimiento de términos_x000a__x000a_Pérdida de credibilidad y confianza_x000a__x000a_Sanción disciplinaria al operador disciplinario"/>
    <x v="4"/>
  </r>
  <r>
    <x v="9"/>
    <s v="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
    <s v="Inicia con la planeación, selección y vinculación del personal idóneo, competente y con las habilidades requeridas; y termina con el retiro del servidor público._x000a_"/>
    <s v="1. Subdirección de Talento Humano._x000a_2. Secretaría General."/>
    <n v="47"/>
    <s v="Perdida de expedientes disciplinarios"/>
    <s v="Posibilidad deLa no realización del seguimiento de los procesos Disciplinarios_x000a__x000a_Posible manejo inadecuado de los expedientes por parte de los colaboradores de la entidad"/>
    <m/>
    <s v="La no realización del seguimiento de los procesos Disciplinarios_x000a__x000a_Posible manejo inadecuado de los expedientes por parte de los colaboradores de la entidad"/>
    <m/>
    <s v="Control Interno Disciplinario"/>
    <s v="Reconstrucción del expediente_x000a_Sanciones disciplinarias por parte de entes de control"/>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8"/>
    <s v="Emitir conceptos sobre el mismo tema con distinta interpretación"/>
    <s v="Posibilidad deDeficiencia en los sistemas de información que no permite trazabilidad._x000a__x000a_ Falta de unificación de criterios al interior de la dependencia."/>
    <m/>
    <s v="Deficiencia en los sistemas de información que no permite trazabilidad._x000a__x000a_ Falta de unificación de criterios al interior de la dependencia."/>
    <m/>
    <s v="Asesoría jurídica"/>
    <s v="Perdida de imagen institucional_x000a_ _x000a_Afectación negativa en la toma de decisiones "/>
    <x v="3"/>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49"/>
    <s v="Vencimiento de términos"/>
    <s v="Posibilidad de Deficiencia en los sistemas de información que no permite una trazabilidad._x000a__x000a_Desconocimiento del estado procesal actual, debido a la deficiente entrega de procesos judiciales entregados por el extinto INCODER."/>
    <m/>
    <s v=" Deficiencia en los sistemas de información que no permite una trazabilidad._x000a__x000a_Desconocimiento del estado procesal actual, debido a la deficiente entrega de procesos judiciales entregados por el extinto INCODER."/>
    <m/>
    <s v="Representación jurídica"/>
    <s v="Erogaciones dinerarias por fallos contra al ANT._x000a_ _x000a_Sanciones disciplinarias contra funcionarios de la ANT"/>
    <x v="4"/>
  </r>
  <r>
    <x v="10"/>
    <s v="Asesorar y dar soporte jurídico a las diferentes dependencias, a través de la emisión de conceptos y demás soportes legales que sean necesarios, así como realizar todas las actuaciones tendientes a la debida defensa de los intereses de la entidad."/>
    <s v=" Desde la asesoría jurídica al Director y demás dependencias, hasta las actuaciones judiciales tendientes a la debida defensa de los intereses de la entidad._x000a_"/>
    <s v="1. Oficina Jurídica"/>
    <n v="50"/>
    <s v="Emisión de viabilidades positivas contrarias a la normatividad."/>
    <s v="Posibilidad deInterpretaciones de la normatividad no unificada._x000a__x000a_Vacíos jurídicos que podrían generar la toma de decisiones erróneas."/>
    <m/>
    <s v="Interpretaciones de la normatividad no unificada._x000a__x000a_Vacíos jurídicos que podrían generar la toma de decisiones erróneas."/>
    <m/>
    <s v="Asesoría jurídica_x000a__x000a_Representación jurídica"/>
    <s v="Afectación negativa en la imagen de entidad._x000a_ _x000a_Demandas contra la ANT."/>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1"/>
    <s v=" Incumplimiento de las obligaciones de un contrato y/o convenio."/>
    <s v="Posibilidad de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Desconocimiento de las funciones y las responsabilidades de supervisión._x000a__x000a_Concentración de labores de supervisión de múltiples contratos en poco personal._x000a__x000a_No tener una planta de personal  con perfiles y competencias para asignarle las funciones de supervisor."/>
    <m/>
    <s v="Ejecución y supervisión de contratos"/>
    <s v="Incumplimientos_x000a__x000a_Multas, sanciones, inhabilidades_x000a__x000a_Detrimento patrimonial"/>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2"/>
    <s v="Liquidación de contratos fuera de términos."/>
    <s v="Posibilidad deInoportunidad en la radicación del acta de liquidación por parte del área técnica. "/>
    <m/>
    <s v="Inoportunidad en la radicación del acta de liquidación por parte del área técnica. "/>
    <m/>
    <s v="Ejecución de etapa pos contractual"/>
    <s v="Posibles observaciones o hallazgos por parte de Control Interno y/o los entes de control._x000a__x000a_Incumplimientos de la legislación vigente"/>
    <x v="4"/>
  </r>
  <r>
    <x v="11"/>
    <s v="Adelantar la adquisición de bienes y/o servicios de la Agencia a través de los mecanismos definidos para la selección, elaboración, celebración, formalización, ejecución, terminación y/o liquidación de los contratos."/>
    <s v="Desde la programación y análisis de las necesidades de la Agencia hasta la terminación y/o liquidación del contrato._x000a_"/>
    <s v="1. Subdirección Administrativa y Financiera._x000a_2. Secretaría General."/>
    <n v="53"/>
    <s v="Configuración del contrato realidad."/>
    <s v="Posibilidad deFalencias en la supervisión contractual._x000a__x000a_Se asignan funciones de la Entidad, evidenciando dependencia y subordinación._x000a__x000a_En la fase de ejecución del contrato de prestación de servicios se cumple horario."/>
    <m/>
    <s v="Falencias en la supervisión contractual._x000a__x000a_Se asignan funciones de la Entidad, evidenciando dependencia y subordinación._x000a__x000a_En la fase de ejecución del contrato de prestación de servicios se cumple horario."/>
    <m/>
    <s v="Ejecución y supervisión de contratos"/>
    <s v="Vinculación en conciliaciones extrajudiciales._x000a__x000a_Vinculación en procesos judiciales._x000a__x000a_Demandas o reclamacione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4"/>
    <s v="Perdidas o daños en los bienes de la Entidad."/>
    <s v="Posibilidad deUso indebido de los bienes de la Entidad_x000a__x000a_Falta de control y lineamientos en el manejo de los bienes de la Entidad"/>
    <m/>
    <s v="Uso indebido de los bienes de la Entidad_x000a__x000a_Falta de control y lineamientos en el manejo de los bienes de la Entidad"/>
    <m/>
    <s v="Faltante o pérdida de inventarios"/>
    <s v="Posibles pérdidas o daños en los bienes _x000a__x000a_Posibles procesos disciplinarios y/o sancionatorios_x000a__x000a_Incertidumbre en los estados financier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5"/>
    <s v="Incumplimiento en la aplicación de los mantenimientos preventivos a los bienes de la Entidad."/>
    <s v="Posibilidad deFalta de Control en los bienes y sus mantenimientos"/>
    <m/>
    <s v="Falta de Control en los bienes y sus mantenimientos"/>
    <m/>
    <s v="Mantenimiento de bienes y servicios"/>
    <s v="Posibles daños o perdidas  en los bienes de la Entidad_x000a__x000a_Sobre costos en reparamient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6"/>
    <s v="Radicación de solicitud de comisión sin el cumplimiento de requisitos."/>
    <s v="Posibilidad deDebilidades en la definición de criterios aplicables a la autorización, legalización y pago de desplazamientos. _x000a__x000a_Falta de Control en la gestión de desplazamientos "/>
    <m/>
    <s v="Debilidades en la definición de criterios aplicables a la autorización, legalización y pago de desplazamientos. _x000a__x000a_Falta de Control en la gestión de desplazamientos "/>
    <m/>
    <s v="Gestión de viáticos y/o gastos de viaje y permanencia"/>
    <s v="Dificultades para la aprobación o legalización de desplazamientos_x000a__x000a_Desplazamientos sin autorización que no puedan ser reconocidas_x000a__x000a_Desplazamientos riesgosos de funcionarios y/o contratista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7"/>
    <s v="Pérdida o daño en la documentación de la Agencia"/>
    <s v="Posibilidad deFalta de control en la implementación de los lineamientos de manejo _x000a__x000a_Falta de lineamientos para la Conservación de documentos. "/>
    <m/>
    <s v="Falta de control en la implementación de los lineamientos de manejo _x000a__x000a_Falta de lineamientos para la Conservación de documentos. "/>
    <m/>
    <s v="Gestión documental"/>
    <s v="Vencimiento de términos. _x000a__x000a_Reprocesos administrativos. _x000a__x000a_Incumplimiento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8"/>
    <s v="Asignación incorrecta de documentos en el momento de la radicación. "/>
    <s v="Posibilidad de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Constante variación del personal a cargo de la clasificación y distribución de la correspondencia en la entrada._x000a__x000a_PQRSD con alto grado de complejidad en interpretación. _x000a__x000a_Ajustes normativos internos, que no son informados al Equipo de Gestión Documental"/>
    <m/>
    <s v="Gestión documental"/>
    <s v="Vencimiento de términos. _x000a__x000a_Reprocesos administrativos. "/>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59"/>
    <s v="Demoras en la atención de los requerimientos de expedientes por parte de las dependencias"/>
    <s v="Posibilidad deAlto volumen de solicitudes de expedientes_x000a__x000a_Personal insuficiente para atender la demanda de expedientes_x000a__x000a_Términos inexactos para la solicitudes de expedientes"/>
    <m/>
    <s v="Alto volumen de solicitudes de expedientes_x000a__x000a_Personal insuficiente para atender la demanda de expedientes_x000a__x000a_Términos inexactos para la solicitudes de expedientes"/>
    <m/>
    <s v="Gestión documental"/>
    <s v="Vencimiento de términos.  _x000a__x000a_Afectación directa al área misional al no proveer los documentos requeridos. _x000a__x000a_Posibles acciones jurídicas en contra de la entidad"/>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0"/>
    <s v="Incumplimiento del plan de gestión integral de residuos peligrosos."/>
    <s v="Posibilidad deDesconocimiento de la normatividad ambiental a nivel nacional._x000a__x000a_Desconocimiento del PGIRESPEL de la entidad."/>
    <m/>
    <s v="Desconocimiento de la normatividad ambiental a nivel nacional._x000a__x000a_Desconocimiento del PGIRESPEL de la entidad."/>
    <m/>
    <s v="Gestión ambiental"/>
    <s v="Sanciones legales._x000a__x000a_Peligros químicos._x000a__x000a_Acumulación de residuos._x000a__x000a_Generación de vectores."/>
    <x v="3"/>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1"/>
    <s v="Incumplimiento de requisitos y trámites legales ambientales en la adquisición de bienes y servicios"/>
    <s v="Posibilidad deNo especificación de obligaciones en la minuta del contrato._x000a__x000a_Desconocimiento de la normatividad ambiental aplicable."/>
    <m/>
    <s v="No especificación de obligaciones en la minuta del contrato._x000a__x000a_Desconocimiento de la normatividad ambiental aplicable."/>
    <m/>
    <s v="Gestión ambiental"/>
    <s v="Sanciones legales._x000a__x000a_Aplicación de las garantías del contrato.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2"/>
    <s v="Desactualización del Sistema de Gestión Ambiental con requisitos legales ambientales."/>
    <s v="Posibilidad deDesconocimiento de la normatividad ambiental._x000a__x000a_Recursos físicos, humanos o financieros insuficientes"/>
    <m/>
    <s v="Desconocimiento de la normatividad ambiental._x000a__x000a_Recursos físicos, humanos o financieros insuficientes"/>
    <m/>
    <s v="Gestión ambiental"/>
    <s v="Sanciones legales._x000a__x000a_Procesos disciplinarios."/>
    <x v="4"/>
  </r>
  <r>
    <x v="12"/>
    <s v="Gestionar la Administración y mantenimiento de bienes y servicios necesarios para la ejecución de los procesos de la entidad."/>
    <s v="Desde la recepción de los bienes y servicios, hasta la disposición final de los bienes y el recibido a satisfacción de los servicios. "/>
    <s v="1. Subdirección Administrativa y Financiera._x000a_2. Secretaría General."/>
    <n v="63"/>
    <s v="Disposición de residuos sin cumplir las prácticas establecidas en la entidad"/>
    <s v="Posibilidad deDesconocimiento de los documentos asociados al Sistema de Gestión Ambiental_x000a__x000a_Desconocimiento de la normatividad ambiental_x000a__x000a_Recursos físicos, humanos o financieros insuficientes_x000a__x000a_Falta de definición de rutas de acceso"/>
    <m/>
    <s v="Desconocimiento de los documentos asociados al Sistema de Gestión Ambiental_x000a__x000a_Desconocimiento de la normatividad ambiental_x000a__x000a_Recursos físicos, humanos o financieros insuficientes_x000a__x000a_Falta de definición de rutas de acceso"/>
    <m/>
    <s v="Gestión ambiental"/>
    <s v="Sanciones legales._x000a__x000a_Procesos disciplinarios."/>
    <x v="3"/>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4"/>
    <s v="Registro de gastos y pagos sin cumplimiento de requisitos legales"/>
    <s v="Posibilidad de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Omisión en verificación de los documentos necesarios para los registros_x000a__x000a_Deficiencias en la planeación de la ejecución frente a los tiempos requeridos para el trámite  financiero por parte de las áreas ejecutoras._x000a_ _x000a_Falta de verificación por parte de los supervisores y/o área técnica que solicita el trámite"/>
    <m/>
    <s v="Gestión de egresos"/>
    <s v="Posibles investigaciones y sanciones penales, disciplinarias, fiscales y administrativa._x000a__x000a_Pérdida de recurso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5"/>
    <s v="Programación del PAC que no corresponde a las necesidades reales"/>
    <s v="Posibilidad deEnvío inoportuno y/o inexacto de las solicitudes de pago a la financiera por parte de los supervisores de los contratos"/>
    <m/>
    <s v="Envío inoportuno y/o inexacto de las solicitudes de pago a la financiera por parte de los supervisores de los contratos"/>
    <m/>
    <s v="Gestión de egresos"/>
    <s v="Inadecuada ejecución del PAC, que afecta el cumplimiento de compromisos, metas, asignación y disponibilidad de recursos _x000a__x000a_Sanciones por parte del Ministerio de Hacienda _x000a__x000a_Negación de recursos para el mes solicitado por parte del Ministerio de Hacienda"/>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6"/>
    <s v="Generación de obligaciones con inconsistencias en la aplicación de las deducciones tributarias "/>
    <s v="Posibilidad deCálculo de las deducciones tributarias de manera incorrecta en las obligaciones._x000a__x000a_Desconocimiento de la norma"/>
    <m/>
    <s v="Cálculo de las deducciones tributarias de manera incorrecta en las obligaciones._x000a__x000a_Desconocimiento de la norma"/>
    <m/>
    <s v="Gestión de egresos"/>
    <s v="Sanciones por parte de la Dirección de Impuestos y Aduanas Nacionales"/>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7"/>
    <s v="Generar Estados Financieros que no sean razonables"/>
    <s v="Posibilidad de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La no medición fiable de los hechos económicos (activos y pasivos)_x000a__x000a_Cálculo erróneo en la medición del hecho económico_x000a__x000a_Ineficiencia en la operatividad y administración de los sistemas de información utilizadas como herramientas complementarias (aplicativo nómina, propiedad planta y equipo, inventarios, proyectos de inversión)_x000a__x000a_Falta de comunicación y coordinación entre las diferentes dependencias que proveen la información para la elaboración de los Estados Financieros."/>
    <m/>
    <s v="Gestión contable"/>
    <s v="Estados Financieros que no cumplen con las características fundamentales y de mejora establecidas por el marco normativo para las Entidades de Gobiern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8"/>
    <s v="Imprecisiones en la información oficial de la cartera a cargo de la ANT"/>
    <s v="Posibilidad deImprecisión en los valores reportados. _x000a__x000a_Manejo manual de la información _x000a__x000a_Insuficiencia en la información para la identificación del ingreso y/o el tercero "/>
    <m/>
    <s v="Imprecisión en los valores reportados. _x000a__x000a_Manejo manual de la información _x000a__x000a_Insuficiencia en la información para la identificación del ingreso y/o el tercero "/>
    <m/>
    <s v="Gestión de ingresos y cartera"/>
    <s v="Inexactitud en el registro y control de los ingresos_x000a__x000a_Posible afectación de la razonabilidad de los estados financieros_x000a__x000a_Afectación de los estados de cuenta por arrendatario"/>
    <x v="7"/>
  </r>
  <r>
    <x v="13"/>
    <s v="Administrar los recursos e información financiera con base en las necesidades de las dependencias de la Agencia y organismos estatales requirentes, a través de mecanismos de dirección, registro, ejecución, control y seguimiento de los recursos."/>
    <s v="Desde la elaboración del anteproyecto de presupuesto de la ANT, hasta la presentación de los estados financieros.  _x000a_"/>
    <s v="1. Secretaría General._x000a_2. Subdirección Administrativa y Financiera._x000a_3. Subdirección de Administración de Tierras de la Nación._x000a_4. Oficina de Planeación "/>
    <n v="69"/>
    <s v="Fallas en la constitución de la reserva presupuestal"/>
    <s v="Posibilidad de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ficiencias en la argumentación para la constitución de la reserva presupuestal._x000a__x000a_Falta de conocimiento respecto a la normatividad y exigencias  para la constitución de la reserva presupuestal._x000a__x000a_Seguimiento deficiente en la supervisión de la ejecución de los contratos."/>
    <m/>
    <s v="Desagregación y administración del presupuesto"/>
    <s v="Posible hallazgo administrativo, disciplinario y/o fiscal._x000a__x000a_Incumplimiento en las normas contables y presupuestales._x000a__x000a_Desarticulación de la planeación de la Entidad."/>
    <x v="7"/>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0"/>
    <s v="Incumplimiento y no conformidad de reportes e informes de avance de planes de acción y proyectos de inversión "/>
    <s v="Posibilidad de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Base de datos e información sin criterios de calidad_x000a__x000a_Desconocimiento de tiempos, procedimientos y responsables del proceso de seguimiento y gestión de la información_x000a__x000a_Omisión de la tarea referente al reporte de ejecución presupuestal y físico de proyectos de inversión, del procedimiento SEYM-P-006 SEGUIMIENTO A LA EJECUCIÓN PRESUPUESTAL Y DE METAS_x000a__x000a_Desconocimiento de los aplicativos y criterios de registro, diligenciamiento y reporte de información de avance en la ejecución de proyectos de inversión"/>
    <m/>
    <s v="Seguimiento y evaluación a la ejecución presupuestal"/>
    <s v="Estados de avance o mediciones erróneas _x000a_Incompatibilidad en la información reportada en las diferentes herramientas_x000a_Información poco fiable para el desarrollo y desempeño de otros procesos_x000a_Incumplimiento de la normativa vigente_x000a_Pérdida gradual de credibilidad e imagen"/>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1"/>
    <s v="Liberación de productos no conformes con los requisitos."/>
    <s v="Posibilidad deDesconocimiento de requisitos y/o lineamientos para el desarrollo de productos y/o salidas._x000a__x000a_Desconocimiento de cambios normativos._x000a__x000a_Ausencia de control en la ejecución de las actividades de los procedimientos."/>
    <m/>
    <s v="Desconocimiento de requisitos y/o lineamientos para el desarrollo de productos y/o salidas._x000a__x000a_Desconocimiento de cambios normativos._x000a__x000a_Ausencia de control en la ejecución de las actividades de los procedimientos."/>
    <m/>
    <s v="Liberación de productos y servicios, y control de salidas no conformes "/>
    <s v="Quejas o reclamos._x000a__x000a_Reprocesos."/>
    <x v="5"/>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2"/>
    <s v="Incumplimiento del Plan Anual de Auditoría Interna."/>
    <s v="Posibilidad de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Inexistencia de un cronograma que establezca la periodicidad de las actividades a presentarse._x000a_Falencias en el monitoreo del programa anual de auditoría aprobado._x000a_Insuficiencia en la planeación y priorización de las actividades programadas en el Plan anual de auditoría._x000a_Inobservancia de las normas existentes y/o sus actualizaciones._x000a_Insuficiencia e incompetencia del recurso humano._x000a_Inoportunidad e impertinencia de la información allegada para análisis._x000a_Coyunturas en los procesos de la Entidad que no permitan atender las actividades programadas. _x000a_Fallas en el funcionamiento de los sistemas de información._x000a_Pérdida de información (física/electrónica) durante la ejecución de la actividad."/>
    <m/>
    <s v="Auditoría interna: Aseguramiento y consulta"/>
    <s v="Extemporaneidad en la entrega de informes de resultados (actividades de auditoria y seguimiento a la gestión institucional)._x000a_No contar con elementos de evaluación sobre el estado de los procesos y dependencias de la entidad._x000a_Afectaciones en la operación y gestión de los procesos de la Agencia._x000a_Impertinencia de los resultados comunicados a las partes interesadas._x000a_Deterioro de la imagen institucional._x000a_Pérdida de credibilidad y confianza de las partes interesadas y organismos de control."/>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3"/>
    <s v="Incumplimiento en la ejecución del cronograma de monitoreo de los planes de mejoramiento"/>
    <s v="Posibilidad de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Insuficiencia del recurso humano asignado a la oficina._x000a__x000a_No disponer del recurso humano idóneo para llevar a cabo la evaluación de los planes de mejoramiento._x000a__x000a_Inoportunidad e impertinencia de la información suministrada por las dependencias evaluadas._x000a__x000a_Coyunturas en los procesos de la entidad que no permitan realizar seguimiento a los planes de mejoramiento establecidos. _x000a_"/>
    <m/>
    <s v="Consolidación y seguimiento a planes de mejoramiento "/>
    <s v="Incumplimiento en la ejecución oportuna de los planes de mejoramiento, por parte de las dependencias responsables._x000a_Incumplimiento del plan anual de auditorías aprobado y del indicador de gestión asociado._x000a_Afectaciones en la operación y gestión de los procesos de la Agencia._x000a_Incumplimiento en las metas de la Entidad._x000a_Sanciones para la entidad y/o servidores públicos._x000a_Deterioro de la imagen institucional._x000a_"/>
    <x v="3"/>
  </r>
  <r>
    <x v="14"/>
    <s v="Analizar la información proveniente de la retroalimentación del desempeño de procesos, planes, programas y proyectos, para la toma de decisiones y formulación de nuevas acciones orientadas a elevar el nivel de cumplimiento, transparencia y mejora institucional."/>
    <s v="Desde el reporte y análisis de información y datos, la determinación de las causas probables de los incumplimientos y tendencias negativas hasta la formulación de acciones correctivas, preventivas y de mejora.  _x000a_"/>
    <s v="1. Oficina de Control Interno._x000a_2. Oficina de Planeación._x000a_3. Oficina del Inspector de Gestión de Tierras._x000a_4. Secretaría General_x000a_"/>
    <n v="74"/>
    <s v="Incumplimiento en la ejecución de los planes y proyectos Institucionales."/>
    <s v="Posibilidad de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Desconocimiento de las necesidades de los grupos de interés_x000a__x000a_Inexistencia del plan de acción para el desarrollo de herramientas y/o instrumentos_x000a__x000a_Recursos físicos, humanos, técnicos, tecnológicos o financieros insuficientes para el desarrollo del portafolio de productos y/o servicios _x000a__x000a_Inadecuada articulación entre procesos misionales_x000a__x000a_No se tiene  en cuenta la interoperación con otras entidades y los tiempos para la ejecución de actividades y cumplimiento de los tiempos de entrega de los productos"/>
    <m/>
    <s v="Seguimiento y evaluación del desempeño de procesos, planes, programas y proyectos"/>
    <s v="Diseño inoportuno de herramientas, instrumentos o modelos de operación para la gestión_x000a_Retrasos en la entrega de productos y o servicios_x000a_Incumplimiento del cronograma de ejecución de acuerdo a la programación de metas _x000a_Incumplimiento de acuerdos a nivel de servicios_x000a_Falencia de atención a los grupos de interés "/>
    <x v="0"/>
  </r>
  <r>
    <x v="15"/>
    <m/>
    <m/>
    <m/>
    <n v="75"/>
    <m/>
    <m/>
    <m/>
    <m/>
    <m/>
    <m/>
    <m/>
    <x v="8"/>
  </r>
  <r>
    <x v="15"/>
    <m/>
    <m/>
    <m/>
    <n v="76"/>
    <m/>
    <m/>
    <m/>
    <m/>
    <m/>
    <m/>
    <m/>
    <x v="8"/>
  </r>
  <r>
    <x v="15"/>
    <m/>
    <m/>
    <m/>
    <n v="77"/>
    <m/>
    <m/>
    <m/>
    <m/>
    <m/>
    <m/>
    <m/>
    <x v="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x v="0"/>
    <x v="0"/>
    <x v="0"/>
    <n v="1"/>
  </r>
  <r>
    <x v="0"/>
    <x v="0"/>
    <x v="1"/>
    <x v="0"/>
    <x v="1"/>
    <n v="1"/>
  </r>
  <r>
    <x v="0"/>
    <x v="0"/>
    <x v="1"/>
    <x v="0"/>
    <x v="2"/>
    <n v="1"/>
  </r>
  <r>
    <x v="0"/>
    <x v="0"/>
    <x v="1"/>
    <x v="0"/>
    <x v="3"/>
    <n v="1"/>
  </r>
  <r>
    <x v="0"/>
    <x v="0"/>
    <x v="1"/>
    <x v="0"/>
    <x v="4"/>
    <n v="1"/>
  </r>
  <r>
    <x v="0"/>
    <x v="0"/>
    <x v="1"/>
    <x v="0"/>
    <x v="5"/>
    <n v="1"/>
  </r>
  <r>
    <x v="0"/>
    <x v="0"/>
    <x v="1"/>
    <x v="0"/>
    <x v="6"/>
    <n v="1"/>
  </r>
  <r>
    <x v="0"/>
    <x v="0"/>
    <x v="1"/>
    <x v="0"/>
    <x v="7"/>
    <n v="1"/>
  </r>
  <r>
    <x v="0"/>
    <x v="0"/>
    <x v="1"/>
    <x v="1"/>
    <x v="8"/>
    <n v="1"/>
  </r>
  <r>
    <x v="0"/>
    <x v="0"/>
    <x v="1"/>
    <x v="1"/>
    <x v="9"/>
    <n v="1"/>
  </r>
  <r>
    <x v="0"/>
    <x v="1"/>
    <x v="0"/>
    <x v="0"/>
    <x v="10"/>
    <n v="1"/>
  </r>
  <r>
    <x v="0"/>
    <x v="1"/>
    <x v="1"/>
    <x v="1"/>
    <x v="11"/>
    <n v="1"/>
  </r>
  <r>
    <x v="1"/>
    <x v="2"/>
    <x v="2"/>
    <x v="0"/>
    <x v="12"/>
    <n v="1"/>
  </r>
  <r>
    <x v="1"/>
    <x v="2"/>
    <x v="2"/>
    <x v="0"/>
    <x v="13"/>
    <n v="1"/>
  </r>
  <r>
    <x v="1"/>
    <x v="2"/>
    <x v="1"/>
    <x v="0"/>
    <x v="14"/>
    <n v="1"/>
  </r>
  <r>
    <x v="1"/>
    <x v="2"/>
    <x v="1"/>
    <x v="0"/>
    <x v="15"/>
    <n v="1"/>
  </r>
  <r>
    <x v="1"/>
    <x v="2"/>
    <x v="1"/>
    <x v="0"/>
    <x v="16"/>
    <n v="1"/>
  </r>
  <r>
    <x v="1"/>
    <x v="2"/>
    <x v="1"/>
    <x v="0"/>
    <x v="17"/>
    <n v="1"/>
  </r>
  <r>
    <x v="1"/>
    <x v="2"/>
    <x v="1"/>
    <x v="0"/>
    <x v="18"/>
    <n v="1"/>
  </r>
  <r>
    <x v="1"/>
    <x v="2"/>
    <x v="1"/>
    <x v="0"/>
    <x v="19"/>
    <n v="1"/>
  </r>
  <r>
    <x v="1"/>
    <x v="2"/>
    <x v="1"/>
    <x v="1"/>
    <x v="20"/>
    <n v="1"/>
  </r>
  <r>
    <x v="1"/>
    <x v="2"/>
    <x v="1"/>
    <x v="1"/>
    <x v="21"/>
    <n v="1"/>
  </r>
  <r>
    <x v="1"/>
    <x v="3"/>
    <x v="2"/>
    <x v="0"/>
    <x v="22"/>
    <n v="1"/>
  </r>
  <r>
    <x v="1"/>
    <x v="3"/>
    <x v="2"/>
    <x v="2"/>
    <x v="23"/>
    <n v="1"/>
  </r>
  <r>
    <x v="1"/>
    <x v="4"/>
    <x v="2"/>
    <x v="0"/>
    <x v="24"/>
    <n v="1"/>
  </r>
  <r>
    <x v="1"/>
    <x v="4"/>
    <x v="2"/>
    <x v="0"/>
    <x v="25"/>
    <n v="1"/>
  </r>
  <r>
    <x v="1"/>
    <x v="4"/>
    <x v="1"/>
    <x v="1"/>
    <x v="26"/>
    <n v="1"/>
  </r>
  <r>
    <x v="2"/>
    <x v="5"/>
    <x v="3"/>
    <x v="1"/>
    <x v="27"/>
    <n v="1"/>
  </r>
  <r>
    <x v="2"/>
    <x v="5"/>
    <x v="3"/>
    <x v="1"/>
    <x v="28"/>
    <n v="1"/>
  </r>
  <r>
    <x v="2"/>
    <x v="5"/>
    <x v="3"/>
    <x v="1"/>
    <x v="29"/>
    <n v="1"/>
  </r>
  <r>
    <x v="2"/>
    <x v="5"/>
    <x v="1"/>
    <x v="1"/>
    <x v="30"/>
    <n v="1"/>
  </r>
  <r>
    <x v="2"/>
    <x v="6"/>
    <x v="0"/>
    <x v="0"/>
    <x v="31"/>
    <n v="1"/>
  </r>
  <r>
    <x v="2"/>
    <x v="6"/>
    <x v="4"/>
    <x v="0"/>
    <x v="32"/>
    <n v="1"/>
  </r>
  <r>
    <x v="2"/>
    <x v="6"/>
    <x v="4"/>
    <x v="0"/>
    <x v="33"/>
    <n v="1"/>
  </r>
  <r>
    <x v="2"/>
    <x v="6"/>
    <x v="4"/>
    <x v="0"/>
    <x v="34"/>
    <n v="1"/>
  </r>
  <r>
    <x v="2"/>
    <x v="6"/>
    <x v="4"/>
    <x v="0"/>
    <x v="35"/>
    <n v="1"/>
  </r>
  <r>
    <x v="0"/>
    <x v="7"/>
    <x v="2"/>
    <x v="0"/>
    <x v="36"/>
    <n v="1"/>
  </r>
  <r>
    <x v="0"/>
    <x v="7"/>
    <x v="1"/>
    <x v="0"/>
    <x v="37"/>
    <n v="1"/>
  </r>
  <r>
    <x v="0"/>
    <x v="7"/>
    <x v="1"/>
    <x v="1"/>
    <x v="38"/>
    <n v="1"/>
  </r>
  <r>
    <x v="0"/>
    <x v="7"/>
    <x v="5"/>
    <x v="0"/>
    <x v="39"/>
    <n v="1"/>
  </r>
  <r>
    <x v="0"/>
    <x v="7"/>
    <x v="6"/>
    <x v="0"/>
    <x v="40"/>
    <n v="1"/>
  </r>
  <r>
    <x v="0"/>
    <x v="8"/>
    <x v="2"/>
    <x v="1"/>
    <x v="41"/>
    <n v="1"/>
  </r>
  <r>
    <x v="0"/>
    <x v="8"/>
    <x v="1"/>
    <x v="0"/>
    <x v="42"/>
    <n v="1"/>
  </r>
  <r>
    <x v="1"/>
    <x v="9"/>
    <x v="2"/>
    <x v="0"/>
    <x v="43"/>
    <n v="1"/>
  </r>
  <r>
    <x v="1"/>
    <x v="9"/>
    <x v="2"/>
    <x v="0"/>
    <x v="44"/>
    <n v="1"/>
  </r>
  <r>
    <x v="1"/>
    <x v="9"/>
    <x v="0"/>
    <x v="0"/>
    <x v="45"/>
    <n v="1"/>
  </r>
  <r>
    <x v="1"/>
    <x v="9"/>
    <x v="1"/>
    <x v="0"/>
    <x v="46"/>
    <n v="1"/>
  </r>
  <r>
    <x v="1"/>
    <x v="9"/>
    <x v="1"/>
    <x v="0"/>
    <x v="47"/>
    <n v="1"/>
  </r>
  <r>
    <x v="1"/>
    <x v="10"/>
    <x v="7"/>
    <x v="0"/>
    <x v="48"/>
    <n v="1"/>
  </r>
  <r>
    <x v="1"/>
    <x v="10"/>
    <x v="7"/>
    <x v="0"/>
    <x v="49"/>
    <n v="1"/>
  </r>
  <r>
    <x v="1"/>
    <x v="10"/>
    <x v="7"/>
    <x v="0"/>
    <x v="50"/>
    <n v="1"/>
  </r>
  <r>
    <x v="1"/>
    <x v="10"/>
    <x v="7"/>
    <x v="0"/>
    <x v="51"/>
    <n v="1"/>
  </r>
  <r>
    <x v="1"/>
    <x v="10"/>
    <x v="7"/>
    <x v="0"/>
    <x v="52"/>
    <n v="1"/>
  </r>
  <r>
    <x v="1"/>
    <x v="10"/>
    <x v="7"/>
    <x v="0"/>
    <x v="53"/>
    <n v="1"/>
  </r>
  <r>
    <x v="1"/>
    <x v="10"/>
    <x v="1"/>
    <x v="0"/>
    <x v="54"/>
    <n v="1"/>
  </r>
  <r>
    <x v="1"/>
    <x v="10"/>
    <x v="1"/>
    <x v="0"/>
    <x v="55"/>
    <n v="1"/>
  </r>
  <r>
    <x v="2"/>
    <x v="11"/>
    <x v="0"/>
    <x v="0"/>
    <x v="56"/>
    <n v="1"/>
  </r>
  <r>
    <x v="2"/>
    <x v="11"/>
    <x v="0"/>
    <x v="0"/>
    <x v="57"/>
    <n v="1"/>
  </r>
  <r>
    <x v="2"/>
    <x v="11"/>
    <x v="0"/>
    <x v="0"/>
    <x v="58"/>
    <n v="1"/>
  </r>
  <r>
    <x v="2"/>
    <x v="11"/>
    <x v="0"/>
    <x v="0"/>
    <x v="59"/>
    <n v="1"/>
  </r>
  <r>
    <x v="2"/>
    <x v="11"/>
    <x v="4"/>
    <x v="0"/>
    <x v="60"/>
    <n v="1"/>
  </r>
  <r>
    <x v="0"/>
    <x v="12"/>
    <x v="1"/>
    <x v="3"/>
    <x v="61"/>
    <n v="1"/>
  </r>
  <r>
    <x v="0"/>
    <x v="12"/>
    <x v="1"/>
    <x v="0"/>
    <x v="62"/>
    <n v="1"/>
  </r>
  <r>
    <x v="0"/>
    <x v="12"/>
    <x v="1"/>
    <x v="0"/>
    <x v="63"/>
    <n v="1"/>
  </r>
  <r>
    <x v="0"/>
    <x v="12"/>
    <x v="1"/>
    <x v="0"/>
    <x v="64"/>
    <n v="1"/>
  </r>
  <r>
    <x v="3"/>
    <x v="13"/>
    <x v="0"/>
    <x v="1"/>
    <x v="65"/>
    <n v="1"/>
  </r>
  <r>
    <x v="3"/>
    <x v="13"/>
    <x v="1"/>
    <x v="0"/>
    <x v="66"/>
    <n v="1"/>
  </r>
  <r>
    <x v="3"/>
    <x v="13"/>
    <x v="1"/>
    <x v="0"/>
    <x v="67"/>
    <n v="1"/>
  </r>
  <r>
    <x v="3"/>
    <x v="13"/>
    <x v="1"/>
    <x v="1"/>
    <x v="68"/>
    <n v="1"/>
  </r>
  <r>
    <x v="3"/>
    <x v="13"/>
    <x v="5"/>
    <x v="1"/>
    <x v="69"/>
    <n v="1"/>
  </r>
  <r>
    <x v="0"/>
    <x v="14"/>
    <x v="2"/>
    <x v="1"/>
    <x v="70"/>
    <n v="1"/>
  </r>
  <r>
    <x v="0"/>
    <x v="14"/>
    <x v="1"/>
    <x v="0"/>
    <x v="71"/>
    <n v="1"/>
  </r>
  <r>
    <x v="0"/>
    <x v="14"/>
    <x v="1"/>
    <x v="0"/>
    <x v="72"/>
    <n v="1"/>
  </r>
  <r>
    <x v="0"/>
    <x v="14"/>
    <x v="1"/>
    <x v="0"/>
    <x v="73"/>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n v="1"/>
    <s v="Muy Baja"/>
    <n v="0.2"/>
    <s v="Desde los 500 SMLMV"/>
    <s v="Catastrófico"/>
    <n v="1"/>
    <s v="Extremo"/>
    <s v="Reducir"/>
    <s v="C 1.1"/>
    <s v="CONSEJO DIRECTIVO DE LA AGENCIA NACIONAL DE TIERRAS"/>
    <s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
    <x v="0"/>
    <s v="Probabilidad"/>
    <s v="Manual"/>
    <s v="40%"/>
    <s v="Documentado"/>
    <s v="Continua"/>
    <s v="Con registro"/>
    <n v="0.12"/>
    <s v="Muy Baja"/>
    <n v="1"/>
    <s v="Catastrófico"/>
    <s v="Extremo"/>
    <s v="Reducir"/>
    <s v="P 1.1"/>
    <s v="Prestar acompañamiento y apoyo a los Directores, Subdirectores, Secretaría General y Jefes de Oficina por medio de los enlaces asignados para la elaboración de Planes de Acción anual"/>
    <s v="OFICINA DE PLANEACIÓN"/>
    <s v="Actas de sesiones realizadas con las dependencias"/>
    <n v="3"/>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0"/>
    <s v="Aprobar planes no pertinentes a la entidad"/>
    <s v="Afectación Económica o presupuestal"/>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d v="2022-05-20T00:00:00"/>
    <s v="ESTRATÉGICOS"/>
    <s v="Ejecución y administración de procesos"/>
    <m/>
    <s v=""/>
    <s v=""/>
    <m/>
    <s v=""/>
    <s v=""/>
    <s v=""/>
    <e v="#N/A"/>
    <s v="C 1.2"/>
    <s v="OFICINA DE PLANEACIÓN"/>
    <s v="La Oficina de Planeación reemplaza los planes que no fueron aprobados a través de los Planes de Acción anuales y/o el Plan Estratégico cuatrienal actualizados analizando las observaciones presentadas para cumplir con los objetivos misionales y presentarlos de nuevo a revisión y aprobación del Consejo Directivo de la ANT"/>
    <x v="1"/>
    <s v="Impacto"/>
    <s v="Manual"/>
    <s v="25%"/>
    <s v="Documentado"/>
    <s v="Continua"/>
    <s v="Con registro"/>
    <n v="0"/>
    <s v=""/>
    <n v="0"/>
    <s v=""/>
    <s v=""/>
    <m/>
    <s v="P 1.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1"/>
    <s v="OFICINA DE PLANEACIÓN"/>
    <s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
    <x v="0"/>
    <s v="Probabilidad"/>
    <s v="Manual"/>
    <s v="40%"/>
    <s v="Documentado"/>
    <s v="Continua"/>
    <s v="Con registro"/>
    <n v="0.12"/>
    <s v="Muy Baja"/>
    <n v="1"/>
    <s v="Catastrófico"/>
    <s v="Extremo"/>
    <s v="Reducir"/>
    <s v="P 2.1"/>
    <s v="Realizar acompañamiento y control técnico a la formulación y actualización de los proyectos de inversión"/>
    <s v="OFICINA DE PLANEACIÓN"/>
    <s v="Fichas EBI registradas y actualizadas"/>
    <n v="28"/>
    <n v="9"/>
    <n v="0.42857142857142855"/>
    <s v="En curso"/>
    <s v="https://agenciadetierras.sharepoint.com/:f:/s/MapadeRiesgosdeGestionANT/Eg1kta_PwA5MvKlop4P7sCoBd24uU-GxJNh_IUULKrameg?e=KBJPJO"/>
    <s v="Actualización de 2 FICHAS de la DAE"/>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n v="1"/>
    <s v="Muy Baja"/>
    <n v="0.2"/>
    <s v="Desde los 500 SMLMV"/>
    <s v="Catastrófico"/>
    <n v="1"/>
    <s v="Extremo"/>
    <s v="Reducir"/>
    <s v="C 2.2"/>
    <s v="OFICINA DE PLANEACIÓN"/>
    <s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
    <x v="0"/>
    <s v="Probabilidad"/>
    <s v="Manual"/>
    <s v="40%"/>
    <s v="Documentado"/>
    <s v="Continua"/>
    <s v="Sin registro"/>
    <n v="7.1999999999999995E-2"/>
    <s v="Muy Baja"/>
    <n v="1"/>
    <s v="Catastrófico"/>
    <s v="Extremo"/>
    <s v="Reducir"/>
    <s v="P 2.2"/>
    <s v="Desarrollar capacitaciones sobre formulación y evaluación de proyectos dirigidas a funcionarios y colaboradores de las dependencias"/>
    <s v="OFICINA DE PLANEACIÓN"/>
    <s v="Listados de asistencia de capacitaciones"/>
    <n v="2"/>
    <n v="2"/>
    <n v="1"/>
    <s v="Finalizo"/>
    <s v="Primera capacitación proyectos de inversión_x000a_https://agenciadetierras.sharepoint.com/:f:/s/MapadeRiesgosdeGestionANT/EpMrRJPrXRFFpteiPGrP83ABvEVWsDPqe6mxFk9bdpexoA?e=oNEBB6_x000a__x000a_Segunda Capacitación plan de acción_x000a_https://agenciadetierras.sharepoint.com/:f:/s/MapadeRiesgosdeGestionANT/EgQDVzn8WqhPgpOiffKzb98BDoZ7wXK2URIAlOIuJd-0hg?e=B6a2Vr"/>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1"/>
    <s v="Inscribir proyectos de inversión no adecuados a las necesidades de la entidad"/>
    <s v="Afectación Económica o presupuestal"/>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d v="2022-05-20T00:00:00"/>
    <s v="GERENCIALES"/>
    <s v="Ejecución y administración de procesos"/>
    <m/>
    <s v=""/>
    <s v=""/>
    <m/>
    <s v=""/>
    <s v=""/>
    <s v=""/>
    <e v="#N/A"/>
    <s v="C 2.3"/>
    <s v="OFICINA DE PLANEACIÓN"/>
    <s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
    <x v="1"/>
    <s v="Impacto"/>
    <s v="Manual"/>
    <s v="25%"/>
    <s v="Documentado"/>
    <s v="Continua"/>
    <s v="Con registro"/>
    <n v="0"/>
    <s v=""/>
    <n v="0"/>
    <s v=""/>
    <s v=""/>
    <m/>
    <s v="P 2.3"/>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n v="1"/>
    <s v="Muy Baja"/>
    <n v="0.2"/>
    <s v="     El riesgo afecta la imagen de la entidad con algunos usuarios de relevancia frente al logro de los objetivos"/>
    <s v="Moderado"/>
    <n v="0.6"/>
    <s v="Moderado"/>
    <s v="Reducir"/>
    <s v="C 3.1"/>
    <s v="OFICINA DE PLANEACIÓN"/>
    <s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
    <x v="0"/>
    <s v="Probabilidad"/>
    <s v="Manual"/>
    <s v="40%"/>
    <s v="Documentado"/>
    <s v="Continua"/>
    <s v="Sin registro"/>
    <n v="0.12"/>
    <s v="Muy Baja"/>
    <n v="0.6"/>
    <s v="Moderado"/>
    <s v="Moderado"/>
    <s v="Reducir"/>
    <s v="P 3.1"/>
    <s v="Realizar mesa de trabajo para el acompañamiento y apoyo en la construcción del Plan de Acción institucional "/>
    <s v="OFICINA DE PLANEACIÓN"/>
    <s v="Actas de sesión de la mesa de trabajo"/>
    <n v="1"/>
    <n v="0"/>
    <n v="0"/>
    <s v="En curso"/>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2"/>
    <s v="Planeación inoportuna de cada vigencia"/>
    <s v="Pérdida Reputacional"/>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d v="2022-05-20T00:00:00"/>
    <s v="GERENCIALES"/>
    <s v="Ejecución y administración de procesos"/>
    <m/>
    <s v=""/>
    <s v=""/>
    <m/>
    <s v=""/>
    <s v=""/>
    <s v=""/>
    <e v="#N/A"/>
    <s v="C 3.2"/>
    <s v="OFICINA DE PLANEACIÓN"/>
    <s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
    <x v="1"/>
    <s v="Impacto"/>
    <s v="Manual"/>
    <s v="25%"/>
    <s v="Documentado"/>
    <s v="Continua"/>
    <s v="Con registro"/>
    <n v="0"/>
    <s v=""/>
    <n v="0"/>
    <s v=""/>
    <s v=""/>
    <m/>
    <s v="P 3.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n v="365"/>
    <s v="Media"/>
    <n v="0.6"/>
    <s v="     El riesgo afecta la imagen de la entidad con algunos usuarios de relevancia frente al logro de los objetivos"/>
    <s v="Moderado"/>
    <n v="0.6"/>
    <s v="Moderado"/>
    <s v="Reducir"/>
    <s v="C 4.1"/>
    <s v="OFICINA DE PLANEACIÓN"/>
    <s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
    <x v="2"/>
    <s v="Impacto"/>
    <s v="Manual"/>
    <s v="30%"/>
    <s v="Documentado"/>
    <s v="Continua"/>
    <s v="Con registro"/>
    <n v="0.6"/>
    <s v="Media"/>
    <n v="0.42"/>
    <s v="Moderado"/>
    <s v="Moderado"/>
    <s v="Reducir"/>
    <s v="P 4.1"/>
    <s v="Aprobación del esquema de Seguimiento a la implementación para los indicadores estratégicos"/>
    <s v="OFICINA DE PLANEACIÓN"/>
    <s v="Esquema de seguimiento aprobado para indicadores estratégicos"/>
    <n v="10"/>
    <n v="7"/>
    <n v="1"/>
    <s v="Finalizo"/>
    <s v="https://agenciadetierras.sharepoint.com/:f:/s/MapadeRiesgosdeGestionANT/En_fGivAyu5MsdbYDXnaZkcBZ62K_xSgF4ASnhdvvlThIQ?e=1hkw5y_x000a__x000a_https://agenciadetierras.sharepoint.com/:f:/s/MapadeRiesgosdeGestionANT/Eri0seJzdrZAhK9bfhc1JbEBPB7bxZbRXTd8tqcyQCtrSQ?e=43Mdzq_x000a__x000a_https://agenciadetierras.sharepoint.com/:f:/s/MapadeRiesgosdeGestionANT/Eij4ZuCoJd5KtW3V88Qr09UB70mzlYLaQ168_VJtcGlZxg?e=hgOUoi"/>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3"/>
    <s v="Reporte de información no pertinente a las necesidades de la Dirección General"/>
    <s v="Pérdida Reputacional"/>
    <s v="Posibilidad de pérdida reputacional en la imagen institucional debido al desconocimiento de las dependencias en la metodología, roles, responsabilidades y los criterios explícitos para reporte de indicadores, y además tener los Sistemas de información no unificados"/>
    <d v="2022-05-20T00:00:00"/>
    <s v="GERENCIALES"/>
    <s v="Ejecución y administración de procesos"/>
    <m/>
    <s v=""/>
    <s v=""/>
    <m/>
    <s v=""/>
    <s v=""/>
    <s v=""/>
    <e v="#N/A"/>
    <s v="C 4.2"/>
    <s v="OFICINA DE PLANEACIÓN"/>
    <s v="La Oficina de Planeación realiza acompañamiento a la(s) dependencia(s) para generar la información veraz a través de la ficha técnica del indicador donde se actualiza la información que presenta observaciones y que debe ser reportada a la Dirección General"/>
    <x v="1"/>
    <s v="Impacto"/>
    <s v="Manual"/>
    <s v="25%"/>
    <s v="Documentado"/>
    <s v="Continua"/>
    <s v="Sin registro"/>
    <n v="0"/>
    <s v=""/>
    <n v="0"/>
    <s v=""/>
    <s v=""/>
    <m/>
    <s v="P 4.2"/>
    <n v="0"/>
    <s v=""/>
    <n v="0"/>
    <n v="0"/>
    <n v="0"/>
    <m/>
    <n v="0"/>
    <n v="0"/>
    <n v="0"/>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n v="365"/>
    <s v="Media"/>
    <n v="0.6"/>
    <s v="     El riesgo afecta la imagen de la entidad con algunos usuarios de relevancia frente al logro de los objetivos"/>
    <s v="Moderado"/>
    <n v="0.6"/>
    <s v="Moderado"/>
    <s v="Reducir"/>
    <s v="C 5.1"/>
    <s v="OFICINA DE PLANEACIÓN"/>
    <s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
    <x v="2"/>
    <s v="Impacto"/>
    <s v="Manual"/>
    <s v="30%"/>
    <s v="Documentado"/>
    <s v="Continua"/>
    <s v="Con registro"/>
    <n v="0.6"/>
    <s v="Media"/>
    <n v="0.42"/>
    <s v="Moderado"/>
    <s v="Moderado"/>
    <s v="Reducir"/>
    <s v="P 5.1"/>
    <s v="Capacitar a la entidad en el procedimiento de Administración de Riesgos de Gestión DEST-P-001"/>
    <s v="OFICINA DE PLANEACIÓN"/>
    <s v="Listado de asistencia a capacitación"/>
    <n v="1"/>
    <n v="1"/>
    <n v="1"/>
    <s v="Finalizo"/>
    <s v="https://agenciadetierras.sharepoint.com/:f:/s/MapadeRiesgosdeGestionANT/EtHzSbyggG1LisN_siB1-0EB3n_LA9ouhaWYdwMicnG_3Q?e=dGALsv"/>
    <s v="Se realizo en este mes por temas de nuevas tareas dentro del equipo MECI"/>
    <n v="0"/>
    <n v="0"/>
    <n v="0"/>
    <e v="#DIV/0!"/>
    <e v="#DIV/0!"/>
    <n v="0"/>
    <n v="0"/>
    <n v="0"/>
    <n v="0"/>
    <e v="#DIV/0!"/>
    <n v="1"/>
  </r>
  <r>
    <x v="0"/>
    <x v="0"/>
    <s v="Desde la comprensión del contexto interno y externo, hasta la formulación de Planes, programas y proyectos relacionados con el cumplimiento de las funciones de la entidad"/>
    <s v="OFICINA DE PLANEACIÓN"/>
    <x v="4"/>
    <s v="Planeación y gestión de procesos con inadecuada valoración de riesgos y oportunidades"/>
    <s v="Pérdida Reputacional"/>
    <s v="Posibilidad de pérdida reputacional en la imagen institucional por la inadecuada identificación y control de riesgos que afectan los procesos de la entidad"/>
    <d v="2022-05-20T00:00:00"/>
    <s v="GERENCIALES"/>
    <s v="Ejecución y administración de procesos"/>
    <m/>
    <s v=""/>
    <s v=""/>
    <m/>
    <s v=""/>
    <s v=""/>
    <s v=""/>
    <e v="#N/A"/>
    <s v="C 5.2"/>
    <s v="OFICINA DE PLANEACIÓN"/>
    <s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
    <x v="1"/>
    <s v="Impacto"/>
    <s v="Manual"/>
    <s v="25%"/>
    <s v="Documentado"/>
    <s v="Continua"/>
    <s v="Con registro"/>
    <n v="0"/>
    <s v=""/>
    <n v="0"/>
    <s v=""/>
    <s v=""/>
    <m/>
    <s v="P 5.2"/>
    <s v="Realizar seguimiento a la gestión del Plan de Acción (acciones preventivas) del Mapa de Riesgos de Gestión DEST-F-001"/>
    <s v="OFICINA DE PLANEACIÓN"/>
    <s v="Informe de seguimiento al Mapa de Riesgos de Gestión DEST-F-001"/>
    <n v="4"/>
    <n v="2"/>
    <n v="1"/>
    <s v="Finalizo"/>
    <s v="https://agenciadetierras.sharepoint.com/:b:/s/MapadeRiesgosdeGestionANT/EVqOSzm5h2dOujVqgnmGccYBwYEeR5zMfOCD8T7AA6d08g?e=V5E3ng"/>
    <s v="Segundo informe de seguimiento"/>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1"/>
    <s v="EQUIPO DE COMUNICACIONES"/>
    <s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
    <x v="0"/>
    <s v="Probabilidad"/>
    <s v="Manual"/>
    <s v="40%"/>
    <s v="Sin documentar"/>
    <s v="Aleatoria"/>
    <s v="Con registro"/>
    <n v="0.6"/>
    <s v="Media"/>
    <n v="1"/>
    <s v="Catastrófico"/>
    <s v="Extremo"/>
    <s v="Reducir"/>
    <s v="P 6.1"/>
    <s v="Validación de mensajes y boletines de prensa"/>
    <s v="DIRECCIÓN GENERAL - EQUIPO DE COMUNICACIONES"/>
    <s v="Solicitud de comunicación de mensajes o boletines generados por las dependencias de la ANT"/>
    <n v="48"/>
    <n v="34"/>
    <n v="0.94444444444444442"/>
    <s v="En curso"/>
    <s v="https://agenciadetierras.sharepoint.com/:f:/s/MapadeRiesgosdeGestionANT/EpoFO_I9OOBDnGGyV2J5LnIBEFnRBbiRZh3SAKtCBoAX5w?e=vSgzb9_x000a__x000a_https://agenciadetierras.sharepoint.com/:f:/s/MapadeRiesgosdeGestionANT/EtI5JEOrAA1IqEWN_p6WGYIB5U3sy_qGJxDt1sJHD5cA4w?e=4JlopL_x000a__x000a_https://agenciadetierras.sharepoint.com/:f:/s/MapadeRiesgosdeGestionANT/EhQp-xr9ZY1Oj-0i19MQm6kBB1UkzbEv2KYwsllyIpy4jw?e=GJF9EF"/>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m/>
    <s v=""/>
    <s v=""/>
    <m/>
    <s v=""/>
    <s v=""/>
    <s v=""/>
    <e v="#N/A"/>
    <s v="C 6.2"/>
    <s v="EQUIPO DE COMUNICACIONES"/>
    <s v="Equipo de comunicaciones emite nuevo mensaje a través de los diferentes medios de comunicación con aclaraciones por parte del Director General o jefe de oficina correspondiente"/>
    <x v="1"/>
    <s v="Impacto"/>
    <s v="Manual"/>
    <s v="25%"/>
    <s v="Sin documentar"/>
    <s v="Continua"/>
    <s v="Con registro"/>
    <n v="0"/>
    <s v=""/>
    <n v="0"/>
    <s v=""/>
    <s v=""/>
    <m/>
    <s v="P 6.2"/>
    <s v="Socialización de la Política de Comunicación Interna y Externa con el fin dar lineamientos específicos a los canales de comunicación autorizados por la Entidad"/>
    <s v="DIRECCIÓN GENERAL - EQUIPO DE COMUNICACIONES"/>
    <s v="Socialización de la polític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5"/>
    <s v="Dar información imprecisa o errónea a la ciudadanía a través de cualquier medio de comunicación por parte de  personas autorizadas y NO autorizadas"/>
    <s v="Pérdida Reputacional"/>
    <s v="Posibilidad de pérdida reputacional en la credibilidad y mala imagen institucional por deficiencia en la información interna y externa de la entidad"/>
    <d v="2022-05-20T00:00:00"/>
    <s v="DE IMAGEN O REPUTACIONAL"/>
    <s v="Usuarios, productos y prácticas"/>
    <n v="8760"/>
    <s v="Muy Alta"/>
    <n v="1"/>
    <s v="     El riesgo afecta la imagen de la entidad a nivel nacional, con efecto publicitarios sostenible a nivel país"/>
    <s v="Catastrófico"/>
    <n v="1"/>
    <s v="Extremo"/>
    <s v="Reducir"/>
    <s v="C 6.3"/>
    <m/>
    <m/>
    <x v="3"/>
    <s v=""/>
    <m/>
    <s v=""/>
    <m/>
    <m/>
    <m/>
    <s v=""/>
    <s v=""/>
    <s v=""/>
    <s v=""/>
    <s v=""/>
    <m/>
    <s v="P 6.3"/>
    <s v="Socialización de la estrategia de comunicaciones donde se encuentra contenida la información de los voceros autorizados por la Entidad"/>
    <s v="DIRECCIÓN GENERAL - EQUIPO DE COMUNICACIONES"/>
    <s v="Socialización de la estrategia de comunicaciones"/>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n v="8760"/>
    <s v="Muy Alta"/>
    <n v="1"/>
    <s v="     El riesgo afecta la imagen de la entidad con algunos usuarios de relevancia frente al logro de los objetivos"/>
    <s v="Moderado"/>
    <n v="0.6"/>
    <s v="Alto"/>
    <s v="Reducir"/>
    <s v="C 7.1"/>
    <s v="EQUIPO DE COMUNICACIONES"/>
    <s v="Equipo de comunicaciones verifica el uso de la imagen institucional a través de los instrumentos que se generan para el utilizarse en los diferentes medios, eventos e implementos que requiera la ANT"/>
    <x v="0"/>
    <s v="Probabilidad"/>
    <s v="Manual"/>
    <s v="40%"/>
    <s v="Documentado"/>
    <s v="Continua"/>
    <s v="Con registro"/>
    <n v="0.6"/>
    <s v="Media"/>
    <n v="0.6"/>
    <s v="Moderado"/>
    <s v="Moderado"/>
    <s v="Reducir"/>
    <s v="P 7.1"/>
    <s v="Revisión del manual de imagen de la Entidad"/>
    <s v="DIRECCIÓN GENERAL - EQUIPO DE COMUNICACIONES"/>
    <s v="Manual de imagen revisado"/>
    <n v="1"/>
    <n v="0"/>
    <n v="0"/>
    <s v="En curso"/>
    <n v="0"/>
    <n v="0"/>
    <n v="0"/>
    <n v="0"/>
    <n v="0"/>
    <e v="#DIV/0!"/>
    <e v="#DIV/0!"/>
    <n v="0"/>
    <n v="0"/>
    <n v="0"/>
    <n v="0"/>
    <e v="#DIV/0!"/>
    <n v="1"/>
  </r>
  <r>
    <x v="1"/>
    <x v="1"/>
    <s v="Desde la formulación de lineamientos de comunicación interna y externa, hasta la articulación con los grupos de interés y organismos de control"/>
    <s v="DIRECCIÓN GENERAL (EQUIPO DE COMUNICACIONES)"/>
    <x v="6"/>
    <s v="Inadecuada utilización de la imagen institucional"/>
    <s v="Pérdida Reputacional"/>
    <s v="Posibilidad de pérdida reputacional en la imagen institucional por el manejo inadecuado de la imagen institucional (símbolos, nombre, colores, manual de imagen, entre otros)"/>
    <d v="2022-05-20T00:00:00"/>
    <s v="DE IMAGEN O REPUTACIONAL"/>
    <s v="Usuarios, productos y prácticas"/>
    <m/>
    <s v=""/>
    <s v=""/>
    <m/>
    <s v=""/>
    <s v=""/>
    <s v=""/>
    <e v="#N/A"/>
    <s v="C 7.2"/>
    <s v="EQUIPO DE COMUNICACIONES"/>
    <s v="Equipo de comunicaciones rediseñar a través de la actualización de los diseños en los instrumentos que se utilizan en los diferentes medios, eventos e implementos que requiera la ANT"/>
    <x v="1"/>
    <s v="Impacto"/>
    <s v="Manual"/>
    <s v="25%"/>
    <s v="Sin documentar"/>
    <s v="Continua"/>
    <s v="Con registro"/>
    <n v="0"/>
    <s v=""/>
    <n v="0"/>
    <s v=""/>
    <s v=""/>
    <m/>
    <s v="P 7.2"/>
    <s v="Socialización del manual de imagen de la Entidad"/>
    <s v="DIRECCIÓN GENERAL - EQUIPO DE COMUNICACIONES"/>
    <s v="Socialización del manual de imagen mediante mailings."/>
    <n v="1"/>
    <n v="0"/>
    <n v="0"/>
    <s v="En curso"/>
    <n v="0"/>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1"/>
    <s v="DIRECCIÓN GENERAL"/>
    <s v="Dirección General revisa y aprueba la estrategia de comunicaciones a través de un oficio de aprobación donde verifica el cumplimiento de los lineamientos para desarrollar la estrategia de comunicación de la entidad"/>
    <x v="0"/>
    <s v="Probabilidad"/>
    <s v="Manual"/>
    <s v="40%"/>
    <s v="Documentado"/>
    <s v="Continua"/>
    <s v="Con registro"/>
    <n v="0.6"/>
    <s v="Media"/>
    <n v="1"/>
    <s v="Catastrófico"/>
    <s v="Extremo"/>
    <s v="Reducir"/>
    <s v="P 8.1"/>
    <s v="Divulgación de Boletines (comunicados de prensa, audios y fotografías a nivel nacional y regional)"/>
    <s v="DIRECCIÓN GENERAL - EQUIPO DE COMUNICACIONES"/>
    <s v="Envío de Boletines"/>
    <n v="12"/>
    <n v="8"/>
    <n v="0.88888888888888884"/>
    <s v="En curso"/>
    <s v="https://agenciadetierras.sharepoint.com/:f:/s/MapadeRiesgosdeGestionANT/En4XN8GeZjhAt0VNTq4y_EgBpbaYMl4K3A1oeQ2SDeQ62g?e=ajRWrb_x000a__x000a_https://agenciadetierras.sharepoint.com/:f:/s/MapadeRiesgosdeGestionANT/EiFo5zcVMYRElVVxQL2aiXoBCxxmGoOUBEGdFHEXzN2Ybw?e=iklStp_x000a__x000a_https://agenciadetierras.sharepoint.com/:f:/s/MapadeRiesgosdeGestionANT/EjrOD4iCFIlFvByhLwZJ1hUBL1GVZT8JqXr2kWB21QKRPg?e=e0ZfGc"/>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n v="8760"/>
    <s v="Muy Alta"/>
    <n v="1"/>
    <s v="     El riesgo afecta la imagen de la entidad a nivel nacional, con efecto publicitarios sostenible a nivel país"/>
    <s v="Catastrófico"/>
    <n v="1"/>
    <s v="Extremo"/>
    <s v="Reducir"/>
    <s v="C 8.2"/>
    <s v="EQUIPO DE COMUNICACIONES"/>
    <s v="Equipo de comunicaciones realiza monitoreo de la estrategia de comunicación a través de la recolección de información que se presenta en los diferentes medios de comunicación, validando que cumpla con los lineamientos"/>
    <x v="2"/>
    <s v="Impacto"/>
    <s v="Manual"/>
    <s v="30%"/>
    <s v="Sin documentar"/>
    <s v="Aleatoria"/>
    <s v="Sin registro"/>
    <n v="0.6"/>
    <s v="Media"/>
    <n v="0.7"/>
    <s v="Mayor"/>
    <s v="Alto"/>
    <s v="Reducir"/>
    <s v="P 8.2"/>
    <s v="Envío de información relevante a todos los colaboradores de la ANT mediante &quot;El Vocero&quot;"/>
    <s v="DIRECCIÓN GENERAL - EQUIPO DE COMUNICACIONES"/>
    <s v="Envío de &quot;El Vocero&quot;"/>
    <n v="12"/>
    <n v="5"/>
    <n v="0.55555555555555558"/>
    <s v="En curso"/>
    <s v="https://agenciadetierras.sharepoint.com/:f:/s/MapadeRiesgosdeGestionANT/Er5nQRll2XJHrZYANxtji88BlgQA19DyWqsftqaVyoleFA?e=5cebYb_x000a__x000a_https://agenciadetierras.sharepoint.com/:f:/s/MapadeRiesgosdeGestionANT/EnqM0GgkfOtBvE1l887kID0Bw0OINU83b4QisZfSLVYCeg?e=hxwyZP"/>
    <n v="0"/>
    <n v="0"/>
    <n v="0"/>
    <n v="0"/>
    <e v="#DIV/0!"/>
    <e v="#DIV/0!"/>
    <n v="0"/>
    <n v="0"/>
    <n v="0"/>
    <n v="0"/>
    <e v="#DIV/0!"/>
    <n v="1"/>
  </r>
  <r>
    <x v="1"/>
    <x v="2"/>
    <s v="Desde la formulación de lineamientos de comunicación interna y externa, hasta la articulación con los grupos de interés y organismos de control"/>
    <s v="DIRECCIÓN GENERAL (EQUIPO DE COMUNICACIONES)"/>
    <x v="7"/>
    <s v="Información de la ANT no llega al público objetivo"/>
    <s v="Pérdida Reputacional"/>
    <s v="Posibilidad de pérdida reputacional en la imagen institucional en los grupo de interés por que los canales de comunicación no son efectivos y su es limitado"/>
    <d v="2022-05-20T00:00:00"/>
    <s v="DE IMAGEN O REPUTACIONAL"/>
    <s v="Usuarios, productos y prácticas"/>
    <m/>
    <s v=""/>
    <s v=""/>
    <m/>
    <s v=""/>
    <s v=""/>
    <s v=""/>
    <e v="#N/A"/>
    <s v="C 8.3"/>
    <s v="EQUIPO DE COMUNICACIONES"/>
    <s v="Equipo de comunicaciones reformular la estrategia de comunicación a través de la actualización del Plan de Comunicación para generar un mayor alcance a los grupos de interés a los cuales la información no les llega"/>
    <x v="1"/>
    <s v="Impacto"/>
    <s v="Manual"/>
    <s v="25%"/>
    <s v="Documentado"/>
    <s v="Continua"/>
    <s v="Con registro"/>
    <n v="0"/>
    <s v=""/>
    <n v="0"/>
    <s v=""/>
    <s v=""/>
    <m/>
    <s v="P 8.3"/>
    <s v="Divulgación de contenido a través de campañas en redes sociales"/>
    <s v="DIRECCIÓN GENERAL - EQUIPO DE COMUNICACIONES"/>
    <s v="Campañas en redes sociales"/>
    <n v="12"/>
    <n v="9"/>
    <n v="1"/>
    <s v="Finalizo"/>
    <s v="https://agenciadetierras.sharepoint.com/:f:/s/MapadeRiesgosdeGestionANT/Em0s77c73bBChc92ngI_gp0BL0rVioqINr_8SrlQn0EIqw?e=3LKgqN_x000a__x000a_https://agenciadetierras.sharepoint.com/:f:/s/MapadeRiesgosdeGestionANT/EnAcjqMkdANGgWUXnrWXcSkByXCMYeWi2QkLOgtuIRPflQ?e=sQGgMr_x000a__x000a_https://agenciadetierras.sharepoint.com/:f:/s/MapadeRiesgosdeGestionANT/EkUekykxdfVPogK1h3-KmWIB95-cLGLrC8M7blLBlQWsFA?e=n6Ldp2"/>
    <n v="0"/>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n v="637"/>
    <s v="Alta"/>
    <n v="0.8"/>
    <s v="     El riesgo afecta la imagen de la entidad a nivel nacional, con efecto publicitarios sostenible a nivel país"/>
    <s v="Catastrófico"/>
    <n v="1"/>
    <s v="Extremo"/>
    <s v="Reducir"/>
    <s v="C 9.1"/>
    <s v="COLABORADOR DE LA OFICINA DEL INSPECTOR DE LA GESTIÓN DE TIERRAS"/>
    <s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
    <x v="0"/>
    <s v="Probabilidad"/>
    <s v="Manual"/>
    <s v="40%"/>
    <s v="Documentado"/>
    <s v="Continua"/>
    <s v="Con registro"/>
    <n v="0.48"/>
    <s v="Media"/>
    <n v="1"/>
    <s v="Catastrófico"/>
    <s v="Extremo"/>
    <s v="Reducir"/>
    <s v="P 9.1"/>
    <s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
    <s v="PROFESIONAL DESIGNADO, OFICINA DEL INSPECTOR DE LA GESTIÓN DE TIERRAS"/>
    <s v="Reportes mensuales de gestión de denuncias en Plan de Acción de la Oficina del Inspector de la Gestión de Tierras"/>
    <n v="12"/>
    <n v="9"/>
    <n v="1"/>
    <s v="Finalizo"/>
    <s v="https://agenciadetierras.sharepoint.com/:f:/s/MapadeRiesgosdeGestionANT/Eh6MdmPPbZxCq1cK4j9YdkYBgLELki2x0ofz-7sOHkw4pg?e=AnJY0j_x000a__x000a_https://agenciadetierras.sharepoint.com/:f:/s/MapadeRiesgosdeGestionANT/EtRrCFI2XpVEsk7EHii-fOEBpWKHIKE7rel6riRrEWfGCg?e=yDlGLR_x000a__x000a_https://agenciadetierras.sharepoint.com/:f:/s/MapadeRiesgosdeGestionANT/Evx3LoNz2pJPlb-lGC8UmiIBObhHe19rCIyyK4JzyUvb8w?e=n41lb4"/>
    <s v="En el mes de julio se recibieron 29 solicitudes las cuales están asociados a las tipologías que se relacionan a continuación. _x000a__x000a__x0009_1 solicitud relacionadas a gestión administrativa _x000a__x0009_1 solicitudes relacionadas a casos emblemáticos_x000a__x0009_2 solicitudes relacionadas a conflictos por la tierra_x000a__x0009_2 solicitudes por falsos tramitadores _x000a__x0009_8 respuesta a la OIGT _x000a__x0009_3 solicitudes que no son competencia de la OIGT _x000a__x0009_3 solicitudes de información _x000a__x0009_9 solicitudes  de información presentada por la Fiscalía General de la Nación _x000a__x000a_De todos estos requerimientos; 2 se encuentran archivador por no requerir respuesta, 11 se encuentran en trámite, 8 se encuentran finalizados con respuesta de fondo al peticionario, 2 se le realizó el traslado externo, 1 tiene respuesta de fondo con continuidad, 1 tiene respuesta de fondo y el tramite está finalizado, 1 solicitud tiene una respuesta parcial, y finalmente 3 radicados se encuentran asignados. _x000a__x000a_Por otro lado, es pertinente resaltar que en mes de julio se resolvieron 23 solicitudes presentadas en meses anteriores. _x000a__x000a_En el mes de agosto se recibieron 40 solicitudes las cuales están asociados a las tipologías que se relacionan a continuación. _x000a__x0009_1 solicitud que no es denuncia. _x000a__x0009_2 solicitudes relacionadas a casos emblemáticos. _x000a__x0009_9 solicitudes relacionadas conflictos por la tierra. _x000a__x0009_2 solicitudes relacionadas a falsos tramitadores. _x000a__x0009_1 solicitud relacionadas con irregularidades al INCODER. _x000a__x0009_1 solicitud relacionadas a irregularidades a otras entidades. _x000a__x0009_3 solicitudes que son respuesta a la OIGT _x000a__x0009_2 solicitud que no son competencia de la OIGT _x000a__x0009_19 solicitudes de información de la Fiscalía. _x000a__x000a_De todos estos requerimientos; _x000a__x000a__x0009_7 solicitudes se encuentran archivados por no requerir respuesta._x000a__x0009_1 solicitud se encuentra en trámite de la OIGT. _x000a__x0009_1 solicitud se encuentra finalizado con denuncia penal. _x000a__x0009_20 solicitudes finalizadas con respuesta de fondo a peticionario. _x000a__x0009_2 solicitudes finalizada con traslado externo. _x000a__x0009_6 solicitudes con respuesta parcial. _x000a__x0009_3 solicitudes con traslado interno EN la ANT_x000a__x000a_Por otro lado, es pertinente resaltar que en mes de agosto se resolvieron 81 solicitudes presentadas en meses anteriores._x000a__x000a_En el mes de septiembre se recibieron 42 solicitudes las cuales están asociadas a las tipologías que se relacionan a continuación. _x000a__x0009_5 solicitudes que no denuncia (Gestión Administrativa)_x000a__x0009_4 solicitudes que reportan la perdida de expedientes (no son denuncias)_x000a__x0009_8 solicitudes relacionadas conflictos por la tierra. _x000a__x0009_5 solicitudes relacionadas a falsos tramitadores.  _x000a__x0009_1 solicitud relacionadas a irregularidades a otras entidades. _x000a__x0009_3 solicitudes que son respuesta a la OIGT _x000a__x0009_4 solicitudes que no son competencia de la OIGT _x000a__x0009_3 solicitudes de información._x000a__x0009_9 solicitudes de información por parte de la Fiscalía._x000a__x000a_De todos estos requerimientos; _x000a__x000a__x0009_2 solicitudes finalizadas con respuesta de fondo al peticionario._x000a__x0009_12 solicitudes que no requieren respuesta. _x000a__x0009_1 solicitud asignada. _x000a__x0009_1 solicitud que se encuentra en revisión. _x000a__x0009_1 solicitud en trámite. _x000a__x0009_1 solicitud finalizada con denuncia penal._x000a__x0009_14 solicitudes finalizadas con respuesta de fondo al peticionario.  _x000a__x0009_5 solicitudes finalizadas con traslado externo (sin competencia ANT)_x000a__x0009_1 respuesta de fondo con continuidad _x000a__x0009_2 respuesta de fondo con tramite finalizado _x000a__x0009_1 respuesta parcial _x000a__x0009_1 solicitud trasladad a nivel interno _x000a__x000a_Por otro lado, es pertinente resaltar que en mes de septiembre se resolvió 1 solicitud presentada en meses anteriores. "/>
    <n v="0"/>
    <n v="0"/>
    <n v="0"/>
    <e v="#DIV/0!"/>
    <e v="#DIV/0!"/>
    <n v="0"/>
    <n v="0"/>
    <n v="0"/>
    <n v="0"/>
    <e v="#DIV/0!"/>
    <n v="1"/>
  </r>
  <r>
    <x v="1"/>
    <x v="1"/>
    <s v="Desde la formulación de lineamientos de comunicación interna y externa, hasta la articulación con los grupos de interés y organismos de control"/>
    <s v="OFICINA DEL INSPECTOR DE LA GESTIÓN DE TIERRAS"/>
    <x v="8"/>
    <s v="Omitir la gestión y/o respuesta  a las denuncias por posibles hechos de corrupción"/>
    <s v="Pérdida Reputacional"/>
    <s v="Posibilidad de pérdida reputacional en la imagen institucional por el desconocimiento en el registro, gestión y tramite de denuncias"/>
    <d v="2022-05-20T00:00:00"/>
    <s v="OPERATIVOS"/>
    <s v="Usuarios, productos y prácticas"/>
    <m/>
    <s v=""/>
    <s v=""/>
    <m/>
    <s v=""/>
    <s v=""/>
    <s v=""/>
    <e v="#N/A"/>
    <s v="C 9.2"/>
    <s v="COLABORADOR DE LA OFICINA DEL INSPECTOR DE LA GESTIÓN DE TIERRAS"/>
    <s v="Colaborador de la Oficina del Inspector de la Gestión de Tierras prioriza el tramite a través del Gestor Documental ORFEO para la subsanación y respuesta inmediata de la denuncia"/>
    <x v="1"/>
    <s v="Impacto"/>
    <s v="Manual"/>
    <s v="25%"/>
    <s v="Documentado"/>
    <s v="Continua"/>
    <s v="Con registro"/>
    <n v="0"/>
    <s v=""/>
    <n v="0"/>
    <s v=""/>
    <s v=""/>
    <m/>
    <s v="P 9.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n v="365"/>
    <s v="Media"/>
    <n v="0.6"/>
    <s v="     El riesgo afecta la imagen de la entidad con algunos usuarios de relevancia frente al logro de los objetivos"/>
    <s v="Moderado"/>
    <n v="0.6"/>
    <s v="Moderado"/>
    <s v="Reducir"/>
    <s v="C 10.1"/>
    <s v="OFICINA DE PLANEACIÓN"/>
    <s v="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
    <x v="0"/>
    <s v="Probabilidad"/>
    <s v="Manual"/>
    <s v="40%"/>
    <s v="Documentado"/>
    <s v="Continua"/>
    <s v="Con registro"/>
    <n v="0.36"/>
    <s v="Baja"/>
    <n v="0.6"/>
    <s v="Moderado"/>
    <s v="Moderado"/>
    <s v="Reducir"/>
    <s v="P 10.1"/>
    <s v="Actualización del procedimiento CONTROL DE INFORMACIÓN DOCUMENTADA INTI-P-001"/>
    <s v="OFICINA DE PLANEACIÓN"/>
    <s v="Procedimiento actualizado INTI-P-001"/>
    <n v="1"/>
    <n v="1"/>
    <n v="1"/>
    <s v="Finalizo"/>
    <s v="https://agenciadetierras.sharepoint.com/:b:/s/MapadeRiesgosdeGestionANT/EaMs-qrLYGdOklWzYklPLmkBOeYK-pT-lKNEROJaJHBQig?e=hCxo9D"/>
    <s v="Procedimiento actualizado"/>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OFICINA DE PLANEACIÓN"/>
    <x v="9"/>
    <s v="Aprobación y publicación de información documentada no pertinente a los Procesos de la entidad"/>
    <s v="Pérdida Reputacional"/>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d v="2022-05-20T00:00:00"/>
    <s v="GERENCIALES"/>
    <s v="Ejecución y administración de procesos"/>
    <m/>
    <s v=""/>
    <s v=""/>
    <m/>
    <s v=""/>
    <s v=""/>
    <s v=""/>
    <e v="#N/A"/>
    <s v="C 10.2"/>
    <s v="OFICINA DE PLANEACIÓN"/>
    <s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
    <x v="1"/>
    <s v="Impacto"/>
    <s v="Manual"/>
    <s v="25%"/>
    <s v="Documentado"/>
    <s v="Continua"/>
    <s v="Con registro"/>
    <n v="0"/>
    <s v=""/>
    <n v="0"/>
    <s v=""/>
    <s v=""/>
    <m/>
    <s v="P 10.2"/>
    <n v="0"/>
    <s v=""/>
    <n v="0"/>
    <n v="0"/>
    <n v="0"/>
    <m/>
    <n v="0"/>
    <n v="0"/>
    <n v="0"/>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n v="8760"/>
    <s v="Muy Alta"/>
    <n v="1"/>
    <s v="     El riesgo afecta la imagen de la entidad a nivel nacional, con efecto publicitarios sostenible a nivel país"/>
    <s v="Catastrófico"/>
    <n v="1"/>
    <s v="Extremo"/>
    <s v="Reducir"/>
    <s v="C 11.1"/>
    <s v="ASESOR DE GESTIÓN DEL CONOCIMIENTO / DIRECCIÓN GENERAL"/>
    <s v="Asesor de Gestión del Conocimiento / Dirección General revisa el autodiagnóstico de MIPG para la dimensión de Gestión del conocimiento a través de la recolección y/o confirmación de los aportes que brinda cada dependencia a la Gestión del Conocimiento y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
    <x v="2"/>
    <s v="Impacto"/>
    <s v="Manual"/>
    <s v="30%"/>
    <s v="Documentado"/>
    <s v="Continuo"/>
    <s v="Con registro"/>
    <n v="1"/>
    <s v="Muy Alta"/>
    <n v="0.7"/>
    <s v="Mayor"/>
    <s v="Alto"/>
    <s v="Reducir"/>
    <s v="P 11.1"/>
    <s v="Diligenciar autodiagnóstico de la dimensión de Gestión del Conocimiento, bajo la orientación del equipo de Gestión del Conocimiento de la Dirección General y con la participación de todas las dependencias que ejecutan acciones relacionadas con la implementación de la Política de Gestión del Conocimiento y la Innovación de MiPG (Gestión del conocimiento y mitigación de la fuga de conocimiento)"/>
    <s v="GESTIÓN DEL CONOCIMIENTO / DIRECCIÓN GENERAL"/>
    <s v="Formulario de autodiagnóstico MIPG diligenciado "/>
    <n v="4"/>
    <n v="6"/>
    <n v="1"/>
    <s v="Finalizo"/>
    <s v="Autodiagnóstico diligenciado_x000a_Soporte de correo de confirmación de actualización del Autodiagnóstico a OP_x000a_https://agenciadetierras.sharepoint.com/:f:/s/MapadeRiesgosdeGestionANT/EgndZK2K2UhOn4xvPYysS0sBDms-HzuYBXDPxrNVttGI6w?e=Mxr4ZE_x000a__x000a_https://agenciadetierras.sharepoint.com/:f:/s/MapadeRiesgosdeGestionANT/ErDvd41PITNCn4yuPlXHQg8B--Gxspi94bZ2TOiMGuM_HQ?e=GPYpel"/>
    <s v="Revisión de los criterios y su concordancia con las evidencias existentes y posibles actualizaciones. "/>
    <n v="0"/>
    <n v="0"/>
    <n v="0"/>
    <e v="#DIV/0!"/>
    <e v="#DIV/0!"/>
    <n v="0"/>
    <n v="0"/>
    <n v="0"/>
    <n v="0"/>
    <e v="#DIV/0!"/>
    <n v="1"/>
  </r>
  <r>
    <x v="2"/>
    <x v="3"/>
    <s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DIRECCIÓN GENERAL / GESTIÓN DEL CONOCIMIENTO"/>
    <x v="10"/>
    <s v="Fuga parcial o completa del conocimiento tácito o explicito de la Entidad"/>
    <s v="Pérdida Reputacional"/>
    <s v="Posibilidad de pérdida reputacional en la desaparición del conocimiento organizacional por falta de mecanismos que permitan retener el conocimiento tácito y explícito tanto individual como grupal u organizacional"/>
    <d v="2022-05-20T00:00:00"/>
    <s v="ESTRATÉGICOS"/>
    <s v="Ejecución y administración de procesos"/>
    <m/>
    <s v=""/>
    <s v=""/>
    <m/>
    <s v=""/>
    <s v=""/>
    <s v=""/>
    <e v="#N/A"/>
    <s v="C 11.2"/>
    <s v="EQUIPO DE GESTIÓN DEL CONOCIMIENTO"/>
    <s v="Equipo de Gestión del conocimiento actualiza el inventario de documentos vigentes cargados en el Sistema Integrado de Gestión - SIG a través de una lista de chequeo mensual de los documentos aprobados en el mes por medio de reuniones programadas a los cinco (5) días hábiles máximo del mes siguiente para revalidar la verificación"/>
    <x v="1"/>
    <s v="Impacto"/>
    <s v="Manual"/>
    <s v="25%"/>
    <s v="Sin documentar"/>
    <s v="Continuo"/>
    <s v="Con registro"/>
    <n v="0"/>
    <s v=""/>
    <n v="0"/>
    <s v=""/>
    <s v=""/>
    <m/>
    <s v="P 11.2"/>
    <s v="recolección de lecciones aprendidas y buenas prácticas frente a la implementación de los procesos o procedimientos de la ANT a través del diligenciamiento de la INTI-F-012-Forma-RECOLECCIÓN-DE-BUENAS-PRÁCTICAS-Y-LECCIONES-APRENDIDAS en el marco de una reunión de Gestión del conocimiento,  ya sea interna o inter dependencias"/>
    <s v="ENLACE ENCARGADO DE GESTIÓN DEL CONOCIMIENTO DE LAS DEPENDENCIAS DE LA ANT"/>
    <s v="INTI-F-012-Forma-RECOLECCIÓN-DE-BUENAS-PRÁCTICAS-Y-LECCIONES-APRENDIDAS"/>
    <n v="2"/>
    <n v="2"/>
    <n v="1"/>
    <s v="Finalizo"/>
    <s v="Soporte de correo de solicitud de diligenciamiento_x000a_Archivo Excel de INTI-F-012-Forma-RECOLECCIÓN-DE-BUENAS-PRÁCTICAS-Y-LECCIONES-APRENDIDAS (en blanco)_x000a_https://agenciadetierras.sharepoint.com/:f:/s/MapadeRiesgosdeGestionANT/EmIYVJAiuWlPmevNK4z0e1kBMNu_qjBlaCslmYxoNLW82A?e=bdHqBI"/>
    <s v="Los equipos de las direcciones misionales y transversales compartieron la INTI-F-012 con las lecciones aprendidas y buenas practicas de los procedimientos que internamente eligieron para revisar."/>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n v="1"/>
    <s v="Muy Baja"/>
    <n v="0.2"/>
    <s v="Desde los 500 SMLMV"/>
    <s v="Catastrófico"/>
    <n v="1"/>
    <s v="Extremo"/>
    <s v="Reducir"/>
    <s v="C 12.1"/>
    <s v="SUBDIRECCIÓN SISTEMAS INFORMACIÓN DE TIERRAS"/>
    <s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
    <x v="2"/>
    <s v="Impacto"/>
    <s v="Manual"/>
    <s v="30%"/>
    <s v="Documentado"/>
    <s v="Continua"/>
    <s v="Con registro"/>
    <n v="0.2"/>
    <s v="Muy Baja"/>
    <n v="0.7"/>
    <s v="Mayor"/>
    <s v="Alto"/>
    <s v="Reducir"/>
    <s v="P 12.1"/>
    <s v="Realizar mesas de Seguimiento a la Implementación Proyectos PETI"/>
    <s v="SUBDIRECCIÓN DE SISTEMAS DE INFORMACIÓN DE TIERRAS"/>
    <s v="Informe de seguimiento periódico a la ejecución del PETI"/>
    <n v="4"/>
    <n v="2"/>
    <n v="1"/>
    <s v="Finalizo"/>
    <s v="https://agenciadetierras.sharepoint.com/:f:/s/MapadeRiesgosdeGestionANT/EuOMdVKQoHZFjGt7NpuLc-0BFj-X38WgAnZD5faG95iEKw?e=M3HGSR"/>
    <s v="Como avance de producto, se actualizaron los avances correspondientes a los proyectos que conforman el portafolio de iniciativas del Plan Estratégico de Tecnologías de la Información -PETI- con corte al 30 de julio del presente, se adjunta archivo con esta información (Seguimiento PETI-07.xlsx)."/>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1"/>
    <s v="Incumplimiento en la implementación del PETI"/>
    <s v="Afectación Económica o presupuestal"/>
    <s v="Posibilidad de afectación económica en los costos de la ejecución de las actividades de la política de gobierno digital y arquitectura de TI  de la entidad por una ejecución inadecuada debido a inconsistencias presupuestales en la planeación de los proyectos PETI"/>
    <d v="2022-05-20T00:00:00"/>
    <s v="ESTRATÉGICOS"/>
    <s v="Ejecución y administración de procesos"/>
    <m/>
    <s v=""/>
    <s v=""/>
    <m/>
    <s v=""/>
    <s v=""/>
    <s v=""/>
    <e v="#N/A"/>
    <s v="C 12.2"/>
    <s v="SUBDIRECCIÓN SISTEMAS INFORMACIÓN DE TIERRAS"/>
    <s v="Subdirección Sistemas Información de Tierras Reformula la estrategia de TI de la Entidad a través del PETI actualizado  Realizando los ajustes necesarios a los proyectos que se identificaron con incumplimiento en el seguimiento"/>
    <x v="1"/>
    <s v="Impacto"/>
    <s v="Manual"/>
    <s v="25%"/>
    <s v="Documentado"/>
    <s v="Continua"/>
    <s v="Con registro"/>
    <n v="0"/>
    <s v=""/>
    <n v="0"/>
    <s v=""/>
    <s v=""/>
    <m/>
    <s v="P 12.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1"/>
    <s v="SUBDIRECCIÓN SISTEMAS INFORMACIÓN DE TIERRAS"/>
    <s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
    <x v="0"/>
    <s v="Probabilidad"/>
    <s v="Manual"/>
    <s v="40%"/>
    <s v="Documentado"/>
    <s v="Continua"/>
    <s v="Con registro"/>
    <n v="0.48"/>
    <s v="Media"/>
    <n v="0.6"/>
    <s v="Moderado"/>
    <s v="Moderado"/>
    <s v="Reducir"/>
    <s v="P 13.1"/>
    <s v="Actualización Modelo de Arquitectura de la ANT frente al marco de referencia del MINTIC"/>
    <s v="SUBDIRECCIÓN DE SISTEMAS DE INFORMACIÓN DE TIERRAS"/>
    <s v="Informe de actualización del modelo de arquitectura de T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n v="2080"/>
    <s v="Alta"/>
    <n v="0.8"/>
    <s v="     El riesgo afecta la imagen de la entidad con algunos usuarios de relevancia frente al logro de los objetivos"/>
    <s v="Moderado"/>
    <n v="0.6"/>
    <s v="Alto"/>
    <s v="Reducir"/>
    <s v="C 13.2"/>
    <s v="SUBDIRECCIÓN SISTEMAS INFORMACIÓN DE TIERRAS"/>
    <s v="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
    <x v="2"/>
    <s v="Impacto"/>
    <s v="Manual"/>
    <s v="30%"/>
    <s v="Documentado"/>
    <s v="Continua"/>
    <s v="Con registro"/>
    <n v="0.48"/>
    <s v="Media"/>
    <n v="0.42"/>
    <s v="Moderado"/>
    <s v="Moderado"/>
    <s v="Reducir"/>
    <s v="P 13.2"/>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2"/>
    <s v="Definición y evolución de la arquitectura empresarial de TI que no responda a las necesidades de la entidad"/>
    <s v="Pérdida Reputacional"/>
    <s v="Posibilidad de pérdida reputacional en la imagen institucional para los usuarios dado el incumplimiento en la misión y visión, afectando la prestación de los servicios debido a un diagnóstico equivocado e incompleto de las necesidades de la entidad y su entorno"/>
    <d v="2022-05-20T00:00:00"/>
    <s v="ESTRATÉGICOS"/>
    <s v="Ejecución y administración de procesos"/>
    <m/>
    <s v=""/>
    <s v=""/>
    <m/>
    <s v=""/>
    <s v=""/>
    <s v=""/>
    <e v="#N/A"/>
    <s v="C 13.3"/>
    <s v="SUBDIRECCIÓN SISTEMAS INFORMACIÓN DE TIERRAS"/>
    <s v="Subdirección Sistemas Información de Tierras Actualiza la estrategia de TI de la Entidad a través de la actualización del PETI Ajustando la Arquitectura objetivo (TO-BE) de los dominios que no cumplieron con las necesidades de la entidad "/>
    <x v="1"/>
    <s v="Impacto"/>
    <s v="Manual"/>
    <s v="25%"/>
    <s v="Documentado"/>
    <s v="Continua"/>
    <s v="Con registro"/>
    <n v="0"/>
    <s v=""/>
    <n v="0"/>
    <s v=""/>
    <s v=""/>
    <m/>
    <s v="P 13.3"/>
    <n v="0"/>
    <s v=""/>
    <n v="0"/>
    <n v="0"/>
    <n v="0"/>
    <m/>
    <n v="0"/>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n v="8760"/>
    <s v="Muy Alta"/>
    <n v="1"/>
    <s v="     El riesgo afecta la imagen de  la entidad con efecto publicitario sostenido a nivel de sector administrativo, nivel departamental o municipal"/>
    <s v="Mayor"/>
    <n v="0.8"/>
    <s v="Alto"/>
    <s v="Reducir"/>
    <s v="C 14.1"/>
    <s v="SUBDIRECCIÓN SISTEMAS INFORMACIÓN DE TIERRAS"/>
    <s v="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
    <x v="2"/>
    <s v="Impacto"/>
    <s v="Manual"/>
    <s v="30%"/>
    <s v="Documentado"/>
    <s v="Continua"/>
    <s v="Con registro"/>
    <n v="1"/>
    <s v="Muy Alta"/>
    <n v="0.56000000000000005"/>
    <s v="Moderado"/>
    <s v="Alto"/>
    <s v="Reducir"/>
    <s v="P 14.1"/>
    <s v="Informe de Avance implementación  modelo de seguridad y privacidad de la Información "/>
    <s v="SUBDIRECCIÓN DE SISTEMAS DE INFORMACIÓN DE TIERRAS"/>
    <s v="Informe de avance MSPI"/>
    <n v="1"/>
    <n v="0"/>
    <n v="0"/>
    <s v="En curso"/>
    <n v="0"/>
    <n v="0"/>
    <n v="0"/>
    <n v="0"/>
    <n v="0"/>
    <e v="#DIV/0!"/>
    <e v="#DIV/0!"/>
    <n v="0"/>
    <n v="0"/>
    <n v="0"/>
    <n v="0"/>
    <e v="#DIV/0!"/>
    <n v="1"/>
  </r>
  <r>
    <x v="2"/>
    <x v="3"/>
    <s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s v="SUBDIRECCIÓN DE SISTEMAS DE INFORMACIÓN DE TIERRAS"/>
    <x v="13"/>
    <s v="Incumplimiento en la implementación del Modelo de Seguridad y Privacidad  de la información de la estrategia de Gobierno Digital"/>
    <s v="Pérdida Reputacional"/>
    <s v="Posibilidad de pérdida reputacional en la imagen institucional debido a la inadecuada priorización de las tareas necesarias para planificar e implementar el componente de seguridad digital de la estrategia de gobierno digital"/>
    <d v="2022-05-20T00:00:00"/>
    <s v="ESTRATÉGICOS"/>
    <s v="Ejecución y administración de procesos"/>
    <m/>
    <s v=""/>
    <s v=""/>
    <m/>
    <s v=""/>
    <s v=""/>
    <s v=""/>
    <e v="#N/A"/>
    <s v="C 14.2"/>
    <s v="SUBDIRECCIÓN SISTEMAS INFORMACIÓN DE TIERRAS"/>
    <s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
    <x v="1"/>
    <s v="Impacto"/>
    <s v="Manual"/>
    <s v="25%"/>
    <s v="Sin documentar"/>
    <s v="Continua"/>
    <s v="Con registro"/>
    <n v="0"/>
    <s v=""/>
    <n v="0"/>
    <s v=""/>
    <s v=""/>
    <m/>
    <s v="P 14.2"/>
    <s v="Actualización del INTI P004 Gobierno TIC"/>
    <s v="SUBDIRECCIÓN DE SISTEMAS DE INFORMACIÓN DE TIERRAS"/>
    <s v="INTI P004 Gobierno TIC actualizado"/>
    <n v="1"/>
    <n v="0"/>
    <n v="0"/>
    <s v="En curso"/>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n v="1"/>
    <s v="Muy Baja"/>
    <n v="0.2"/>
    <s v="Desde los 500 SMLMV"/>
    <s v="Catastrófico"/>
    <n v="1"/>
    <s v="Extremo"/>
    <s v="Reducir"/>
    <s v="C 15.1"/>
    <s v="DIRECCIÓN DE GESTIÓN DEL ORDENAMIENTO SOCIAL DE LA PROPIEDAD"/>
    <s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
    <x v="0"/>
    <s v="Probabilidad"/>
    <s v="Manual"/>
    <s v="40%"/>
    <s v="Documentado"/>
    <s v="Continua"/>
    <s v="Con registro"/>
    <n v="0.12"/>
    <s v="Muy Baja"/>
    <n v="1"/>
    <s v="Catastrófico"/>
    <s v="Extremo"/>
    <s v="Reducir"/>
    <s v="P 15.1"/>
    <s v="Validar el Plan de Ordenamiento Social de la Propiedad Rural POSPR Operativo con las subdirecciones de oferta previo a su aprobación y viabilización"/>
    <s v="SUBDIRECCIÓN DE PLANEACIÓN OPERATIVA"/>
    <s v="Correos de las áreas misionales con el plan validado"/>
    <n v="1"/>
    <n v="1"/>
    <n v="1"/>
    <s v="Finalizo"/>
    <s v="https://agenciadetierras.sharepoint.com/:f:/s/MapadeRiesgosdeGestionANT/EjpSV2zf76dHksfgZYFxHO0BztjArH-mjNtSogs6O4HJvg?e=V6keEp"/>
    <s v="Como avance de producto, se cuenta con las validaciones de los POSPR operativos de Santander de Quilichao, Sardinata y Puerto Rico con las subdirecciones de oferta antes de que estos cuenten con su aprobación y viabilización. Soportes: Correos de las áreas misionales con el plan validado"/>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DIRECCIÓN DE GESTIÓN DEL ORDENAMIENTO SOCIAL DE LA PROPIEDAD"/>
    <x v="14"/>
    <s v="Programar municipios que posteriormente presenten limitantes para su intervención"/>
    <s v="Afectación Económica o presupuestal"/>
    <s v="Posibilidad de afectación económica en los sobrecostos de la operación debido a las Inconsistencias de la información considerada para la programación de los municipios frente a la situación real del territorio"/>
    <d v="2022-05-20T00:00:00"/>
    <s v="OPERATIVOS"/>
    <s v="Ejecución y administración de procesos"/>
    <m/>
    <s v=""/>
    <s v=""/>
    <m/>
    <s v=""/>
    <s v=""/>
    <s v=""/>
    <e v="#N/A"/>
    <s v="C 15.2"/>
    <s v="DIRECCIÓN DE GESTIÓN DEL ORDENAMIENTO SOCIAL DE LA PROPIEDAD"/>
    <s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
    <x v="1"/>
    <s v="Impacto"/>
    <s v="Manual"/>
    <s v="25%"/>
    <s v="Documentado"/>
    <s v="Continua"/>
    <s v="Con registro"/>
    <n v="0"/>
    <s v=""/>
    <n v="0"/>
    <s v=""/>
    <s v=""/>
    <m/>
    <s v="P 15.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1"/>
    <s v="SECRETARÍA GENERAL"/>
    <s v="Secretaría General Realiza seguimiento a la gestión y respuestas a las PQRSD a través de correos electrónicos de seguimiento informando sobre el estado de gestión de las PQRSD a cada dependencia. "/>
    <x v="2"/>
    <s v="Impacto"/>
    <s v="Manual"/>
    <s v="30%"/>
    <s v="Documentado"/>
    <s v="Continua"/>
    <s v="Con registro"/>
    <n v="1"/>
    <s v="Muy Alta"/>
    <n v="0.7"/>
    <s v="Mayor"/>
    <s v="Alto"/>
    <s v="Reducir"/>
    <s v="P 16.1"/>
    <s v="Realizar el seguimiento a las PQRSD recibidas por la ANT de manera mensual."/>
    <s v="SECRETARÍA GENERAL"/>
    <s v="Matriz de seguimiento de PQRSD"/>
    <n v="11"/>
    <n v="9"/>
    <n v="1"/>
    <s v="Finalizo"/>
    <s v="Matriz de seguimiento a las PQRS 25072022_x000a_https://agenciadetierras.sharepoint.com/:f:/s/MapadeRiesgosdeGestionANT/EoDxXQm7GU5JlUMKiea3xSkBuryAwk_uKFSmPElZjmFKvA?e=jFimR4_x000a__x000a_Matriz de seguimiento a las PQRS 31082022_x000a_https://agenciadetierras.sharepoint.com/:f:/s/MapadeRiesgosdeGestionANT/EuDeGMzQPxlJvzBXygdGiSQBjFqWXURFeBMzSEqTtne8pg?e=SzkXwc_x000a__x000a_Matriz de seguimiento a las PQRS 20092022_x000a_https://agenciadetierras.sharepoint.com/:f:/s/MapadeRiesgosdeGestionANT/EoIGDeXMuw9KgsmXFkRWchcBniu1E-4h95iXZyas58zytw?e=PO3RH7"/>
    <s v="La Secretaría General realiza el seguimiento al estado de las PQRS vía correo electrónico, notificando a los jefes y supervisores sobre los radicados pendientes por gestión. "/>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2"/>
    <s v="SECRETARÍA GENERAL"/>
    <s v="Secretaría General Valida la ejecución del plan de atención de las PQRSD a través de reporte de ORFEO  donde se evidencia la implementación del plan de atención generado por las dependencias de las PQRSD rezagadas"/>
    <x v="2"/>
    <s v="Impacto"/>
    <s v="Manual"/>
    <s v="30%"/>
    <s v="Sin documentar"/>
    <s v="Continua"/>
    <s v="Con registro"/>
    <n v="1"/>
    <s v="Muy Alta"/>
    <n v="0.49"/>
    <s v="Moderado"/>
    <s v="Alto"/>
    <s v="Reducir"/>
    <s v="P 16.2"/>
    <n v="0"/>
    <s v=""/>
    <n v="0"/>
    <n v="0"/>
    <n v="0"/>
    <m/>
    <n v="0"/>
    <n v="0"/>
    <n v="0"/>
    <n v="0"/>
    <n v="0"/>
    <n v="0"/>
    <e v="#DIV/0!"/>
    <e v="#DIV/0!"/>
    <n v="0"/>
    <n v="0"/>
    <n v="0"/>
    <n v="0"/>
    <e v="#DIV/0!"/>
    <n v="1"/>
  </r>
  <r>
    <x v="3"/>
    <x v="4"/>
    <s v="Inicia con la recepción del rezago documental y finaliza con la identificación y respuesta de las Peticiones, Quejas, Reclamos, Denuncias y Felicitaciones que recibe la Agencia Nacional de Tierras"/>
    <s v="SECRETARÍA GENERAL"/>
    <x v="15"/>
    <s v="Respuesta inoportuna a las PQRSD"/>
    <s v="Pérdida Reputacional"/>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d v="2022-05-20T00:00:00"/>
    <s v="DE CUMPLIMIENTO"/>
    <s v="Usuarios, productos y prácticas"/>
    <n v="156000"/>
    <s v="Muy Alta"/>
    <n v="1"/>
    <s v="     El riesgo afecta la imagen de la entidad a nivel nacional, con efecto publicitarios sostenible a nivel país"/>
    <s v="Catastrófico"/>
    <n v="1"/>
    <s v="Extremo"/>
    <s v="Reducir"/>
    <s v="C 16.3"/>
    <s v="SECRETARÍA GENERAL"/>
    <s v="Secretaría General Solicita la elaboración de un plan de atención de las PQRSD pendientes de gestión a través de un correo electrónico  donde la dependencia genera una estrategia oportuna para la PQRSD rezagadas"/>
    <x v="1"/>
    <s v="Impacto"/>
    <s v="Manual"/>
    <s v="25%"/>
    <s v="Sin documentar"/>
    <s v="Continua"/>
    <s v="Con registro"/>
    <n v="0"/>
    <s v=""/>
    <n v="0"/>
    <s v=""/>
    <s v=""/>
    <m/>
    <s v="P 16.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n v="10000"/>
    <s v="Muy Alta"/>
    <n v="1"/>
    <s v="     El riesgo afecta la imagen de la entidad a nivel nacional, con efecto publicitarios sostenible a nivel país"/>
    <s v="Catastrófico"/>
    <n v="1"/>
    <s v="Extremo"/>
    <s v="Reducir"/>
    <s v="C 17.1"/>
    <s v="SUBDIRECCIÓN SISTEMAS INFORMACIÓN DE TIERRAS"/>
    <s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
    <x v="0"/>
    <s v="Probabilidad"/>
    <s v="Manual"/>
    <s v="40%"/>
    <s v="Documentado"/>
    <s v="Continua"/>
    <s v="Con registro"/>
    <n v="0.6"/>
    <s v="Media"/>
    <n v="1"/>
    <s v="Catastrófico"/>
    <s v="Extremo"/>
    <s v="Reducir"/>
    <s v="P 17.1"/>
    <s v="Revisión de calidad Actos Administrativos proyectados para dar visto bueno o rechazar solicitando ajustes"/>
    <s v="SUBDIRECCIÓN DE SISTEMAS DE INFORMACIÓN DE TIERRAS"/>
    <s v=" Matrices de calidad de las proyecciones de valoración"/>
    <n v="4"/>
    <n v="5"/>
    <n v="1"/>
    <s v="Finalizo"/>
    <s v="https://agenciadetierras.sharepoint.com/:f:/s/MapadeRiesgosdeGestionANT/Enj4_qh_k2JHlDm5Q4tn55IBL2x1SqaG7bQFS5ny-uF1fg?e=BhD79N"/>
    <s v="Como avance de producto, para el mes de septiembre se realiza proceso de calidad al 30% de los Actos Administrativos generados por cada valorador, en las evidencias se visualiza la aplicación de estos controle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érdida Reputacional"/>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d v="2022-05-20T00:00:00"/>
    <s v="OPERATIVOS"/>
    <s v="Ejecución y administración de procesos"/>
    <m/>
    <s v=""/>
    <s v=""/>
    <m/>
    <s v=""/>
    <s v=""/>
    <s v=""/>
    <e v="#N/A"/>
    <s v="C 17.2"/>
    <s v="SUBDIRECCIÓN SISTEMAS INFORMACIÓN DE TIERRAS"/>
    <s v="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
    <x v="1"/>
    <s v="Impacto"/>
    <s v="Manual"/>
    <s v="25%"/>
    <s v="Sin documentar"/>
    <s v="Continua"/>
    <s v="Con registro"/>
    <n v="0"/>
    <s v=""/>
    <n v="0"/>
    <s v=""/>
    <s v=""/>
    <m/>
    <s v="P 17.2"/>
    <s v="Capacitaciones al equipo RESO de la SSIT"/>
    <s v="SUBDIRECCIÓN DE SISTEMAS DE INFORMACIÓN DE TIERRAS"/>
    <s v="Listas de asistencias a las capacitaciones"/>
    <n v="3"/>
    <n v="2"/>
    <n v="1"/>
    <s v="Finalizo"/>
    <s v="https://agenciadetierras.sharepoint.com/:f:/s/MapadeRiesgosdeGestionANT/Ek-DY2kig09IteJaRmQ1fyMBaB7ZRXDYnoaCOPGPxde5Mw?e=AAAwvj"/>
    <s v="Como avance de producto, se adjuntan las listas de asistencia de las capacitaciones realizadas en el mes de agosto a los contratistas que ingresaron al equipo RES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n v="18"/>
    <s v="Baja"/>
    <n v="0.4"/>
    <s v="Desde los 500 SMLMV"/>
    <s v="Catastrófico"/>
    <n v="1"/>
    <s v="Extremo"/>
    <s v="Reducir"/>
    <s v="C 18.1"/>
    <s v="SUBDIRECCIÓN DE PLANEACIÓN OPERATIVA"/>
    <s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
    <x v="0"/>
    <s v="Probabilidad"/>
    <s v="Manual"/>
    <s v="40%"/>
    <s v="Documentado"/>
    <s v="Continua"/>
    <s v="Con registro"/>
    <n v="0.24"/>
    <s v="Baja"/>
    <n v="1"/>
    <s v="Catastrófico"/>
    <s v="Extremo"/>
    <s v="Reducir"/>
    <s v="P 18.1"/>
    <s v="Realizar mesas técnicas operativas de seguimiento la Formulación e Implementación de Planes"/>
    <s v="SUBDIRECCIÓN DE PLANEACIÓN OPERATIVA"/>
    <s v="Actas de las mesas técnicas con convenios y/o socios estratégicos"/>
    <n v="3"/>
    <n v="2"/>
    <n v="1"/>
    <s v="Finalizo"/>
    <s v="https://agenciadetierras.sharepoint.com/:f:/s/MapadeRiesgosdeGestionANT/Equ_xwBLqfJAriaSMErrOTsBxM9XHgd8APTlrIQ4NomWrg?e=0W8Vw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7"/>
    <s v="Incumplimiento en la formulación e implementación de los POSPR en los municipios programados por razones técnicas y operativas"/>
    <s v="Afectación Económica o presupuestal"/>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d v="2022-05-20T00:00:00"/>
    <s v="OPERATIVOS"/>
    <s v="Ejecución y administración de procesos"/>
    <m/>
    <s v=""/>
    <s v=""/>
    <m/>
    <s v=""/>
    <s v=""/>
    <s v=""/>
    <e v="#N/A"/>
    <s v="C 18.2"/>
    <s v="SUBDIRECCIÓN DE PLANEACIÓN OPERATIVA"/>
    <s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
    <x v="1"/>
    <s v="Impacto"/>
    <s v="Manual"/>
    <s v="25%"/>
    <s v="Documentado"/>
    <s v="Continua"/>
    <s v="Con registro"/>
    <n v="0"/>
    <s v=""/>
    <n v="0"/>
    <s v=""/>
    <s v=""/>
    <m/>
    <s v="P 18.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1"/>
    <s v="SUBDIRECCIÓN DE PLANEACIÓN OPERATIVA"/>
    <s v="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
    <x v="0"/>
    <s v="Probabilidad"/>
    <s v="Manual"/>
    <s v="40%"/>
    <s v="Documentado"/>
    <s v="Continua"/>
    <s v="Con registro"/>
    <n v="0.24"/>
    <s v="Baja"/>
    <n v="1"/>
    <s v="Catastrófico"/>
    <s v="Extremo"/>
    <s v="Reducir"/>
    <s v="P 19.1"/>
    <s v="Realizar reuniones de acercamiento institucional con las entidades con competencias en el temas de seguridad en los municipios programados"/>
    <s v="SUBDIRECCIÓN DE PLANEACIÓN OPERATIVA"/>
    <s v="Actas de reuniones o soportes de realización de estas"/>
    <n v="9"/>
    <n v="5"/>
    <n v="0.83333333333333337"/>
    <s v="En curso"/>
    <s v="https://agenciadetierras.sharepoint.com/:f:/s/MapadeRiesgosdeGestionANT/EkKTpNyv8m1OkXG1sD1VsJgB5TP60u7fHkIPxWO7yw7B-w?e=UnyHZe_x000a__x000a_https://agenciadetierras.sharepoint.com/:f:/s/MapadeRiesgosdeGestionANT/EhDGY9-ljS5HuBzAyx0fTwQB-m6BgFtCRJrRPCr_ToaQQw?e=eBpcAd_x000a__x000a_"/>
    <s v="&quot;Se realizaron las siguientes reuniones de acercamiento institucional con las entidades con competencias en el temas de seguridad en los municipios programados:_x000a_1. Reunión de articulación en asuntos de seguridad entre ANT-PNTP con el Comando del Departamento de Policía de Norte de Santander DENOR PONAL (1-07-22) para la intervención mediante POSPR en el municipio de Sardinata._x000a_2.Reunión ANT-PNUD-DÉCIMA PRIMERA BRIGADA (BR11)-BATALLÓN JUNIN (BIJUN)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DÉCIMA PRIMERA BRIGADA (BR11)-BATALLÓN JUNIN (BIJUN), unidades con responsabilidad operacional para el municipio de Guaranda._x000a_3.Reunión ANT-PNUD-COMANDO DE POLICÍA DEPARTAMENTAL DE SUCRE (DESUC) (27-07-22) con el fin de socializar las generalidades del OSP y validar las condiciones de seguridad para la intervención mediante POSPR - se presenta el avance de las actividades desarrolladas en la fase de implementación del POSPR en Guaranda. Se complementó el espacio con el comandante de LA POLICÍA DEPARTAMENTAL DE SUCRE (DESUC)._x000a_4.Reunión ANT-PNUD-PRIMERA DIVISIÓN (DIV01) SEGUNDA BRIGADA (BR02)BATALLÓN DE INFANTERÍA MECANIZADO No 5 (BICOR) BATALLÓN DE ALTA MONTAÑA No 6 (BAMRU) (28-07-22) con el fin de socializar las generalidades del OSP y validar las condiciones de seguridad para la intervención mediante POSPR - se presenta el avance de las actividades desarrolladas en la fase de implementación del POSPR en los municipio de Ciénaga y Aracataca. Se complementó el espacio con el comandante de la PRIMERA DIVISIÓN (DIV01) SEGUNDA BRIGADA (BR02)BATALLÓN DE INFANTERÍA MECANIZADO No 5 (BICOR) BATALLÓN DE ALTA MONTAÑA No 6 (BAMRU), unidades con responsabilidad operacional para los municipios de Ciénaga y Aracataca.&quot;&quot;&quot;_x000a__x000a_Como avance de producto, se realizaron las siguientes reuniones de acercamiento institucional con entidades con competencias en el temas de seguridad en los municipios programados:_x000a_1. Reunión de articulación en asuntos de seguridad entre la Agencia Nacional de Tierras ANT - El Programa Nuestra Tierra Próspera PNTP y El Batallón de Desminado e Ingenieros Anfibios BDIAN del Comando de Infantería de Marina y la Armada Nacional. (30.08.2022) se recibió la actualización del estado de avance y las proyecciones de las operaciones desminado humanitario que se desarrollan en el municipio de El Carmen de Bolívar con el objetivo de recibir insumos para el ajuste del esquema operativo de campo y la estructuración de la hoja de ruta conforme las consideraciones de la resolución de aprobación del POSPR para el Municipio. _x000a_Se esta reportando una reunión que se realizo en agosto ya que no se alcanzo a reportar el mes pasad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n v="18"/>
    <s v="Baja"/>
    <n v="0.4"/>
    <s v="Desde los 500 SMLMV"/>
    <s v="Catastrófico"/>
    <n v="1"/>
    <s v="Extremo"/>
    <s v="Reducir"/>
    <s v="C 19.2"/>
    <s v="SUBDIRECCIÓN DE PLANEACIÓN OPERATIVA"/>
    <s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quot;recomendaciones para la implementación de POSPR&quot;"/>
    <x v="0"/>
    <s v="Probabilidad"/>
    <s v="Manual"/>
    <s v="40%"/>
    <s v="Documentado"/>
    <s v="Continua"/>
    <s v="Con registro"/>
    <n v="0.14399999999999999"/>
    <s v="Muy Baja"/>
    <n v="1"/>
    <s v="Catastrófico"/>
    <s v="Extremo"/>
    <s v="Reducir"/>
    <s v="P 19.2"/>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8"/>
    <s v="Retrasos o suspensión en la formulación e implementación de POSPR en los municipios programados por condiciones de seguridad adversas a la operación"/>
    <s v="Afectación Económica o presupuestal"/>
    <s v="Posibilidad de afectación económica en sobrecostos de operación debido a las situaciones de orden público sobrevinientes, que impidan desarrollar las actividades operativas en la formulación e implementación de POSPR en los municipios programados"/>
    <d v="2022-05-20T00:00:00"/>
    <s v="OPERATIVOS"/>
    <s v="Daños a activos fijos/ eventos externos"/>
    <m/>
    <s v=""/>
    <s v=""/>
    <m/>
    <s v=""/>
    <s v=""/>
    <s v=""/>
    <e v="#N/A"/>
    <s v="C 19.3"/>
    <s v="SUBDIRECCIÓN DE PLANEACIÓN OPERATIVA"/>
    <s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
    <x v="1"/>
    <s v="Impacto"/>
    <s v="Manual"/>
    <s v="25%"/>
    <s v="Documentado"/>
    <s v="Continua"/>
    <s v="Con registro"/>
    <n v="0"/>
    <s v=""/>
    <n v="0"/>
    <s v=""/>
    <s v=""/>
    <m/>
    <s v="P 19.3"/>
    <n v="0"/>
    <s v=""/>
    <n v="0"/>
    <n v="0"/>
    <n v="0"/>
    <m/>
    <n v="0"/>
    <n v="0"/>
    <n v="0"/>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n v="50"/>
    <s v="Media"/>
    <n v="0.6"/>
    <s v="Desde los 500 SMLMV"/>
    <s v="Catastrófico"/>
    <n v="1"/>
    <s v="Extremo"/>
    <s v="Reducir"/>
    <s v="C 20.1"/>
    <s v="SUBDIRECCIÓN DE PLANEACIÓN OPERATIVA"/>
    <s v="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2"/>
    <s v="Impacto"/>
    <s v="Manual"/>
    <s v="30%"/>
    <s v="Documentado"/>
    <s v="Continua"/>
    <s v="Con registro"/>
    <n v="0.6"/>
    <s v="Media"/>
    <n v="0.7"/>
    <s v="Mayor"/>
    <s v="Alto"/>
    <s v="Reducir"/>
    <s v="P 20.1"/>
    <s v="Elaborar informes de Monitoreo y Seguimiento de acompañamiento a los socios a la Formulación e Implementación"/>
    <s v="SUBDIRECCIÓN DE PLANEACIÓN OPERATIVA"/>
    <s v="Informes elaborados de Monitoreo y Seguimiento de acompañamiento a los socios a la Formulación e Implementación."/>
    <n v="4"/>
    <n v="2"/>
    <n v="1"/>
    <s v="Finalizo"/>
    <s v="https://agenciadetierras.sharepoint.com/:f:/s/MapadeRiesgosdeGestionANT/EvEr8ZEb_wdFlas9LfWwkCYBmcjuJN39p6idVjhWxQswJg?e=lMdNL8"/>
    <s v="Como avance de producto,  se adjunta en julio el informe de gestión trimestral  de seguimiento de los convenios con recursos para la implementación de la ruta de OSPR,  el cual se encuentra actualizado al segundo trimestre del año."/>
    <n v="0"/>
    <n v="0"/>
    <n v="0"/>
    <e v="#DIV/0!"/>
    <e v="#DIV/0!"/>
    <n v="0"/>
    <n v="0"/>
    <n v="0"/>
    <n v="0"/>
    <e v="#DIV/0!"/>
    <n v="1"/>
  </r>
  <r>
    <x v="4"/>
    <x v="5"/>
    <s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
    <s v="SUBDIRECCIÓN DE PLANEACIÓN OPERATIVA"/>
    <x v="19"/>
    <s v="Incumplimientos por parte de los socios estratégicos y/u operadores de catastro en la entrega de insumos / productos requeridos para la formulación e implementación de POSPR, en el marco de los convenios celebrados"/>
    <s v="Afectación Económica o presupuestal"/>
    <s v="Posibilidad de afectación económica por multa y sanción del ente regulador debido al inadecuado seguimiento a la ejecución en las actividades desarrolladas por socios estratégicos y/u operadores de catastro en la formulación e implementación de POSPR"/>
    <d v="2022-05-20T00:00:00"/>
    <s v="OPERATIVOS"/>
    <s v="Ejecución y administración de procesos"/>
    <m/>
    <s v=""/>
    <s v=""/>
    <m/>
    <s v=""/>
    <s v=""/>
    <s v=""/>
    <e v="#N/A"/>
    <s v="C 20.2"/>
    <s v="SUBDIRECCIÓN DE PLANEACIÓN OPERATIVA"/>
    <s v="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
    <x v="1"/>
    <s v="Impacto"/>
    <s v="Manual"/>
    <s v="25%"/>
    <s v="Documentado"/>
    <s v="Continua"/>
    <s v="Con registro"/>
    <n v="0"/>
    <s v=""/>
    <n v="0"/>
    <s v=""/>
    <s v=""/>
    <m/>
    <s v="P 20.2"/>
    <s v="Realizar Reuniones de Comité Operativo "/>
    <s v="SUBDIRECCIÓN DE PLANEACIÓN OPERATIVA"/>
    <s v="Actas de reuniones realizadas."/>
    <n v="3"/>
    <n v="2"/>
    <n v="1"/>
    <s v="Finalizo"/>
    <s v="https://agenciadetierras.sharepoint.com/:f:/s/MapadeRiesgosdeGestionANT/EnZe7fAwVmpFt8JlbcrfwoEB6zfV2UEJ2iAlu7yOPcFe-Q?e=WrTZSG"/>
    <s v="Como avance de producto, para el cumplimiento a las actividades se adjuntan actas de comité operativo:_x000a_PNUD: 2 actas abril y mayo firmadas_x000a_USAID:4 mes de febrero, marzo, abril y mayo  estas actas están en proceso de firmas._x000a_2 actas FAO 1410: abril-mayo y junio actas firmadas"/>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1"/>
    <s v="SUBDIRECCIÓN DE PROCESOS AGRARIOS Y GESTIÓN JURÍDICA"/>
    <s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1.1"/>
    <s v="Actualizar y depurar el inventario de procesos agrarios en zonas no focalizadas"/>
    <s v="SUBDIRECCIÓN DE PROCESOS AGRARIOS Y GESTIÓN JURÍDICA"/>
    <s v="Inventario de procesos agrarios en zonas no focalizadas actualizado."/>
    <n v="3"/>
    <n v="4"/>
    <n v="1"/>
    <s v="Finalizo"/>
    <s v="https://agenciadetierras.sharepoint.com/:x:/s/MapadeRiesgosdeGestionANT/EQxPkffEp3BHlDklkbeDlH0BkYU2ZOaGVJxe6igHAP4vyg?e=weLTDo_x000a__x000a_https://agenciadetierras.sharepoint.com/:x:/s/MapadeRiesgosdeGestionANT/EV77mjwquWhJjn9sO65oKlYBRRDzOkulZNHb4GWYdSwZAg?e=1RYqIK_x000a__x000a_https://agenciadetierras.sharepoint.com/:x:/s/MapadeRiesgosdeGestionANT/EdWR3oxV2ydHnveA6a2IhtIBtLxlakVZz0EbMLFHR78_yw?e=uQYM2l"/>
    <s v="En el mes de julio se reporta el Inventario de procesos agrarios en zonas no focalizadas actualizado._x000a__x000a_En el mes de agosto se reporta el Inventario de procesos agrarios en zonas no focalizadas actualizado._x000a__x000a_En el mes de septiembre se reporta el Inventario de procesos agrarios en zonas no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0"/>
    <s v="Tomar decisiones incorrectas en los procesos agrarios y la formalización de la propiedad privada rural (zonas no focalizadas)"/>
    <s v="Pérdida Reputacional"/>
    <s v="Posibilidad de pérdida reputacional en la credibilidad institucional por la decisión generada erradamente en el acto administrativo para las zonas no focalizadas"/>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1.2"/>
    <s v="SUBDIRECCIÓN DE PROCESOS AGRARIOS Y GESTIÓN JURÍDICA"/>
    <s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1.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1"/>
    <s v="SUBDIRECCIÓN DE SEGURIDAD JURÍDICA"/>
    <s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
    <x v="0"/>
    <s v="Probabilidad"/>
    <s v="Manual"/>
    <s v="40%"/>
    <s v="Documentado"/>
    <s v="Continua"/>
    <s v="Con registro"/>
    <n v="0.6"/>
    <s v="Media"/>
    <n v="0.8"/>
    <s v="Mayor"/>
    <s v="Alto"/>
    <s v="Reducir"/>
    <s v="P 22.1"/>
    <s v="Actualizar y depurar el inventario de procesos agrarios en zonas focalizadas"/>
    <s v="SUBDIRECCIÓN DE SEGURIDAD JURÍDICA"/>
    <s v="Inventario de procesos agrarios en zonas focalizadas actualizado."/>
    <n v="3"/>
    <n v="4"/>
    <n v="1"/>
    <s v="Finalizo"/>
    <s v="https://agenciadetierras.sharepoint.com/:x:/s/MapadeRiesgosdeGestionANT/EbP-n2QgFyhIqWnbSYQz3VgBwyE75UF3glNH_zkAOQjaJQ?e=q5JsIE_x000a__x000a_https://agenciadetierras.sharepoint.com/:x:/s/MapadeRiesgosdeGestionANT/EaI38WY4gdBKpWBfmJycygEBm5f_HTyXJV8gpAIzIs6npg?e=VmW086_x000a__x000a_https://agenciadetierras.sharepoint.com/:x:/s/MapadeRiesgosdeGestionANT/EQfoSSRLL05FpVe34Ma3gb4B_ZyMrciQFppv5D9SSkSdBg?e=ADFeNN"/>
    <s v="En el mes de julio se reporta el Inventario de procesos agrarios en zonas focalizadas actualizado._x000a__x000a_En el mes de agosto se reporta el Inventario de procesos agrarios en zonas focalizadas actualizado._x000a__x000a_En el mes de septiembre se reporta el Inventario de procesos agrarios en zonas focalizadas actualizad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1"/>
    <s v="Tomar decisiones incorrectas en los procesos agrarios y la formalización de la propiedad privada rural (zonas focalizadas)"/>
    <s v="Pérdida Reputacional"/>
    <s v="Posibilidad de pérdida reputacional en la credibilidad institucional por la decisión generada erradamente en el acto administrativo para las zonas focalizadas y formalización de la propiedad privada rural"/>
    <d v="2022-05-20T00:00:00"/>
    <s v="OPERATIVOS"/>
    <s v="Ejecución y administración de procesos"/>
    <n v="7000"/>
    <s v="Muy Alta"/>
    <n v="1"/>
    <s v="     El riesgo afecta la imagen de  la entidad con efecto publicitario sostenido a nivel de sector administrativo, nivel departamental o municipal"/>
    <s v="Mayor"/>
    <n v="0.8"/>
    <s v="Alto"/>
    <s v="Reducir"/>
    <s v="C 22.2"/>
    <s v="SUBDIRECCIÓN DE SEGURIDAD JURÍDICA"/>
    <s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
    <x v="1"/>
    <s v="Impacto"/>
    <s v="Manual"/>
    <s v="25%"/>
    <s v="Sin documentar"/>
    <s v="Continua"/>
    <s v="Con registro"/>
    <n v="0"/>
    <s v=""/>
    <n v="0"/>
    <s v=""/>
    <s v=""/>
    <m/>
    <s v="P 22.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1"/>
    <s v="SUBDIRECCIÓN DE PROCESOS AGRARIOS Y GESTIÓN JURÍDICA"/>
    <s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36"/>
    <s v="Baja"/>
    <n v="1"/>
    <s v="Catastrófico"/>
    <s v="Extremo"/>
    <s v="Reducir"/>
    <s v="P 23.1"/>
    <s v="Verificación del estado de las solicitudes en ORFEO"/>
    <s v="DIRECCIÓN DE GESTIÓN JURÍDICA DE TIERRAS"/>
    <s v="Base de datos reporte del estado de los radicados en ORFEO."/>
    <n v="6"/>
    <n v="4"/>
    <n v="1"/>
    <s v="Finalizo"/>
    <s v="https://agenciadetierras.sharepoint.com/:u:/s/MapadeRiesgosdeGestionANT/ERqNWzztPuNMu3saCsGUt_oBHmX6vAqk4150lJ62D-zfeQ?e=VD0R8J_x000a__x000a_https://agenciadetierras.sharepoint.com/:u:/s/MapadeRiesgosdeGestionANT/Efi7BjV0SwZOq4ykxL5pnNYBx04yz0PcGN-XWb1Djmlxig?e=W4O2AJ_x000a__x000a_https://agenciadetierras.sharepoint.com/:u:/s/MapadeRiesgosdeGestionANT/EfkaeGKDXNNGs5dJrrvWO-4BxZx37Wsaaxo3HJ9YLWRnWA?e=ddNASO"/>
    <s v="En el mes de julio se reporta Base de datos reporte del estado de los radicados en ORFEO._x000a__x000a_En el mes de agosto se reporta Base de datos reporte del estado de los radicados en ORFEO._x000a__x000a_En el mes de septiembre se reporta Base de datos reporte del estado de los radicado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n v="156"/>
    <s v="Media"/>
    <n v="0.6"/>
    <s v="     El riesgo afecta la imagen de la entidad a nivel nacional, con efecto publicitarios sostenible a nivel país"/>
    <s v="Catastrófico"/>
    <n v="1"/>
    <s v="Extremo"/>
    <s v="Reducir"/>
    <s v="C 23.2"/>
    <s v="SUBDIRECCIÓN DE SEGURIDAD JURÍDICA"/>
    <s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
    <x v="0"/>
    <s v="Probabilidad"/>
    <s v="Manual"/>
    <s v="40%"/>
    <s v="Documentado"/>
    <s v="Continua"/>
    <s v="Con registro"/>
    <n v="0.216"/>
    <s v="Baja"/>
    <n v="1"/>
    <s v="Catastrófico"/>
    <s v="Extremo"/>
    <s v="Reducir"/>
    <s v="P 23.2"/>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3"/>
    <s v="SUBDIRECCIÓN DE PROCESOS AGRARIOS Y GESTIÓN JURÍDICA"/>
    <s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
    <x v="1"/>
    <s v="Impacto"/>
    <s v="Manual"/>
    <s v="25%"/>
    <s v="Documentado"/>
    <s v="Continua"/>
    <s v="Con registro"/>
    <n v="0"/>
    <s v=""/>
    <n v="0"/>
    <s v=""/>
    <s v=""/>
    <m/>
    <s v="P 23.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2"/>
    <s v="Incumplimiento de términos para dar respuesta a las nuevas solicitudes de recursos, de decisiones finales de procesos agrarios y formalización de la propiedad privada rural"/>
    <s v="Pérdida Reputacional"/>
    <s v="Posibilidad de pérdida reputacional en la credibilidad institucional por el incumpliendo de los términos para resolver un recurso"/>
    <d v="2022-05-20T00:00:00"/>
    <s v="DE CUMPLIMIENTO"/>
    <s v="Usuarios, productos y prácticas"/>
    <m/>
    <s v=""/>
    <s v=""/>
    <m/>
    <s v=""/>
    <s v=""/>
    <s v=""/>
    <e v="#N/A"/>
    <s v="C 23.4"/>
    <s v="SUBDIRECCIÓN DE PROCESOS AGRARIOS Y GESTIÓN JURÍDICA"/>
    <s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
    <x v="1"/>
    <s v="Impacto"/>
    <s v="Manual"/>
    <s v="25%"/>
    <s v="Documentado"/>
    <s v="Continua"/>
    <s v="Con registro"/>
    <n v="0"/>
    <s v=""/>
    <n v="0"/>
    <s v=""/>
    <s v=""/>
    <m/>
    <s v="P 23.4"/>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1"/>
    <s v="GESTOR DOCUMENTAL DE LA SUBDIRECCIÓN DE PROCESOS AGRARIOS Y GESTIÓN JURÍDICA"/>
    <s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Sin documentar"/>
    <s v="Continua"/>
    <s v="Con registro"/>
    <n v="0.36"/>
    <s v="Baja"/>
    <n v="0.6"/>
    <s v="Moderado"/>
    <s v="Moderado"/>
    <s v="Reducir"/>
    <s v="P 24.1"/>
    <s v="Revisión, análisis y conformación de expedientes de procesos agrarios en zonas no focalizadas en ORFEO"/>
    <s v="SUBDIRECCIÓN DE PROCESOS AGRARIOS Y GESTIÓN JURÍDICA"/>
    <s v="Base de datos con reporte de conformación de expedientes en ORFEO."/>
    <n v="8"/>
    <n v="6"/>
    <n v="1"/>
    <s v="Finalizo"/>
    <s v="https://agenciadetierras.sharepoint.com/:x:/s/MapadeRiesgosdeGestionANT/EX5S_XO8K0JPpjt5Y9avCJUB9PVZ1oqK6h_c4ZmNKzCtNA?e=tlZdwW_x000a__x000a_https://agenciadetierras.sharepoint.com/:x:/s/MapadeRiesgosdeGestionANT/ESS5xSWYtGFJrUm8vYWM6SAB4d7a3-_JojSVX6ufhud54g?e=4JeRae_x000a__x000a_https://agenciadetierras.sharepoint.com/:x:/s/MapadeRiesgosdeGestionANT/ESG6vZluAfVOtmXoTE3nwVAB9Xfoz4-rcwEv94Ftzm46jQ?e=Qn3M6X"/>
    <s v="En el mes de julio se reporta Base de datos con reporte de conformación de expedientes en ORFEO._x000a__x000a_En el mes de agosto se reporta Base de datos con reporte de conformación de expedientes en ORFEO._x000a__x000a_En el mes de septiembre se reporta Base de datos con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n v="260"/>
    <s v="Media"/>
    <n v="0.6"/>
    <s v="     El riesgo afecta la imagen de la entidad con algunos usuarios de relevancia frente al logro de los objetivos"/>
    <s v="Moderado"/>
    <n v="0.6"/>
    <s v="Moderado"/>
    <s v="Reducir"/>
    <s v="C 24.2"/>
    <s v="GESTOR DOCUMENTAL DE LA SUBDIRECCIÓN DE SEGURIDAD JURÍDICA"/>
    <s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
    <x v="0"/>
    <s v="Probabilidad"/>
    <s v="Manual"/>
    <s v="40%"/>
    <s v="Documentado"/>
    <s v="Continua"/>
    <s v="Con registro"/>
    <n v="0.216"/>
    <s v="Baja"/>
    <n v="0.6"/>
    <s v="Moderado"/>
    <s v="Moderado"/>
    <s v="Reducir"/>
    <s v="P 24.2"/>
    <s v="Revisión, análisis y conformación de expedientes de procesos agrarios en zonas focalizadas en ORFEO"/>
    <s v="SUBDIRECCIÓN DE SEGURIDAD JURÍDICA"/>
    <s v="Base de datos reporte de conformación de expedientes en ORFEO."/>
    <n v="8"/>
    <n v="6"/>
    <n v="1"/>
    <s v="Finalizo"/>
    <s v="https://agenciadetierras.sharepoint.com/:x:/s/MapadeRiesgosdeGestionANT/EeJ08vQ9jqxOjmFaCg0yZ2MBMqiqiDiUov7baADiiGN8Nw?e=Plas3M_x000a__x000a_https://agenciadetierras.sharepoint.com/:x:/s/MapadeRiesgosdeGestionANT/EZX_hA1GxlJLvwdC45zWPX8BEzTaRHrE1M1pErfmUCAbjA?e=BKj177_x000a__x000a_https://agenciadetierras.sharepoint.com/:x:/s/MapadeRiesgosdeGestionANT/EQxI9wsxGk9GpMYO0v3fjA4BSsk-oxVyJs_C2WsLbwO_GA?e=t0fob4"/>
    <s v="En el mes de julio se reporta base de datos reporte de conformación de expedientes en ORFEO._x000a__x000a_En el mes de agosto se reporta base de datos reporte de conformación de expedientes en ORFEO._x000a__x000a_En el mes de septiembre se reporta base de datos reporte de conformación de expedientes en ORFEO."/>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PROCESOS AGRARIOS Y GESTIÓN JURÍDICA"/>
    <s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5"/>
    <x v="6"/>
    <s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_x000a_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
    <s v="DIRECCIÓN DE GESTIÓN JURÍDICA DE TIERRAS"/>
    <x v="23"/>
    <s v="Realizar el reparto de una solicitud a dos o más, diferentes dependencias"/>
    <s v="Pérdida Reputacional"/>
    <s v="Posibilidad de pérdida reputacional en la credibilidad institucional por falta de bases de datos unificadas y estandarizadas como única matriz de control y seguimiento a respuestas"/>
    <d v="2022-05-20T00:00:00"/>
    <s v="OPERATIVOS"/>
    <s v="Ejecución y administración de procesos"/>
    <m/>
    <s v=""/>
    <s v=""/>
    <m/>
    <s v=""/>
    <s v=""/>
    <s v=""/>
    <e v="#N/A"/>
    <s v="C 24.3"/>
    <s v="SUBDIRECCIÓN DE SEGURIDAD JURÍDICA"/>
    <s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
    <x v="1"/>
    <s v="Impacto"/>
    <s v="Manual"/>
    <s v="25%"/>
    <s v="Sin documentar"/>
    <s v="Continua"/>
    <s v="Con registro"/>
    <n v="0"/>
    <s v=""/>
    <n v="0"/>
    <s v=""/>
    <s v=""/>
    <m/>
    <s v="P 24.3"/>
    <n v="0"/>
    <s v=""/>
    <n v="0"/>
    <n v="0"/>
    <n v="0"/>
    <m/>
    <n v="0"/>
    <n v="0"/>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1"/>
    <s v="EQUIPO DE INICIATIVAS COMUNITARIAS DAE"/>
    <s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
    <x v="2"/>
    <s v="Impacto"/>
    <s v="Manual"/>
    <s v="30%"/>
    <s v="Documentado"/>
    <s v="Continua"/>
    <s v="Con registro"/>
    <n v="0.4"/>
    <s v="Baja"/>
    <n v="0.7"/>
    <s v="Mayor"/>
    <s v="Alto"/>
    <s v="Reducir"/>
    <s v="P 25.1"/>
    <s v="Visitas Técnicas en territorio para validación de proveedores. "/>
    <s v="EQUIPO INICIATIVAS COMUNITARIAS DAE"/>
    <s v="Acta de seguimiento técnico y financiero, firmada por los participantes"/>
    <n v="13"/>
    <n v="12"/>
    <n v="1"/>
    <s v="Finalizo"/>
    <s v="https://agenciadetierras.sharepoint.com/:f:/s/MapadeRiesgosdeGestionANT/EspHrwMnVb1Fod5luce1jwcBAnyKpOlDgde9cJ6dKnvZ5g?e=WRX4ZW_x000a__x000a_https://agenciadetierras.sharepoint.com/:f:/s/MapadeRiesgosdeGestionANT/EsDI9zYzCdJJuvEIWGE-_EABWp2fiZ7OexLLAxxGJVjkKg?e=ejY3tO"/>
    <s v="Se anexa el soporte de seguimiento a los proveedores de las iniciativas comunitarias:_x000a_1. Consejo Comunitario de Tierra baja Territorio Ancestral. _x000a_2. Resguardo Indígena Unificado_x000a_Emberá Chami. _x000a_3. Consejo Comunitario Mayor de Canton de San Pablo_x000a_4. Resguardo Indígena Sokorpa_x000a_5. Resguardo Indígena Sokorpa_x000a_6. Resguardo Indígena Bernandino Panchi._x000a_7. Resguardo Indígena Bernandino Panchi_x000a_8. Resguardo Indígena Nasa Kiwe_x000a__x000a_ Se anexa el soporte de seguimiento a los proveedores de las iniciativas comunitarias:_x000a_1. Resguardo Indígena Nukak Maku"/>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m/>
    <s v=""/>
    <s v=""/>
    <m/>
    <s v=""/>
    <s v=""/>
    <s v=""/>
    <e v="#N/A"/>
    <s v="C 25.2"/>
    <s v="EQUIPO DE INICIATIVAS COMUNITARIAS DAE"/>
    <s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
    <x v="1"/>
    <s v="Impacto"/>
    <s v="Manual"/>
    <s v="25%"/>
    <s v="Documentado"/>
    <s v="Continua"/>
    <s v="Con registro"/>
    <n v="0"/>
    <s v=""/>
    <n v="0"/>
    <s v=""/>
    <s v=""/>
    <m/>
    <s v="P 25.2"/>
    <s v="Verificar pólizas de cumplimiento de los proveedores. "/>
    <s v="DIRECCIÓN DE ASUNTOS ÉTNICOS"/>
    <s v="La póliza con el respectivo soporte de pago de la misma."/>
    <n v="13"/>
    <n v="5"/>
    <n v="0.625"/>
    <s v="En curso"/>
    <s v="https://agenciadetierras.sharepoint.com/:f:/s/MapadeRiesgosdeGestionANT/EnwR9LMfAmtClc9CpvgXcCsBGbWpBu2jztru7L-PJFz3hg?e=rp3dI6_x000a__x000a_https://agenciadetierras.sharepoint.com/:b:/s/MapadeRiesgosdeGestionANT/EVfu_E1FbQxDg70ajX3snfoBLF30JA11m4RXtroaAeOm-w?e=H2gTpJ_x000a__x000a_https://agenciadetierras.sharepoint.com/:b:/s/MapadeRiesgosdeGestionANT/ERdcqaqRhLRMtnwqNuY7csQBcKlP8RMGQXxpw2CVd2YIBg?e=fNuHvO"/>
    <n v="0"/>
    <n v="0"/>
    <n v="0"/>
    <n v="0"/>
    <e v="#DIV/0!"/>
    <e v="#DIV/0!"/>
    <n v="0"/>
    <n v="0"/>
    <n v="0"/>
    <n v="0"/>
    <e v="#DIV/0!"/>
    <n v="1"/>
  </r>
  <r>
    <x v="6"/>
    <x v="7"/>
    <s v="Inicia con el análisis de la ruta jurídica y termina con la decisión final del expediente "/>
    <s v="EQUIPO INICIATIVAS COMUNITARIAS DAE"/>
    <x v="24"/>
    <s v="Incumplimiento por parte de los proveedores de servicios e insumos de las Iniciativas Cofinanciadas"/>
    <s v="Afectación Económica o presupuestal"/>
    <s v="Posibilidad de afectación económica  presentando incrementos en los costos por la suspensión de la iniciativa cofinanciada debido a la falta de verificación de la capacidad operativa de los proveedores en la región"/>
    <d v="2022-05-20T00:00:00"/>
    <s v="OPERATIVOS"/>
    <s v="Usuarios, productos y prácticas"/>
    <n v="13"/>
    <s v="Baja"/>
    <n v="0.4"/>
    <s v="Desde los 500 SMLMV"/>
    <s v="Catastrófico"/>
    <n v="1"/>
    <s v="Extremo"/>
    <s v="Reducir"/>
    <s v="C 25.3"/>
    <m/>
    <m/>
    <x v="3"/>
    <s v=""/>
    <m/>
    <s v=""/>
    <m/>
    <m/>
    <m/>
    <s v=""/>
    <s v=""/>
    <s v=""/>
    <s v=""/>
    <s v=""/>
    <m/>
    <s v="P 25.3"/>
    <s v="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
    <s v="EQUIPO INICIATIVAS COMUNITARIAS DAE"/>
    <s v="Listado de asistencia a capacitación"/>
    <n v="3"/>
    <n v="2"/>
    <n v="0.66666666666666663"/>
    <s v="En curso"/>
    <s v="https://agenciadetierras.sharepoint.com/:f:/s/MapadeRiesgosdeGestionANT/Eip_yZocRD9HnhL7JEfJSEYBn55v4adXm_e2Yl0Guro3ug?e=TD6QCR"/>
    <s v="Se anexa  el acta de reunión del grupo de IC con respecto a la socialización del borrador de la modificación  de la Guía Operativa para su posterior actualización, realizada el 27/09/2022 "/>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1"/>
    <s v="EQUIPO DE ADQUISICIONES DE PREDIOS Y/O MEJORAS DAE"/>
    <s v="El equipo de Adquisiciones de predios y/o mejoras DAE verifica la oferta voluntaria de predio a través del diligenciamiento de la forma ACCTI-F-021 FORMA OFERTA VOLUNTARIA DE PREDIOS donde se revisa los requisitos para la oferta voluntaria de los propietarios hacia la ANT"/>
    <x v="0"/>
    <s v="Probabilidad"/>
    <s v="Manual"/>
    <s v="40%"/>
    <s v="Documentado"/>
    <s v="Continua"/>
    <s v="Con registro"/>
    <n v="0.36"/>
    <s v="Baja"/>
    <n v="1"/>
    <s v="Catastrófico"/>
    <s v="Extremo"/>
    <s v="Reducir"/>
    <s v="P 26.1"/>
    <s v="Actualizar el procedimiento   ACCTI  P-021,  de  tal manera que se identifiquen claramente las salidas y las entradas respectivamente"/>
    <s v="EQUIPO DE ADQUISICIONES DE PREDIOS Y/O MEJORAS DAE"/>
    <s v="Procedimiento actualizado y aprobado"/>
    <n v="1"/>
    <n v="1"/>
    <n v="1"/>
    <s v="Finalizo"/>
    <s v="https://agenciadetierras.sharepoint.com/:f:/s/MapadeRiesgosdeGestionANT/EmTHZUMLPq1Miv8vsMGlMRQBsqIulmFtjSYaa28DqRL9Tg?e=nreWWo"/>
    <s v="Se cumplió el 100% de esta actividad, se anexa la versión 3 del procedimiento ACCTI-P-021 COMPRA DIRECTA DE PREDIOS Y/O MEJORAS CON DESTINO A LAS COMUNIDADES ÉTNICAS"/>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n v="28"/>
    <s v="Media"/>
    <n v="0.6"/>
    <s v="Desde los 500 SMLMV"/>
    <s v="Catastrófico"/>
    <n v="1"/>
    <s v="Extremo"/>
    <s v="Reducir"/>
    <s v="C 26.2"/>
    <s v="EQUIPO COMPRA DE PREDIOS"/>
    <s v="El equipo compra de predios verifica la documentación para solicitar visita técnica a través del diligenciamiento de la forma:_x000a_ACCTI-F-020 FORMA LISTA DE CHEQUEO donde se revisa el cumplimiento de todos los requisitos documentos aportados para la compra del predio y los relacionados a la comunidad que se va a beneficiar"/>
    <x v="0"/>
    <s v="Probabilidad"/>
    <s v="Manual"/>
    <s v="40%"/>
    <s v="Documentado"/>
    <s v="Continua"/>
    <s v="Con registro"/>
    <n v="0.216"/>
    <s v="Baja"/>
    <n v="1"/>
    <s v="Catastrófico"/>
    <s v="Extremo"/>
    <s v="Reducir"/>
    <s v="P 26.2"/>
    <n v="0"/>
    <s v=""/>
    <n v="0"/>
    <n v="0"/>
    <n v="0"/>
    <m/>
    <n v="0"/>
    <n v="0"/>
    <n v="0"/>
    <n v="0"/>
    <n v="0"/>
    <n v="0"/>
    <e v="#DIV/0!"/>
    <e v="#DIV/0!"/>
    <n v="0"/>
    <n v="0"/>
    <n v="0"/>
    <n v="0"/>
    <e v="#DIV/0!"/>
    <n v="1"/>
  </r>
  <r>
    <x v="6"/>
    <x v="7"/>
    <s v="Inicia con el análisis de la ruta jurídica y termina con la decisión final del expediente "/>
    <s v="EQUIPO DE ADQUISICIONES DE PREDIOS Y/O MEJORAS DAE"/>
    <x v="25"/>
    <s v="Interrupción del proceso de compra directa de un predio y/o mejora"/>
    <s v="Afectación Económica o presupuestal"/>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d v="2022-05-20T00:00:00"/>
    <s v="OPERATIVOS"/>
    <s v="Ejecución y administración de procesos"/>
    <m/>
    <s v=""/>
    <s v=""/>
    <m/>
    <s v=""/>
    <s v=""/>
    <s v=""/>
    <e v="#N/A"/>
    <s v="C 26.3"/>
    <s v="EQUIPO COMPRA DE PREDIOS"/>
    <s v="El equipo compra de predios requiere a través de oficio radicado en el sistema de gestión documental ORFEO remitido al propietario del predio, la solicitud de los documentos faltantes para la oferta voluntaria del predio"/>
    <x v="1"/>
    <s v="Impacto"/>
    <s v="Manual"/>
    <s v="25%"/>
    <s v="Documentado"/>
    <s v="Continua"/>
    <s v="Con registro"/>
    <n v="0"/>
    <s v=""/>
    <n v="0"/>
    <s v=""/>
    <s v=""/>
    <m/>
    <s v="P 26.3"/>
    <n v="0"/>
    <s v=""/>
    <n v="0"/>
    <n v="0"/>
    <n v="0"/>
    <m/>
    <n v="0"/>
    <n v="0"/>
    <n v="0"/>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n v="12"/>
    <s v="Baja"/>
    <n v="0.4"/>
    <s v="     El riesgo afecta la imagen de la entidad con algunos usuarios de relevancia frente al logro de los objetivos"/>
    <s v="Moderado"/>
    <n v="0.6"/>
    <s v="Moderado"/>
    <s v="Reducir"/>
    <s v="C 27.1"/>
    <s v="EQUIPO SISTEMAS DE INFORMACIÓN DAE"/>
    <s v="El equipo Sistemas de Información DAE realiza seguimiento mensual a la cantidad de requerimientos allegados de comunidades étnicas a través de un reporte en Excel donde se estipula la cantidad de requerimientos de acuerdo a cada uno de los procedimientos a cargo de la DAE"/>
    <x v="2"/>
    <s v="Impacto"/>
    <s v="Manual"/>
    <s v="30%"/>
    <s v="Sin documentar"/>
    <s v="Continua"/>
    <s v="Con registro"/>
    <n v="0.4"/>
    <s v="Baja"/>
    <n v="0.42"/>
    <s v="Moderado"/>
    <s v="Moderado"/>
    <s v="Reducir"/>
    <s v="P 27.1"/>
    <s v="Recolección la información entregada por los equipos de trabajo"/>
    <s v="EQUIPO SISTEMAS DE INFORMACIÓN DAE"/>
    <s v="Respuesta a la solicitud por correo electrónico de la información a los equipos de trabajo de la DAE"/>
    <n v="12"/>
    <n v="11"/>
    <n v="1"/>
    <s v="Finalizo"/>
    <s v="https://agenciadetierras.sharepoint.com/:f:/s/MapadeRiesgosdeGestionANT/En-Mv4k8K6dJigjRUPYowLIBQKthE_YhRkgNFTUHpgnPig?e=zref32_x000a__x000a_https://agenciadetierras.sharepoint.com/:f:/s/MapadeRiesgosdeGestionANT/EpcvC8xRfs5Mu-pj5lM8hAkByaNymIAZnjRSJ1wGiV8jBw?e=ssxV2o_x000a__x000a_https://agenciadetierras.sharepoint.com/:f:/s/MapadeRiesgosdeGestionANT/EopI1BSB3lNEqc0uMNuRVGsB1SilZ1bUaHw-Kqyqj8aibA?e=6a0QDE"/>
    <s v="* Acciones que ha tomado la SDAE respecto al email enviado sobre el Plan de atención de comunidades étnicas._x000a_* Email enviado a la SDAE requiriendo información acerca del PA aprobado por el señor Director de la DAE._x000a__x000a_En el presente mes, la SDAE tomó acciones respecto a las observaciones enviadas referentes al plan de atención 2022, el cual fue presentado a comienzo de mes. Sobre este respecto se anexan como evidencia copia de los email remitidos por la SDAE."/>
    <n v="0"/>
    <n v="0"/>
    <n v="0"/>
    <e v="#DIV/0!"/>
    <e v="#DIV/0!"/>
    <n v="0"/>
    <n v="0"/>
    <n v="0"/>
    <n v="0"/>
    <e v="#DIV/0!"/>
    <n v="1"/>
  </r>
  <r>
    <x v="6"/>
    <x v="7"/>
    <s v="Inicia con el análisis de la ruta jurídica y termina con la decisión final del expediente "/>
    <s v="EQUIPO SISTEMAS DE INFORMACIÓN DAE"/>
    <x v="26"/>
    <s v="Falta de unificación en la información reportada"/>
    <s v="Pérdida Reputacional"/>
    <s v="Posibilidad de Pérdida Reputacional por reporte de información imprecisa y variada debido a las diferentes archivos de datos para almacenamiento de la información y las distintas fuentes finales para el envío de la información"/>
    <d v="2022-05-20T00:00:00"/>
    <s v="OPERATIVOS"/>
    <s v="Ejecución y administración de procesos"/>
    <m/>
    <s v=""/>
    <s v=""/>
    <m/>
    <s v=""/>
    <s v=""/>
    <s v=""/>
    <e v="#N/A"/>
    <s v="C 27.2"/>
    <s v="EQUIPO SISTEMAS DE INFORMACIÓN DAE"/>
    <s v="El equipo Sistemas de Información DAE actualiza la información que entregan los diferentes equipos de trabajo de la DAE a través de correo electrónico donde se reporta la información que se validó y debe modificar datos"/>
    <x v="1"/>
    <s v="Impacto"/>
    <s v="Manual"/>
    <s v="25%"/>
    <s v="Sin documentar"/>
    <s v="Continua"/>
    <s v="Con registro"/>
    <n v="0"/>
    <s v=""/>
    <n v="0"/>
    <s v=""/>
    <s v=""/>
    <m/>
    <s v="P 27.2"/>
    <n v="0"/>
    <s v=""/>
    <n v="0"/>
    <n v="0"/>
    <n v="0"/>
    <m/>
    <n v="0"/>
    <n v="0"/>
    <n v="0"/>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n v="60"/>
    <s v="Media"/>
    <n v="0.6"/>
    <s v="     El riesgo afecta la imagen de la entidad a nivel nacional, con efecto publicitarios sostenible a nivel país"/>
    <s v="Catastrófico"/>
    <n v="1"/>
    <s v="Extremo"/>
    <s v="Reducir"/>
    <s v="C 28.1"/>
    <s v="EQUIPO SISTEMAS DE INFORMACIÓN DAE"/>
    <s v="El equipo Sistemas de Información DAE registra los requerimientos realizados a las comunidades étnic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28.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S-8l8O3E9BhS8685ygazYBl_jJtslzOMlisFKw0_NYyg?e=SvPLSN_x000a__x000a_https://agenciadetierras.sharepoint.com/:f:/s/MapadeRiesgosdeGestionANT/ElANmm9_3wNLiv_q4aBZnpEB-6Rw8YrHicmH_mEqR-RYdA?e=eP55UF_x000a__x000a_https://agenciadetierras.sharepoint.com/:f:/s/MapadeRiesgosdeGestionANT/EvFrfRnkJnRJs2Z7ibFVsSYBxqN5D7JuQnkmzBLZiU8qdg?e=xULnac"/>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Los profesionales encargados de la SDAE  remitieron información respecto a los reportes a actualizar en cinco oportunidades en el mes de septiembre (PA 2022 - Sinergia - Actos Activos), se anexa soporte.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6"/>
    <x v="7"/>
    <s v="Inicia con el análisis de la ruta jurídica y termina con la decisión final del expediente "/>
    <s v="EQUIPO SISTEMAS DE INFORMACIÓN DAE"/>
    <x v="27"/>
    <s v="Demora en la revisión de las diferentes peticiones presentadas por las comunidades étnic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d v="2022-05-20T00:00:00"/>
    <s v="OPERATIVOS"/>
    <s v="Usuarios, productos y prácticas"/>
    <m/>
    <s v=""/>
    <s v=""/>
    <m/>
    <s v=""/>
    <s v=""/>
    <s v=""/>
    <e v="#N/A"/>
    <s v="C 28.2"/>
    <s v="EQUIPO SISTEMAS DE INFORMACIÓN DAE"/>
    <s v="El equipo Sistemas de Información DAE reitera el requerimiento a la comunidad a través de ORFEO donde se recuerda el cumplimiento de requisitos para continuar el procedimiento requerido por la comunidad étnica"/>
    <x v="1"/>
    <s v="Impacto"/>
    <s v="Manual"/>
    <s v="25%"/>
    <s v="Documentado"/>
    <s v="Continua"/>
    <s v="Con registro"/>
    <n v="0"/>
    <s v=""/>
    <n v="0"/>
    <s v=""/>
    <s v=""/>
    <m/>
    <s v="P 28.2"/>
    <s v="Actualización del archivo Base de Datos DAE"/>
    <s v="EQUIPO SISTEMAS DE INFORMACIÓN DAE"/>
    <s v="Informe mensual de requerimientos"/>
    <n v="9"/>
    <n v="6"/>
    <n v="1"/>
    <s v="Finalizo"/>
    <s v="https://agenciadetierras.sharepoint.com/:f:/s/MapadeRiesgosdeGestionANT/Ekm7LmTf4gxMplxwKBcbCU4BNrolhd5RUNDE1Cr1TIgsPg?e=3UOINr_x000a__x000a_https://agenciadetierras.sharepoint.com/:f:/s/MapadeRiesgosdeGestionANT/EjPp1kVbUzJPh720evSzuxUB4ExiB83QFJm1RpmBjWyNcQ?e=efw3O6_x000a__x000a_https://agenciadetierras.sharepoint.com/:f:/s/MapadeRiesgosdeGestionANT/EisTbIkV8O5MsXm6eQrt3cEB1MuDXMpj2pzGqHZ_-KGXxA?e=pVtzGU"/>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1"/>
    <s v="DIRECCIÓN DE ACCESO A TIERRAS"/>
    <s v="Dirección de Acceso a Tierras reduce la posibilidad de avanzar en procesos de compra dirigidos a predios cuyas ofertas no sean viables para la entidad._x000a_ a través del diligenciamiento de la forma ACCTI-F-021 FORMA OFERTA VOLUNTARIA DE PREDIOS - ACCTI-F-020 FORMA LISTA DE CHEQUEO donde se registra el cumplimiento de aspectos obligatorios de la información de la oferta voluntaria"/>
    <x v="0"/>
    <s v="Probabilidad"/>
    <s v="Manual"/>
    <s v="40%"/>
    <s v="Documentado"/>
    <s v="Continua"/>
    <s v="Con registro"/>
    <n v="0.48"/>
    <s v="Media"/>
    <n v="1"/>
    <s v="Catastrófico"/>
    <s v="Extremo"/>
    <s v="Reducir"/>
    <s v="P 29.1"/>
    <s v="Realizar capacitación a profesionales de Compra Directa sobre ACCTI-P-010 Procedimiento de Compra Directa de Predios con énfasis en las tareas críticas y de control señaladas en él"/>
    <s v="DIRECCIÓN DE ACCESO A TIERRAS"/>
    <s v="Documento o soporte que evidencie la capacitación"/>
    <n v="2"/>
    <n v="2"/>
    <n v="1"/>
    <s v="Finalizo"/>
    <s v="Listado de capacitación._x000a_Grabación de la capacitación_x000a_https://agenciadetierras.sharepoint.com/:f:/s/MapadeRiesgosdeGestionANT/EqWKRlmdFZJIuKFWbXTMXxYB2NsBsqXPKA2FErOavhVVsg?e=CRTAjE"/>
    <s v="Actividad programada para los meses de marzo y agosto para dar cobertura a todo el personal del grupo. Se ha unificado en una sola capacitación, en el mes de abril, aprovechando las ventajas de la tecnología."/>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2"/>
    <s v="DIRECCIÓN DE ACCESO A TIERRAS"/>
    <s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
    <x v="0"/>
    <s v="Probabilidad"/>
    <s v="Manual"/>
    <s v="40%"/>
    <s v="Documentado"/>
    <s v="Continua"/>
    <s v="Con registro"/>
    <n v="0.28799999999999998"/>
    <s v="Baja"/>
    <n v="1"/>
    <s v="Catastrófico"/>
    <s v="Extremo"/>
    <s v="Reducir"/>
    <s v="P 29.2"/>
    <s v="Actualizar la forma ACCTIF-020 Lista de chequeo"/>
    <s v="DIRECCIÓN DE ACCESO A TIERRAS"/>
    <s v="ACCTI-F-020 Lista de Chequeo actualizada"/>
    <n v="1"/>
    <n v="1"/>
    <n v="1"/>
    <s v="Finalizo"/>
    <s v="Forma ACCTI-F-020 Lista de Chequeo V3_x000a__x000a_https://agenciadetierras.sharepoint.com/:f:/s/MapadeRiesgosdeGestionANT/EqWKRlmdFZJIuKFWbXTMXxYB2NsBsqXPKA2FErOavhVVsg?e=CRTAjE"/>
    <s v="Actualización realizada en el mes de marzo de 2022, pero publicada en el sistema Integrado de Gestión en el mes de agosto de 2022"/>
    <n v="0"/>
    <n v="0"/>
    <n v="0"/>
    <e v="#DIV/0!"/>
    <e v="#DIV/0!"/>
    <n v="0"/>
    <n v="0"/>
    <n v="0"/>
    <n v="0"/>
    <e v="#DIV/0!"/>
    <n v="1"/>
  </r>
  <r>
    <x v="6"/>
    <x v="7"/>
    <s v="Inicia con el análisis de la ruta jurídica y termina con la decisión final del expediente"/>
    <s v="DIRECCIÓN DE ACCESO A TIERRAS"/>
    <x v="28"/>
    <s v="Incumplimiento  de adquisición de predios en el marco de Políticas del Gobierno"/>
    <s v="Pérdida Reputacional"/>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d v="2022-05-20T00:00:00"/>
    <s v="ESTRATÉGICOS"/>
    <s v="Ejecución y administración de procesos"/>
    <n v="520"/>
    <s v="Alta"/>
    <n v="0.8"/>
    <s v="     El riesgo afecta la imagen de la entidad a nivel nacional, con efecto publicitarios sostenible a nivel país"/>
    <s v="Catastrófico"/>
    <n v="1"/>
    <s v="Extremo"/>
    <s v="Reducir"/>
    <s v="C 29.3"/>
    <s v="DIRECCIÓN DE ACCESO A TIERRAS"/>
    <s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
    <x v="1"/>
    <s v="Impacto"/>
    <s v="Manual"/>
    <s v="25%"/>
    <s v="Documentado"/>
    <s v="Continua"/>
    <s v="Con registro"/>
    <n v="0"/>
    <s v=""/>
    <n v="0"/>
    <s v=""/>
    <s v=""/>
    <m/>
    <s v="P 29.3"/>
    <n v="0"/>
    <s v=""/>
    <n v="0"/>
    <n v="0"/>
    <n v="0"/>
    <m/>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1"/>
    <s v="SUBDIRECCIÓN DE ACCESO A TIERRAS EN ZONAS FOCALIZADAS"/>
    <s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
    <x v="0"/>
    <s v="Probabilidad"/>
    <s v="Manual"/>
    <s v="40%"/>
    <s v="Documentado"/>
    <s v="Aleatoria"/>
    <s v="Con registro"/>
    <n v="0.36"/>
    <s v="Baja"/>
    <n v="1"/>
    <s v="Catastrófico"/>
    <s v="Extremo"/>
    <s v="Reducir"/>
    <s v="P 30.1"/>
    <s v="Actualización del instructivo &quot;ACCTI -I-001- Instructivo  para la Materialización del Subsidio Integral SIRA  Y SIDRA  para la  adquisición del predio&quot;."/>
    <s v="SUBDIRECCIÓN DE ACCESO A TIERRAS EN ZONAS FOCALIZADAS"/>
    <s v="Instructivo actualizado ACCTI -I-001- Instructivo  para la Materialización del Subsidio Integral SIRA  Y SIDRA  para la  adquisición del predio"/>
    <n v="1"/>
    <n v="1"/>
    <n v="1"/>
    <s v="Finalizo"/>
    <s v="ACCTI-I-001 SIRA V6 PROYECCIÓN V7_x000a_https://agenciadetierras.sharepoint.com/:f:/s/MapadeRiesgosdeGestionANT/EjyW9Tj0_0JPvm15X1Pnr6QBMJXnPrnZGsuep0latvbRAw?e=cIiAWL"/>
    <s v="Documento elaborado, firmado y con solicitud de verificación a la Oficina de Planeación, para la publicación al Sistema Integrado de Gestión - SIG."/>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2"/>
    <s v="SUBDIRECCIÓN DE ACCESO A TIERRAS EN ZONAS FOCALIZADAS"/>
    <s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
    <x v="0"/>
    <s v="Probabilidad"/>
    <s v="Manual"/>
    <s v="40%"/>
    <s v="Documentado"/>
    <s v="Aleatoria"/>
    <s v="Con registro"/>
    <n v="0.216"/>
    <s v="Baja"/>
    <n v="1"/>
    <s v="Catastrófico"/>
    <s v="Extremo"/>
    <s v="Reducir"/>
    <s v="P 30.2"/>
    <s v="Socialización de los procedimientos e instructivos relacionados con Subsidios que se encuentren vigentes en el Sistema Integrado de Gestión dentro de la Subdirección de Acceso a Tierras en Zonas Focalizadas - SATZF "/>
    <s v="SUBDIRECCIÓN DE ACCESO A TIERRAS EN ZONAS FOCALIZADAS"/>
    <s v="Listado de asistencia de la socialización"/>
    <n v="1"/>
    <n v="1"/>
    <n v="1"/>
    <s v="Finalizo"/>
    <s v="Listados de asistencia socialización procedimientos e instructivos relacionados con Subsidios_x000a_https://agenciadetierras.sharepoint.com/:f:/s/MapadeRiesgosdeGestionANT/EjvOQCWZdtVHgM7tBP-L4n8B6JPc3FMlnx0Jru5fppC4Ew?e=8O9yD4"/>
    <s v="Se aportan dos listados, debido a que se realizó en dos jornadas"/>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3"/>
    <s v="SUBDIRECCIÓN DE ACCESO A TIERRAS EN ZONAS FOCALIZADAS"/>
    <s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
    <x v="2"/>
    <s v="Impacto"/>
    <s v="Manual"/>
    <s v="30%"/>
    <s v="Documentado"/>
    <s v="Aleatoria"/>
    <s v="Con registro"/>
    <n v="0.216"/>
    <s v="Baja"/>
    <n v="0.7"/>
    <s v="Mayor"/>
    <s v="Alto"/>
    <s v="Reducir"/>
    <s v="P 30.3"/>
    <n v="0"/>
    <s v=""/>
    <n v="0"/>
    <n v="0"/>
    <n v="0"/>
    <n v="0"/>
    <n v="0"/>
    <n v="0"/>
    <n v="0"/>
    <n v="0"/>
    <n v="0"/>
    <n v="0"/>
    <e v="#DIV/0!"/>
    <e v="#DIV/0!"/>
    <n v="0"/>
    <n v="0"/>
    <n v="0"/>
    <n v="0"/>
    <e v="#DIV/0!"/>
    <n v="1"/>
  </r>
  <r>
    <x v="6"/>
    <x v="7"/>
    <s v="Inicia con el análisis de la ruta jurídica y termina con la decisión final del expediente"/>
    <s v="SUBDIRECCIÓN DE ACCESO A TIERRAS EN ZONAS FOCALIZADAS"/>
    <x v="29"/>
    <s v="Materializar un subsidio que no cumpla con los requisitos establecidos"/>
    <s v="Afectación Económica o presupuestal"/>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d v="2022-05-20T00:00:00"/>
    <s v="OPERATIVOS"/>
    <s v="Ejecución y administración de procesos"/>
    <n v="50"/>
    <s v="Media"/>
    <n v="0.6"/>
    <s v="Desde los 500 SMLMV"/>
    <s v="Catastrófico"/>
    <n v="1"/>
    <s v="Extremo"/>
    <s v="Reducir"/>
    <s v="C 30.4"/>
    <s v="SUBDIRECCIÓN DE ACCESO A TIERRAS EN ZONAS FOCALIZADAS"/>
    <s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
    <x v="1"/>
    <s v="Impacto"/>
    <s v="Manual"/>
    <s v="25%"/>
    <s v="Documentado"/>
    <s v="Continua"/>
    <s v="Con registro"/>
    <n v="0"/>
    <s v=""/>
    <n v="0"/>
    <s v=""/>
    <s v=""/>
    <m/>
    <s v="P 30.4"/>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1"/>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
    <x v="0"/>
    <s v="Probabilidad"/>
    <s v="Manual"/>
    <s v="40%"/>
    <s v="Documentado"/>
    <s v="Continua"/>
    <s v="Con registro"/>
    <n v="0.48"/>
    <s v="Media"/>
    <n v="1"/>
    <s v="Catastrófico"/>
    <s v="Extremo"/>
    <s v="Reducir"/>
    <s v="P 31.1"/>
    <s v="Socialización de los procedimientos ACCTI- P 020-Adjudicación Baldíos  en los municipios focalizados y ACCTI-P-003 Adjudicación de baldíos a persona natural (ley 160/94)"/>
    <s v="SUBDIRECCIÓN DE ACCESO A TIERRAS EN ZONAS FOCALIZADAS"/>
    <s v="Listado de asistencia de la socialización"/>
    <n v="1"/>
    <n v="1"/>
    <n v="1"/>
    <s v="Finalizo"/>
    <s v="Listado de asistencia a socialización_x000a_https://agenciadetierras.sharepoint.com/:f:/s/MapadeRiesgosdeGestionANT/Ek2P2wqScLBLnDde-FTozIgBriQH3UwHyiAtLSSftQrEIw?e=3ndw16"/>
    <s v="Evidencia aportada"/>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2"/>
    <s v="SUBDIRECCIÓN DE ACCESO A TIERRAS EN ZONAS FOCALIZADAS"/>
    <s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
    <x v="0"/>
    <s v="Probabilidad"/>
    <s v="Manual"/>
    <s v="40%"/>
    <s v="Documentado"/>
    <s v="Continua"/>
    <s v="Con registro"/>
    <n v="0.28799999999999998"/>
    <s v="Baja"/>
    <n v="1"/>
    <s v="Catastrófico"/>
    <s v="Extremo"/>
    <s v="Reducir"/>
    <s v="P 31.2"/>
    <n v="0"/>
    <s v=""/>
    <n v="0"/>
    <n v="0"/>
    <n v="0"/>
    <m/>
    <n v="0"/>
    <n v="0"/>
    <n v="0"/>
    <n v="0"/>
    <n v="0"/>
    <n v="0"/>
    <e v="#DIV/0!"/>
    <e v="#DIV/0!"/>
    <n v="0"/>
    <n v="0"/>
    <n v="0"/>
    <n v="0"/>
    <e v="#DIV/0!"/>
    <n v="1"/>
  </r>
  <r>
    <x v="6"/>
    <x v="7"/>
    <s v="Inicia con el análisis de la ruta jurídica y termina con la decisión final del expediente"/>
    <s v="SUBDIRECCIÓN DE ACCESO A TIERRAS EN ZONAS FOCALIZADAS"/>
    <x v="30"/>
    <s v="Adjudicación de baldíos a persona natural, sin el cumplimiento de requisitos jurídicos, agronómicos y catastrales en los municipios focalizados"/>
    <s v="Pérdida Reputacional"/>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d v="2022-05-20T00:00:00"/>
    <s v="OPERATIVOS"/>
    <s v="Ejecución y administración de procesos"/>
    <n v="1600"/>
    <s v="Alta"/>
    <n v="0.8"/>
    <s v="     El riesgo afecta la imagen de la entidad a nivel nacional, con efecto publicitarios sostenible a nivel país"/>
    <s v="Catastrófico"/>
    <n v="1"/>
    <s v="Extremo"/>
    <s v="Reducir"/>
    <s v="C 31.3"/>
    <s v="SUBDIRECCIÓN DE ACCESO A TIERRAS EN ZONAS FOCALIZADAS"/>
    <s v="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
    <x v="1"/>
    <s v="Impacto"/>
    <s v="Manual"/>
    <s v="25%"/>
    <s v="Documentado"/>
    <s v="Continua"/>
    <s v="Con registro"/>
    <n v="0"/>
    <s v=""/>
    <n v="0"/>
    <s v=""/>
    <s v=""/>
    <m/>
    <s v="P 31.3"/>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1"/>
    <s v="SUBDIRECCIÓN DE ACCESO A TIERRAS POR DEMANDA Y DESCONGESTIÓN"/>
    <s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2.1"/>
    <s v="Actualizar la ACCTI-F-097 - Matriz de Revocatoria Directa, que incluya criterios de control en las etapas del procedimiento de revocatoria para los predios no focalizados "/>
    <s v="SUBDIRECCIÓN DE ACCESO A TIERRAS POR DEMANDA Y DESCONGESTIÓN"/>
    <s v="ACCTI-F-097 - Matriz de Revocatoria Directa actualizada para los predios no focalizados "/>
    <n v="4"/>
    <n v="4"/>
    <n v="1"/>
    <s v="Finalizo"/>
    <s v="https://agenciadetierras.sharepoint.com/:x:/s/MapadeRiesgosdeGestionANT/EUlT6_ND9glHgzRC_n2x2_gBlkKBnfhV0MFifEQ02m9oCg?e=HKGxe8_x000a__x000a_Se aporta ACCTI-F-097 matriz de revocatoria actualizada_x000a_https://agenciadetierras.sharepoint.com/:f:/s/MapadeRiesgosdeGestionANT/Eobu5oOUwaJLpIBeY6GCgRABLo4ARusPPYs8NhE60Pb0PA?e=bvZnip"/>
    <s v="Se aporta ACCTI-F-097 matriz de revocatoria actualizada_x000a__x000a_Se aporta versión actualizada de la matriz"/>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2"/>
    <s v="SUBDIRECCIÓN DE ACCESO A TIERRAS POR DEMANDA Y DESCONGESTIÓN"/>
    <s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2.2"/>
    <n v="0"/>
    <s v=""/>
    <n v="0"/>
    <n v="0"/>
    <n v="0"/>
    <m/>
    <n v="0"/>
    <n v="0"/>
    <n v="0"/>
    <n v="0"/>
    <n v="0"/>
    <n v="0"/>
    <e v="#DIV/0!"/>
    <e v="#DIV/0!"/>
    <n v="0"/>
    <n v="0"/>
    <n v="0"/>
    <n v="0"/>
    <e v="#DIV/0!"/>
    <n v="1"/>
  </r>
  <r>
    <x v="6"/>
    <x v="7"/>
    <s v="Inicia con el análisis de la ruta jurídica y termina con la decisión final del expediente"/>
    <s v="SUBDIRECCIÓN DE ACCESO A TIERRAS POR DEMANDA Y DESCONGESTIÓN"/>
    <x v="31"/>
    <s v="Demoras en ejecutar las etapas propias del procedimiento por causas internas de revocatoria de predios no focalizados "/>
    <s v="Pérdida Reputacional"/>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1600"/>
    <s v="Alta"/>
    <n v="0.8"/>
    <s v="     El riesgo afecta la imagen de la entidad a nivel nacional, con efecto publicitarios sostenible a nivel país"/>
    <s v="Catastrófico"/>
    <n v="1"/>
    <s v="Extremo"/>
    <s v="Reducir"/>
    <s v="C 32.3"/>
    <s v="SUBDIRECCIÓN DE ACCESO A TIERRAS POR DEMANDA Y DESCONGESTIÓN"/>
    <s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
    <x v="1"/>
    <s v="Impacto"/>
    <s v="Manual"/>
    <s v="25%"/>
    <s v="Documentado"/>
    <s v="Continua"/>
    <s v="Con registro"/>
    <n v="0"/>
    <s v=""/>
    <n v="0"/>
    <s v=""/>
    <s v=""/>
    <m/>
    <s v="P 32.3"/>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1"/>
    <s v="SUBDIRECCIÓN DE ACCESO A TIERRAS EN ZONAS FOCALIZADAS"/>
    <s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
    <x v="0"/>
    <s v="Probabilidad"/>
    <s v="Manual"/>
    <s v="40%"/>
    <s v="Documentado"/>
    <s v="Continua"/>
    <s v="Con registro"/>
    <n v="0.48"/>
    <s v="Media"/>
    <n v="1"/>
    <s v="Catastrófico"/>
    <s v="Extremo"/>
    <s v="Reducir"/>
    <s v="P 33.1"/>
    <s v="Actualizar la ACCTI-F-097 - Matriz de Revocatoria Directa, que incluya criterios de control en las etapas del procedimiento de revocatoria para los predios focalizados "/>
    <s v="SUBDIRECCIÓN DE ACCESO A TIERRAS EN ZONAS FOCALIZADAS"/>
    <s v="ACCTI-F-097 - Matriz de Revocatoria Directa actualizada para los predios focalizados "/>
    <n v="4"/>
    <n v="3"/>
    <n v="1"/>
    <s v="Finalizo"/>
    <s v="https://agenciadetierras.sharepoint.com/:x:/s/MapadeRiesgosdeGestionANT/EYgV5DFK_-dJmfSNU8DuHBkBCqr7AtBOoLktaz6y_OiYyQ?e=QBbJM5_x000a__x000a_https://agenciadetierras.sharepoint.com/:f:/s/MapadeRiesgosdeGestionANT/EgrQBUqTaaxMt297JwDQxVkB7uoKjp9Uk5oWql36DxCY4A?e=ntHWWd"/>
    <s v="Forma ACCTI-F-097 Matriz de Revocatoria Actualizada_x000a__x000a_ACCTI-F-097- Matriz General Revocatoria Directa"/>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2"/>
    <s v="SUBDIRECCIÓN DE ACCESO A TIERRAS EN ZONAS FOCALIZADAS"/>
    <s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
    <x v="2"/>
    <s v="Impacto"/>
    <s v="Manual"/>
    <s v="30%"/>
    <s v="Documentado"/>
    <s v="Continua"/>
    <s v="Con registro"/>
    <n v="0.48"/>
    <s v="Media"/>
    <n v="0.7"/>
    <s v="Mayor"/>
    <s v="Alto"/>
    <s v="Reducir"/>
    <s v="P 33.2"/>
    <n v="0"/>
    <s v=""/>
    <n v="0"/>
    <n v="0"/>
    <n v="0"/>
    <m/>
    <n v="0"/>
    <n v="0"/>
    <n v="0"/>
    <n v="0"/>
    <n v="0"/>
    <n v="0"/>
    <e v="#DIV/0!"/>
    <e v="#DIV/0!"/>
    <n v="0"/>
    <n v="0"/>
    <n v="0"/>
    <n v="0"/>
    <e v="#DIV/0!"/>
    <n v="1"/>
  </r>
  <r>
    <x v="6"/>
    <x v="7"/>
    <s v="Inicia con el análisis de la ruta jurídica y termina con la decisión final del expediente"/>
    <s v="SUBDIRECCIÓN DE ACCESO A TIERRAS EN ZONAS FOCALIZADAS"/>
    <x v="32"/>
    <s v="Demoras en ejecutar las etapas propias del procedimiento por causas internas de revocatoria de predios focalizados "/>
    <s v="Pérdida Reputacional"/>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d v="2022-05-20T00:00:00"/>
    <s v="OPERATIVOS"/>
    <s v="Ejecución y administración de procesos"/>
    <n v="2080"/>
    <s v="Alta"/>
    <n v="0.8"/>
    <s v="     El riesgo afecta la imagen de la entidad a nivel nacional, con efecto publicitarios sostenible a nivel país"/>
    <s v="Catastrófico"/>
    <n v="1"/>
    <s v="Extremo"/>
    <s v="Reducir"/>
    <s v="C 33.3"/>
    <s v="SUBDIRECCIÓN DE ACCESO A TIERRAS EN ZONAS FOCALIZADAS"/>
    <s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
    <x v="1"/>
    <s v="Impacto"/>
    <s v="Manual"/>
    <s v="25%"/>
    <s v="Documentado"/>
    <s v="Continua"/>
    <s v="Con registro"/>
    <n v="0"/>
    <s v=""/>
    <n v="0"/>
    <s v=""/>
    <s v=""/>
    <m/>
    <s v="P 33.3"/>
    <n v="0"/>
    <s v=""/>
    <n v="0"/>
    <n v="0"/>
    <n v="0"/>
    <m/>
    <n v="0"/>
    <n v="0"/>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1"/>
    <s v="DIRECCIÓN DE ACCESO A TIERRAS"/>
    <s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
    <x v="0"/>
    <s v="Probabilidad"/>
    <s v="Manual"/>
    <s v="40%"/>
    <s v="Documentado"/>
    <s v="Continua"/>
    <s v="Con registro"/>
    <n v="0.6"/>
    <s v="Media"/>
    <n v="1"/>
    <s v="Catastrófico"/>
    <s v="Extremo"/>
    <s v="Reducir"/>
    <s v="P 34.1"/>
    <s v="Realizar capacitación en el Procedimiento Gestión de Petición Quejas y Reclamos por parte de profesional líder del equipo de correspondencia, a los colaboradores de correspondencia DAT."/>
    <s v="DIRECCIÓN DE ACCESO A TIERRAS"/>
    <s v="Lista de asistencia de los colaboradores de correspondencia DAT capacitados en el procedimiento de Gestión de Petición Quejas y Reclamos"/>
    <n v="0.95"/>
    <n v="0.95"/>
    <n v="1"/>
    <s v="Finalizo"/>
    <s v="https://agenciadetierras.sharepoint.com/:b:/s/MapadeRiesgosdeGestionANT/EdfAmulKotNNjWiPbAFLzNMBFRdjEkLNaysmNrbdEVKy2g?e=ErAmz7"/>
    <n v="0"/>
    <n v="0"/>
    <n v="0"/>
    <n v="0"/>
    <e v="#DIV/0!"/>
    <e v="#DIV/0!"/>
    <n v="0"/>
    <n v="0"/>
    <n v="0"/>
    <n v="0"/>
    <e v="#DIV/0!"/>
    <n v="1"/>
  </r>
  <r>
    <x v="6"/>
    <x v="7"/>
    <s v="Inicia con el análisis de la ruta jurídica y termina con la decisión final del expediente"/>
    <s v="DIRECCIÓN DE ACCESO A TIERRAS"/>
    <x v="33"/>
    <s v="Redireccionamiento equivocado de las solicitudes que ingresan a la DAT"/>
    <s v="Pérdida Reputacional"/>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d v="2022-05-20T00:00:00"/>
    <s v="OPERATIVOS"/>
    <s v="Ejecución y administración de procesos"/>
    <n v="10400"/>
    <s v="Muy Alta"/>
    <n v="1"/>
    <s v="     El riesgo afecta la imagen de la entidad a nivel nacional, con efecto publicitarios sostenible a nivel país"/>
    <s v="Catastrófico"/>
    <n v="1"/>
    <s v="Extremo"/>
    <s v="Reducir"/>
    <s v="C 34.2"/>
    <s v="DIRECCIÓN DE ACCESO A TIERRAS"/>
    <s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
    <x v="1"/>
    <s v="Impacto"/>
    <s v="Manual"/>
    <s v="25%"/>
    <s v="Documentado"/>
    <s v="Continua"/>
    <s v="Con registro"/>
    <n v="0"/>
    <s v=""/>
    <n v="0"/>
    <s v=""/>
    <s v=""/>
    <m/>
    <s v="P 34.2"/>
    <n v="0"/>
    <s v=""/>
    <n v="0"/>
    <n v="0"/>
    <n v="0"/>
    <m/>
    <n v="0"/>
    <n v="0"/>
    <n v="0"/>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n v="30"/>
    <s v="Media"/>
    <n v="0.6"/>
    <s v="     El riesgo afecta la imagen de la entidad a nivel nacional, con efecto publicitarios sostenible a nivel país"/>
    <s v="Catastrófico"/>
    <n v="1"/>
    <s v="Extremo"/>
    <s v="Reducir"/>
    <s v="C 35.1"/>
    <s v="EQUIPO SISTEMAS DE INFORMACIÓN DAE"/>
    <s v="El equipo Sistemas de Información DAE registra los requerimientos realizados a las comunidades y/o resguardos indígenas a través del Archivo Base de Datos DAE  para llevar un control al cumplimiento en los requisitos mínimos establecidos dentro los tiempo requeridos"/>
    <x v="0"/>
    <s v="Probabilidad"/>
    <s v="Manual"/>
    <s v="40%"/>
    <s v="Documentado"/>
    <s v="Continua"/>
    <s v="Con registro"/>
    <n v="0.36"/>
    <s v="Baja"/>
    <n v="1"/>
    <s v="Catastrófico"/>
    <s v="Extremo"/>
    <s v="Reducir"/>
    <s v="P 35.1"/>
    <s v="Reuniones mensuales del grupo PQRSD del equipo de Sistemas de Información para conocer los avances e inconvenientes en los avances de cada petición"/>
    <s v="EQUIPO SISTEMAS DE INFORMACIÓN DAE"/>
    <s v="Acta de reunión de seguimiento a los avances e inconvenientes"/>
    <n v="9"/>
    <n v="54"/>
    <n v="1"/>
    <s v="Finalizo"/>
    <s v="https://agenciadetierras.sharepoint.com/:f:/s/MapadeRiesgosdeGestionANT/El1ZpOCGSYBOvu4aeYkJE0QBKn2IBofEOrA3rEvY5VVEeQ?e=weMDz1_x000a__x000a_https://agenciadetierras.sharepoint.com/:f:/s/MapadeRiesgosdeGestionANT/ErDu5SY8inFLsCDpVexQtb8BJoCwT73FMSlHKSLjDOIF0g?e=KmTVec_x000a__x000a_https://agenciadetierras.sharepoint.com/:f:/s/MapadeRiesgosdeGestionANT/ElNc4I9h0UxFsMu3OLX3qnoB5dEOfLihu3YtOLIHeHo79g?e=bI7pXw"/>
    <s v="Se anexan actas de reuniones, correspondientes al seguimiento a PQRS  lideradas por el líder del grupo PQRSD del equipo de Sistemas de información, en donde han trato los temas relacionados con los requerimientos de las comunidades étnicas (Indígenas y Negras) y expedientes rezago, por lo cual aplica como soporte para la acción P.28.1 y P.35.1:_x000a_1. Acta N° 13_x000a_2. Acta N° 14._x000a_3. Acta N° 15._x000a_4. Acta del  22/julio/2022_x000a_5. Acta del  29/julio/2022_x000a__x000a_Se anexa archivo comprimido de las actas levantadas por el grupo de expedientes, relacionadas a reuniones realizadas con la comunidad, con el fin de orientar a las mismas en los requisitos que debe cumplir su requerimiento._x000a__x000a_Se anexan 22 actas levantadas por parte de profesionales del grupo de expedientes adscrito al equipo de Sistemas de Información, relacionadas a reuniones realizadas con las diferentes comunidades, con el fin de orientar a las mismas en los requisitos que debe cumplir su requerimiento."/>
    <n v="0"/>
    <n v="0"/>
    <n v="0"/>
    <e v="#DIV/0!"/>
    <e v="#DIV/0!"/>
    <n v="0"/>
    <n v="0"/>
    <n v="0"/>
    <n v="0"/>
    <e v="#DIV/0!"/>
    <n v="1"/>
  </r>
  <r>
    <x v="7"/>
    <x v="8"/>
    <s v="Desde la recepción de la solicitud de Protección de Territorios Ancestrales de Comunidad Indígenas y finaliza con la expedición de resolución ante la ORIP"/>
    <s v="EQUIPO SISTEMAS DE INFORMACIÓN DAE"/>
    <x v="34"/>
    <s v="Demora en la revisión de las diferentes peticiones presentadas por las comunidades y/o resguardos indígenas a cargo de la DAE"/>
    <s v="Pérdida Reputacional"/>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d v="2022-05-20T00:00:00"/>
    <s v="OPERATIVOS"/>
    <s v="Usuarios, productos y prácticas"/>
    <m/>
    <s v=""/>
    <s v=""/>
    <m/>
    <s v=""/>
    <s v=""/>
    <s v=""/>
    <e v="#N/A"/>
    <s v="C 35.2"/>
    <s v="EQUIPO SISTEMAS DE INFORMACIÓN DAE"/>
    <s v="El equipo Sistemas de Información DAE reitera el requerimiento a la comunidad a través de ORFEO donde se recuerda el cumplimiento de requisitos para continuar el procedimiento requerido por la comunidad y/o resguardo indígena"/>
    <x v="1"/>
    <s v="Impacto"/>
    <s v="Manual"/>
    <s v="25%"/>
    <s v="Documentado"/>
    <s v="Continua"/>
    <s v="Con registro"/>
    <n v="0"/>
    <s v=""/>
    <n v="0"/>
    <s v=""/>
    <s v=""/>
    <m/>
    <s v="P 35.2"/>
    <s v="Actualización del archivo Base de Datos DAE"/>
    <s v="EQUIPO SISTEMAS DE INFORMACIÓN DAE"/>
    <s v="Informe mensual de requerimientos"/>
    <n v="9"/>
    <n v="6"/>
    <n v="1"/>
    <s v="Finalizo"/>
    <s v="https://agenciadetierras.sharepoint.com/:f:/s/MapadeRiesgosdeGestionANT/Et3QvEcIlIpBjLLJc29utysBI4EBuFA4OqwmXYnZYR8EVw?e=uF16lG_x000a__x000a_https://agenciadetierras.sharepoint.com/:f:/s/MapadeRiesgosdeGestionANT/EvkM3zsAELRHutYYR14v5pwBG7Ow2gAox4QdAmTclVV54g?e=sQ4AOt_x000a__x000a_https://agenciadetierras.sharepoint.com/:f:/s/MapadeRiesgosdeGestionANT/Ep8svnPjw59MocjdO2yNUf4Bvn8jc9wbt1R5_bf8kHqM4w?e=YAgHQd"/>
    <s v="Se anexa archivo en Excel con la información respecto a la cantidad de requerimientos que se presentan en el archivo BD DAE al 30 de julio de 2022, para las comunidades étnicas (Indígenas y Negras), por lo cual aplica como soporte para la acción P.28.2 y P.35.2; el mismo fue presentado a la Coordinadora del equipo y asesoras de la DAE. (Cantidad Requerimientos Étnicos_31_07_2022.xlsx)_x000a__x000a_Archivo BD DAE con fecha corte 30 de agosto de 2022._x000a__x000a_Se anexa archivo en Excel con la información respecto a la cantidad de requerimientos que se presentan en el archivo BD DAE al 30 de septiembre de 2022, para las comunidades étnicas (Indígenas y Negras), por lo cual aplica como soporte para la acción P.28.2 y P.35.2. (Cantidad Requerimientos Étnicos_30_09_2022.xlsx)."/>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1"/>
    <s v="SUBDIRECCIÓN DE ADMINISTRACIÓN DE TIERRAS DE LA NACIÓN"/>
    <s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
    <x v="2"/>
    <s v="Impacto"/>
    <s v="Manual"/>
    <s v="30%"/>
    <s v="Documentado"/>
    <s v="Continua"/>
    <s v="Con registro"/>
    <n v="0.8"/>
    <s v="Alta"/>
    <n v="0.7"/>
    <s v="Mayor"/>
    <s v="Alto"/>
    <s v="Reducir"/>
    <s v="P 36.1"/>
    <s v="Revisar y verificar la titularidad de derecho de dominio de los predios registrados en las cuarenta y cuatro (44) actas de transferencia del INCODER a la Agencia Nacional de Tierras."/>
    <s v="SUBDIRECCIÓN DE ADMINISTRACIÓN DE TIERRAS DE LA NACIÓN"/>
    <s v="Conciliación donde se reviso las actas entregadas del INCODER a la ANT"/>
    <n v="2"/>
    <n v="1"/>
    <n v="1"/>
    <s v="Finalizo"/>
    <s v="Conciliación Fondo de Tierras - Predios Transferidos por el INCODER en liquidación, con corte al mes de julio de 2022._x000a__x000a_Se anexa reporte del listado de bienes que fueron transferidos por el INCODER a la ANT._x000a__x000a_https://agenciadetierras.sharepoint.com/:b:/s/MapadeRiesgosdeGestionANT/EddJ4nQD5Z1KuliuTDnvgcQBHGoPig0qK5zPaovq4ajK8Q?e=D8Kmep_x000a__x000a_https://agenciadetierras.sharepoint.com/:x:/s/MapadeRiesgosdeGestionANT/EWieR1aOElxMuQ4cFKXBUscBicqY_1B0fSxGj0JfWP3iQA?e=WjxXYp"/>
    <s v="A medida que se identifican novedades a los bienes fiscales patrimoniales y a través de la consulta de los folios de matrícula inmobiliaria de los predios, las cuales son realizadas en el aplicativo Ventanilla Única de Registro VUR, se verifica el estado de la titularidad de los predios que fueron transferidos por el INCODER a la Agencia Nacional de Tierras mediante Actas._x000a__x000a_Acorde con el resultado de la verificación de la titularidad de los predios, las novedades de los bienes son ingresadas en la Columna denominada &quot;Estado&quot; en el aplicativo Share Point donde se encuentra la base de bienes del Fondo de Tierras para la Reforma Rural Integral._x000a__x000a_De los 4212 predios transferidos por el INCODER  a la Agencia Nacional de Tierras, 3875 ya tienen definida su naturaleza jurídica."/>
    <n v="0"/>
    <n v="0"/>
    <n v="0"/>
    <e v="#DIV/0!"/>
    <e v="#DIV/0!"/>
    <n v="0"/>
    <n v="0"/>
    <n v="0"/>
    <n v="0"/>
    <e v="#DIV/0!"/>
    <n v="1"/>
  </r>
  <r>
    <x v="7"/>
    <x v="9"/>
    <s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s v="SUBDIRECCIÓN DE ADMINISTRACIÓN DE TIERRAS DE LA NACIÓN"/>
    <x v="35"/>
    <s v="Inventario de predios desactualizado de Fondo de Tierras para la Reforma Rural Integral"/>
    <s v="Pérdida Reputacion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d v="2022-05-20T00:00:00"/>
    <s v="ESTRATÉGICOS"/>
    <s v="Ejecución y administración de procesos"/>
    <n v="2080"/>
    <s v="Alta"/>
    <n v="0.8"/>
    <s v="     El riesgo afecta la imagen de la entidad a nivel nacional, con efecto publicitarios sostenible a nivel país"/>
    <s v="Catastrófico"/>
    <n v="1"/>
    <s v="Extremo"/>
    <s v="Reducir"/>
    <s v="C 36.2"/>
    <s v="SUBDIRECCIÓN DE ADMINISTRACIÓN DE TIERRAS DE LA NACIÓN"/>
    <s v="Subdirección de Administración de Tierras de la Nación corrige la información a través del inventario actualizado del Fondo de Tierras para la Reforma Rural Integral donde se modifica los datos por las diferencias detectadas en la conciliación realizada"/>
    <x v="1"/>
    <s v="Impacto"/>
    <s v="Manual"/>
    <s v="25%"/>
    <s v="Documentado"/>
    <s v="Continua"/>
    <s v="Con registro"/>
    <n v="0"/>
    <s v=""/>
    <n v="0"/>
    <s v=""/>
    <s v=""/>
    <m/>
    <s v="P 36.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n v="3700"/>
    <s v="Alta"/>
    <n v="0.8"/>
    <s v="     El riesgo afecta la imagen de la entidad con algunos usuarios de relevancia frente al logro de los objetivos"/>
    <s v="Moderado"/>
    <n v="0.6"/>
    <s v="Alto"/>
    <s v="Reducir"/>
    <s v="C 37.1"/>
    <s v="DIRECCIÓN GENERAL - GEOGRAFÍA - TOPOGRAFÍA Y CATASTRO"/>
    <s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
    <x v="0"/>
    <s v="Probabilidad"/>
    <s v="Manual"/>
    <s v="40%"/>
    <s v="Documentado"/>
    <s v="Continua"/>
    <s v="Con registro"/>
    <n v="0.48"/>
    <s v="Media"/>
    <n v="0.6"/>
    <s v="Moderado"/>
    <s v="Moderado"/>
    <s v="Reducir"/>
    <s v="P 37.1"/>
    <s v="Capacitación en procedimientos GINFO-P-007 y GINFO-P-012 al Grupo de Dirección General Geografía, Topografía y Catastro"/>
    <s v="DIRECCIÓN GENERAL - GEOGRAFÍA, TOPOGRAFÍA Y CATASTRO"/>
    <s v="Lista de asistencia capacitación"/>
    <n v="1"/>
    <n v="1"/>
    <n v="1"/>
    <s v="Finalizo"/>
    <s v="Se realizó la capacitación a los profesionales de las direcciones misionales encargados de realizar actividades de Topografía, Geografía, y Catastro_x000a__x000a_https://agenciadetierras.sharepoint.com/sites/MapadeRiesgosdeGestionANT/Documentos%20compartidos/Forms/AllItems.aspx?id=%2Fsites%2FMapadeRiesgosdeGestionANT%2FDocumentos%20compartidos%2FSeguimiento%20MRG%202022%20Plan%20de%20Acciones%20Preventivas%20y%20Materializaci%C3%B3n%20del%20Riesgo%2F1%2E%20Direcci%C3%B3n%20General%20%28Equipo%20de%20Topograf%C3%ADa%29%2FEvidencias%20Plan%20de%20Acciones%20Preventivas%2F6%2D%20Junio%2FASISTENCIA%5FCAPACITACION%5FGINFO%20%2DP007%20%2DP012%2Epdf&amp;parent=%2Fsites%2FMapadeRiesgosdeGestionANT%2FDocumentos%20compartidos%2FSeguimiento%20MRG%202022%20Plan%20de%20Acciones%20Preventivas%20y%20Materializaci%C3%B3n%20del%20Riesgo%2F1%2E%20Direcci%C3%B3n%20General%20%28Equipo%20de%20Topograf%C3%ADa%29%2FEvidencias%20Plan%20de%20Acciones%20Preventivas%2F6%2D%20Junio"/>
    <s v="se realizó a satisfacción la capacitación a todas las direcciones misionales "/>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6"/>
    <s v="Entrega de información Topográfica fuera de los tiempos requeridos"/>
    <s v="Pérdida Reputacional"/>
    <s v="Posibilidad de pérdida reputacional en la imagen de la entidad de manera interna o externa por falta de planeación del área misional en la entrega de información para validación"/>
    <d v="2022-05-20T00:00:00"/>
    <s v="DE CUMPLIMIENTO"/>
    <s v="Ejecución y administración de procesos"/>
    <m/>
    <s v=""/>
    <s v=""/>
    <m/>
    <s v=""/>
    <s v=""/>
    <s v=""/>
    <e v="#N/A"/>
    <s v="C 37.2"/>
    <s v="DIRECCIÓN GENERAL - GEOGRAFÍA - TOPOGRAFÍA Y CATASTRO"/>
    <s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
    <x v="1"/>
    <s v="Impacto"/>
    <s v="Manual"/>
    <s v="25%"/>
    <s v="Documentado"/>
    <s v="Continua"/>
    <s v="Con registro"/>
    <n v="0"/>
    <s v=""/>
    <n v="0"/>
    <s v=""/>
    <s v=""/>
    <m/>
    <s v="P 37.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n v="1850"/>
    <s v="Alta"/>
    <n v="0.8"/>
    <s v="     El riesgo afecta la imagen de la entidad con algunos usuarios de relevancia frente al logro de los objetivos"/>
    <s v="Moderado"/>
    <n v="0.6"/>
    <s v="Alto"/>
    <s v="Reducir"/>
    <s v="C 38.1"/>
    <s v="DIRECCIÓN GENERAL - GEOGRAFÍA - TOPOGRAFÍA Y CATASTRO"/>
    <s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
    <x v="0"/>
    <s v="Probabilidad"/>
    <s v="Manual"/>
    <s v="40%"/>
    <s v="Documentado"/>
    <s v="Continua"/>
    <s v="Con registro"/>
    <n v="0.48"/>
    <s v="Media"/>
    <n v="0.6"/>
    <s v="Moderado"/>
    <s v="Moderado"/>
    <s v="Reducir"/>
    <s v="P 38.1"/>
    <s v="Actualización de GINFO-I-014-ACLARACIÓN-DE-CABIDA-Y-LINDEROS-CASOS-PUNTUALES - Versión 2"/>
    <s v="DIRECCIÓN GENERAL - GEOGRAFÍA, TOPOGRAFÍA Y CATASTRO"/>
    <s v="Forma actualizada GINFO-I-014-ACLARACIÓN-DE-CABIDA-Y-LINDEROS-CASOS-PUNTUALES"/>
    <n v="1"/>
    <n v="1"/>
    <n v="1"/>
    <s v="Finalizo"/>
    <s v="el instructivo &quot;GINFO-I-014-ACLARACIÓN-DE-CABIDA-Y-LINDEROS-CASOS-PUNTUALES&quot; se actualizo a una Versión 2 y se ajusto el nombre de acuerdo con la normatividad vigente, el nuevo nombre que toma el instructivo es &quot;GINFO-I-014 APLICACIÓN DE LOS PROCEDIMIENTOS CATASTRALES CON FINES REGISTRALES - CABIDA Y LINDEROS. CASOS PUNTUALES&quot;"/>
    <s v="la información soporte queda almacenada en el sistema Integrado de gestión , link:_x000a__x000a_https://agenciadetierras.sharepoint.com/sites/antintranet/sistema-integrado-de-gestion/procesos-misionales/Instructivo%20%20Gestin%20de%20la%20Informacin/GINFO-I-014%20APLICACI%C3%93N%20DE%20LOS%20PROCEDIMIENTOS%20CATASTRALES%20CON%20FINES%20REGISTRALES%20-%20CABIDA%20Y%20LINDEROS.%20CASOS%20PUNTUALES%20V2.pdf"/>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DIRECCIÓN GENERAL - GEOGRAFÍA, TOPOGRAFÍA Y CATASTRO"/>
    <x v="37"/>
    <s v="Entrega de información fuera de los estándares y requisitos técnicos mínimos"/>
    <s v="Pérdida Reputacional"/>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d v="2022-05-20T00:00:00"/>
    <s v="OPERATIVOS"/>
    <s v="Usuarios, productos y prácticas"/>
    <m/>
    <s v=""/>
    <s v=""/>
    <m/>
    <s v=""/>
    <s v=""/>
    <s v=""/>
    <e v="#N/A"/>
    <s v="C 38.2"/>
    <s v="DIRECCIÓN GENERAL - GEOGRAFÍA - TOPOGRAFÍA Y CATASTRO"/>
    <s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
    <x v="1"/>
    <s v="Impacto"/>
    <s v="Manual"/>
    <s v="25%"/>
    <s v="Documentado"/>
    <s v="Continua"/>
    <s v="Con registro"/>
    <n v="0"/>
    <s v=""/>
    <n v="0"/>
    <s v=""/>
    <s v=""/>
    <m/>
    <s v="P 38.2"/>
    <s v="Actualización de GINFO-F-002-Forma-INFORME-LEVANTAMIENTO-TOPOGRÁFICO - Versión 2"/>
    <s v="DIRECCIÓN GENERAL - GEOGRAFÍA, TOPOGRAFÍA Y CATASTRO"/>
    <s v="Forma actualizada GINFO-F-002-Forma-INFORME-LEVANTAMIENTO-TOPOGRÁFICO"/>
    <n v="1"/>
    <n v="1"/>
    <n v="1"/>
    <s v="Finalizo"/>
    <s v="La forma  &quot;GINFO-F-002-Forma-INFORME-LEVANTAMIENTO-TOPOGRÁFICO&quot; se actualizo a una Versión 2 , de acuerdo con la normatividad vigente."/>
    <s v="la información soporte queda almacenada en el sistema Integrado de gestión , link:_x000a__x000a_https://agenciadetierras.sharepoint.com/:w:/r/sites/antintranet/sistema-integrado-de-gestion/procesos-misionales/_layouts/15/Doc.aspx?sourcedoc=%7BF1FAF523-83D7-4929-A8CC-635A55F3B5EE%7D&amp;file=GINFO-F-002-Forma-INFORME%20LEVANTAMIENTO%20PLANIM%C3%89TRICO%20PREDIAL%20V2.docx&amp;action=default&amp;mobileredirect=true"/>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2"/>
    <s v="Muy Baja"/>
    <n v="1"/>
    <s v="Catastrófico"/>
    <s v="Extremo"/>
    <s v="Reducir"/>
    <s v="P 39.1"/>
    <s v="Socializar Procedimiento Desarrollo de Software "/>
    <s v="SUBDIRECCIÓN DE SISTEMAS DE INFORMACIÓN DE TIERRAS "/>
    <s v="Listas de asistencias y presentaciones utilizadas"/>
    <n v="2"/>
    <n v="2"/>
    <n v="1"/>
    <s v="Finalizo"/>
    <s v="https://agenciadetierras.sharepoint.com/:f:/s/MapadeRiesgosdeGestionANT/EngusBPxd_ZKt6mI3tt8DScBZVU3qObJRkt3f2yDfBmYzA?e=yFBkol"/>
    <s v="Como avance de producto, se adjunta listado de asistencia y presentaciones utilizadas en capacitación realizada a nuevos ingenieros que ingresan a desarrollar software sobre el módulo RIR del SIT, que usa la Subdirección de Acceso a Tierras por Zonas Focalizada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n v="12"/>
    <s v="Baja"/>
    <n v="0.4"/>
    <s v="Desde los 500 SMLMV"/>
    <s v="Catastrófico"/>
    <n v="1"/>
    <s v="Extremo"/>
    <s v="Reducir"/>
    <s v="C 39.2"/>
    <s v="SUBDIRECCIÓN SISTEMAS INFORMACIÓN DE TIERRAS"/>
    <s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
    <x v="2"/>
    <s v="Impacto"/>
    <s v="Automático"/>
    <s v="40%"/>
    <s v="Documentado"/>
    <s v="Continua"/>
    <s v="Con registro"/>
    <n v="0.2"/>
    <s v="Muy Baja"/>
    <n v="0.6"/>
    <s v="Moderado"/>
    <s v="Moderado"/>
    <s v="Reducir"/>
    <s v="P 39.2"/>
    <s v="Seguimiento y Control _x000a_"/>
    <s v="SUBDIRECCIÓN DE SISTEMAS DE INFORMACIÓN DE TIERRAS "/>
    <s v="Informe del ciclo de vida en el desarrollo del software"/>
    <n v="3"/>
    <n v="2"/>
    <n v="1"/>
    <s v="Finalizo"/>
    <s v="https://agenciadetierras.sharepoint.com/:f:/s/MapadeRiesgosdeGestionANT/EkwktTNnQFZGr6nOmOysLwQBMSYQdcumt9D5T9k6MZPDZg?e=MkHMUa_x000a__x000a_https://agenciadetierras.sharepoint.com/:f:/s/MapadeRiesgosdeGestionANT/En7mrgQNPUFGhusxhTK08ZsB_ofsxxj5SsF8B2Hlj3LTIg?e=ODAz9y"/>
    <s v="Se adjunta informe con corte a 31 de julio de 2022 en el cual se evidencia el seguimiento al ciclo de vida del desarrollo de software._x000a__x000a_Como avance de producto, Se adjunto archivo &quot;TFS Status 202209 P.39.2.xlsx&quot; con la evidencia a corte 30 de Septiembre de 2022"/>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8"/>
    <s v="Incumplimiento en la entrega de productos y servicios en la construcción de soluciones de software"/>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SATISFACCIÓN DEL CLIENTE"/>
    <s v="Ejecución y administración de procesos"/>
    <m/>
    <s v=""/>
    <s v=""/>
    <m/>
    <s v=""/>
    <s v=""/>
    <s v=""/>
    <e v="#N/A"/>
    <s v="C 39.3"/>
    <s v="SUBDIRECCIÓN SISTEMAS INFORMACIÓN DE TIERRAS"/>
    <s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
    <x v="1"/>
    <s v="Impacto"/>
    <s v="Manual"/>
    <s v="25%"/>
    <s v="Documentado"/>
    <s v="Continua"/>
    <s v="Con registro"/>
    <n v="0"/>
    <s v=""/>
    <n v="0"/>
    <s v=""/>
    <s v=""/>
    <m/>
    <s v="P 39.3"/>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n v="12"/>
    <s v="Baja"/>
    <n v="0.4"/>
    <s v="Desde los 500 SMLMV"/>
    <s v="Catastrófico"/>
    <n v="1"/>
    <s v="Extremo"/>
    <s v="Reducir"/>
    <s v="C 40.1"/>
    <s v="SUBDIRECCIÓN SISTEMAS INFORMACIÓN DE TIERRAS"/>
    <s v="Subdirección Sistemas Información de Tierras ejecuta pruebas a través del informe de ciclo de vida de desarrollo de software (etapa de pruebas) realizando los ciclos de pruebas correspondientes a los componentes del software para su posterior paso a producción"/>
    <x v="0"/>
    <s v="Probabilidad"/>
    <s v="Automático"/>
    <s v="50%"/>
    <s v="Documentado"/>
    <s v="Continua"/>
    <s v="Con registro"/>
    <n v="0.2"/>
    <s v="Muy Baja"/>
    <n v="1"/>
    <s v="Catastrófico"/>
    <s v="Extremo"/>
    <s v="Reducir"/>
    <s v="P 40.1"/>
    <s v="Realizar seguimiento a la ejecución de las diferentes etapas del proceso de desarrollo de software "/>
    <s v="SUBDIRECCIÓN DE SISTEMAS DE INFORMACIÓN DE TIERRAS "/>
    <s v="Informes de seguimiento DevOps (Sprint)"/>
    <n v="3"/>
    <n v="3"/>
    <n v="1"/>
    <s v="Finalizo"/>
    <s v="https://agenciadetierras.sharepoint.com/:f:/s/MapadeRiesgosdeGestionANT/EgeqOfJTcEVKkNChpy3tsWoBRDDCoRMRB3fO_WxtkzIWrQ?e=Qj45s0"/>
    <s v="Se adjunta informe DevOps con corte al 31 de agosto en donde se evidencia el estado de los 2497 requerimientos recibidos. De estos se han cerrado 1816 que equivalen a un avance del 73%"/>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39"/>
    <s v="Incumplir los tiempos de entrega de desarrollo y ajustes a las aplicaciones de la Agencia"/>
    <s v="Afectación Económica o presupuestal"/>
    <s v="Posibilidad de afectación económica en los costos que han sido definidos en los rubros presupuestales para los proyectos de desarrollo de software debido a la estimación errada para cada una de las etapas del ciclo de desarrollo de la solución"/>
    <d v="2022-05-20T00:00:00"/>
    <s v="OPERATIVOS"/>
    <s v="Ejecución y administración de procesos"/>
    <m/>
    <s v=""/>
    <s v=""/>
    <m/>
    <s v=""/>
    <s v=""/>
    <s v=""/>
    <e v="#N/A"/>
    <s v="C 40.2"/>
    <s v="SUBDIRECCIÓN SISTEMAS INFORMACIÓN DE TIERRAS"/>
    <s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
    <x v="1"/>
    <s v="Impacto"/>
    <s v="Manual"/>
    <s v="25%"/>
    <s v="Documentado"/>
    <s v="Continua"/>
    <s v="Con registro"/>
    <n v="0"/>
    <s v=""/>
    <n v="0"/>
    <s v=""/>
    <s v=""/>
    <m/>
    <s v="P 40.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1"/>
    <s v="SUBDIRECCIÓN SISTEMAS INFORMACIÓN DE TIERRAS"/>
    <s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
    <x v="0"/>
    <s v="Probabilidad"/>
    <s v="Automático"/>
    <s v="50%"/>
    <s v="Documentado"/>
    <s v="Continua"/>
    <s v="Con registro"/>
    <n v="0.1"/>
    <s v="Muy Baja"/>
    <n v="1"/>
    <s v="Catastrófico"/>
    <s v="Extremo"/>
    <s v="Reducir"/>
    <s v="P 41.1"/>
    <s v="Realizar mesas de trabajo para analizar procesos misionales VS Sistemas de Información"/>
    <s v="SUBDIRECCIÓN DE SISTEMAS DE INFORMACIÓN DE TIERRAS "/>
    <s v="Actas de trabajo del análisis de los procesos misionales"/>
    <n v="1"/>
    <n v="1"/>
    <n v="1"/>
    <s v="Finalizo"/>
    <s v="https://agenciadetierras.sharepoint.com/:f:/s/MapadeRiesgosdeGestionANT/Er40BWZzinVOthzhTGg01EsBwAAviftO-irLxgNChd_BHg?e=kwkJQ3"/>
    <s v="Como avance de producto, se han llevado a cabo reuniones con las áreas misionales a las que se les ha entregado módulos del Sistema Integrado de Tierras SIT, con el propósito de analizar el estado de la solución, las mejoras al proceso y el comportamiento en el uso y apropiación de las herramientas por parte de los usuarios."/>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n v="2"/>
    <s v="Muy Baja"/>
    <n v="0.2"/>
    <s v="Desde los 500 SMLMV"/>
    <s v="Catastrófico"/>
    <n v="1"/>
    <s v="Extremo"/>
    <s v="Reducir"/>
    <s v="C 41.2"/>
    <s v="SUBDIRECCIÓN SISTEMAS INFORMACIÓN DE TIERRAS"/>
    <s v="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
    <x v="2"/>
    <s v="Impacto"/>
    <s v="Automático"/>
    <s v="40%"/>
    <s v="Documentado"/>
    <s v="Continua"/>
    <s v="Con registro"/>
    <n v="0.1"/>
    <s v="Muy Baja"/>
    <n v="0.6"/>
    <s v="Moderado"/>
    <s v="Moderado"/>
    <s v="Reducir"/>
    <s v="P 41.2"/>
    <n v="0"/>
    <s v=""/>
    <n v="0"/>
    <n v="0"/>
    <n v="0"/>
    <m/>
    <n v="0"/>
    <n v="0"/>
    <n v="0"/>
    <n v="0"/>
    <n v="0"/>
    <n v="0"/>
    <e v="#DIV/0!"/>
    <e v="#DIV/0!"/>
    <n v="0"/>
    <n v="0"/>
    <n v="0"/>
    <n v="0"/>
    <e v="#DIV/0!"/>
    <n v="1"/>
  </r>
  <r>
    <x v="8"/>
    <x v="10"/>
    <s v="Desde la conceptualización de los servicios de tecnología de información y comunicaciones, y gestión de la información de geografía y topografía de la Entidad hasta el uso, administración y soporte"/>
    <s v="SUBDIRECCIÓN DE SISTEMAS DE INFORMACIÓN DE TIERRAS"/>
    <x v="40"/>
    <s v="Realizar actividades relacionadas con los procedimientos misionales fuera del sistema integrado de tierras (SIT), dispuesto  por la Entidad"/>
    <s v="Afectación Económica o presupuestal"/>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d v="2022-05-20T00:00:00"/>
    <s v="TECNOLÓGICOS"/>
    <s v="Ejecución y administración de procesos"/>
    <m/>
    <s v=""/>
    <s v=""/>
    <m/>
    <s v=""/>
    <s v=""/>
    <s v=""/>
    <e v="#N/A"/>
    <s v="C 41.3"/>
    <s v="SUBDIRECCIÓN SISTEMAS INFORMACIÓN DE TIERRAS"/>
    <s v="Subdirección Sistemas Información de Tierras Realiza el análisis del nivel de uso y apropiación del sistema  a través del acta de la reunión Por medio de mesas de trabajo en las que se puede identificar requerimientos o mejoras al módulo del SIT  "/>
    <x v="1"/>
    <s v="Impacto"/>
    <s v="Manual"/>
    <s v="25%"/>
    <s v="Documentado"/>
    <s v="Continua"/>
    <s v="Con registro"/>
    <n v="0"/>
    <s v=""/>
    <n v="0"/>
    <s v=""/>
    <s v=""/>
    <m/>
    <s v="P 41.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1"/>
    <s v="SUBDIRECCIÓN DE TALENTO HUMANO"/>
    <s v="Subdirección de Talento Humano Revisa la formulación del Plan Estratégico de Talento Humano a través del Plan Estratégico de Talento Humano definitivo que cumpla con los lineamientos decreto 612 2018 y Función Pública"/>
    <x v="0"/>
    <s v="Probabilidad"/>
    <s v="Manual"/>
    <s v="40%"/>
    <s v="Sin documentar"/>
    <s v="Continua"/>
    <s v="Con registro"/>
    <n v="0.12"/>
    <s v="Muy Baja"/>
    <n v="0.6"/>
    <s v="Moderado"/>
    <s v="Moderado"/>
    <s v="Reducir"/>
    <s v="P 42.1"/>
    <s v="Realizar seguimiento de las actividades programadas en el Plan de Estratégico de la Subdirección de Talento Humano."/>
    <s v="SUBDIRECCIÓN DE TALENTO HUMANO"/>
    <s v="Informe Seguimiento a las actividades Plan de Estratégico de la Subdirección de Talento Humano."/>
    <n v="2"/>
    <n v="1"/>
    <n v="1"/>
    <s v="Finalizo"/>
    <s v="https://agenciadetierras.sharepoint.com/:b:/s/MapadeRiesgosdeGestionANT/EWTSJtBMU5FJlH9I-Q4FUmcBct7gEiYV-KUBrcVHF_HwuA?e=mkmGhK"/>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2"/>
    <s v="SECRETARÍA GENERAL"/>
    <s v="Secretaría General Valida la formulación el Plan Estratégico de Talento Humano a través de un correo electrónico Enviado a la Subdirección de Talento Humano, donde informa si se encuentra listo para aprobación o se debe ajustar y actualizar con base a unas observaciones"/>
    <x v="2"/>
    <s v="Impacto"/>
    <s v="Manual"/>
    <s v="30%"/>
    <s v="Sin documentar"/>
    <s v="Continua"/>
    <s v="Con registro"/>
    <n v="0.12"/>
    <s v="Muy Baja"/>
    <n v="0.42"/>
    <s v="Moderado"/>
    <s v="Moderado"/>
    <s v="Reducir"/>
    <s v="P 42.2"/>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1"/>
    <s v="Posibilidad de incumplir metas del Plan Estratégico de Talento Humano"/>
    <s v="Pérdida Reputacional"/>
    <s v="Posibilidad de pérdida reputacional en la imagen institucional debido  a falta de ejecución de las actividades y de recursos para el Plan Estratégico de Talento Humano"/>
    <d v="2022-05-20T00:00:00"/>
    <s v="ESTRATÉGICOS"/>
    <s v="Ejecución y administración de procesos"/>
    <n v="1"/>
    <s v="Muy Baja"/>
    <n v="0.2"/>
    <s v="     El riesgo afecta la imagen de la entidad con algunos usuarios de relevancia frente al logro de los objetivos"/>
    <s v="Moderado"/>
    <n v="0.6"/>
    <s v="Moderado"/>
    <s v="Reducir"/>
    <s v="C 42.3"/>
    <s v="SUBDIRECCIÓN DE TALENTO HUMANO"/>
    <s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
    <x v="1"/>
    <s v="Impacto"/>
    <s v="Manual"/>
    <s v="25%"/>
    <s v="Sin documentar"/>
    <s v="Continua"/>
    <s v="Con registro"/>
    <n v="0"/>
    <s v=""/>
    <n v="0"/>
    <s v=""/>
    <s v=""/>
    <m/>
    <s v="P 42.3"/>
    <n v="0"/>
    <s v=""/>
    <n v="0"/>
    <n v="0"/>
    <n v="0"/>
    <m/>
    <n v="0"/>
    <n v="0"/>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1"/>
    <s v="SUBDIRECCIÓN DE TALENTO HUMANO"/>
    <s v="Subdirección de Talento Humano Gestiona el soporte y mantenimiento del aplicativo Meta4 - SIGEP Nómina a través de Informe de supervisión que presenta los ajustes en el presupuesto, las notificaciones a los interesados con inconsistencias y correcciones a que haya lugar"/>
    <x v="0"/>
    <s v="Probabilidad"/>
    <s v="Manual"/>
    <s v="40%"/>
    <s v="Sin documentar"/>
    <s v="Continua"/>
    <s v="Con registro"/>
    <n v="0.12"/>
    <s v="Muy Baja"/>
    <n v="1"/>
    <s v="Catastrófico"/>
    <s v="Extremo"/>
    <s v="Reducir"/>
    <s v="P 43.1"/>
    <s v="Realizar seguimiento al presupuesto de gastos de personal."/>
    <s v="SUBDIRECCIÓN DE TALENTO HUMANO"/>
    <s v="Matriz de Seguimiento Gastos de Personal"/>
    <n v="2"/>
    <n v="1"/>
    <n v="1"/>
    <s v="Finalizo"/>
    <s v="https://agenciadetierras.sharepoint.com/:b:/s/MapadeRiesgosdeGestionANT/EQquZ0vvzFZJjlLmrHSakU8BIgZG1Rkq5zVkzM7c22Mu-g?e=Q06cWR"/>
    <n v="0"/>
    <n v="0"/>
    <n v="0"/>
    <n v="0"/>
    <e v="#DIV/0!"/>
    <e v="#DIV/0!"/>
    <n v="0"/>
    <n v="0"/>
    <n v="0"/>
    <n v="0"/>
    <e v="#DIV/0!"/>
    <n v="1"/>
  </r>
  <r>
    <x v="9"/>
    <x v="11"/>
    <s v="Inicia con la planeación, selección y vinculación del personal idóneo, competente y con las habilidades requeridas; y termina con el retiro del servidor público "/>
    <s v="SUBDIRECCIÓN DE TALENTO HUMANO"/>
    <x v="42"/>
    <s v="Inconsistencias en el reporte y liquidación de las novedades laborales y prestacionales"/>
    <s v="Afectación Económica o presupuestal"/>
    <s v="Posibilidad de afectación económica por errores en la liquidación de la nomina y presentando fallas en el pago debido al desconocimiento del reporte de novedades"/>
    <d v="2022-05-20T00:00:00"/>
    <s v="OPERATIVOS"/>
    <s v="Ejecución y administración de procesos"/>
    <n v="1"/>
    <s v="Muy Baja"/>
    <n v="0.2"/>
    <s v="Desde los 500 SMLMV"/>
    <s v="Catastrófico"/>
    <n v="1"/>
    <s v="Extremo"/>
    <s v="Reducir"/>
    <s v="C 43.2"/>
    <s v="SUBDIRECCIÓN DE TALENTO HUMANO"/>
    <s v="Subdirección de Talento Humano Actualiza la gestión del aplicativo Meta4 - SIGEP Nómina a través de Informe de supervisión que modifica la correcta ejecución de la nómina"/>
    <x v="1"/>
    <s v="Impacto"/>
    <s v="Manual"/>
    <s v="25%"/>
    <s v="Sin documentar"/>
    <s v="Continua"/>
    <s v="Con registro"/>
    <n v="0"/>
    <s v=""/>
    <n v="0"/>
    <s v=""/>
    <s v=""/>
    <m/>
    <s v="P 43.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1"/>
    <s v="OFICINA JURÍDICA (CONTROL INTERNO DISCIPLINARIO)"/>
    <s v="Oficina Jurídica (Control Interno Disciplinario) revisa el proceso a través de la matriz de procesos disciplinarios donde se verifica el cumplimiento términos procesales para evitar la prescripción del proceso"/>
    <x v="2"/>
    <s v="Impacto"/>
    <s v="Manual"/>
    <s v="30%"/>
    <s v="Sin documentar"/>
    <s v="Continua"/>
    <s v="Con registro"/>
    <n v="0.6"/>
    <s v="Media"/>
    <n v="0.28000000000000003"/>
    <s v="Menor"/>
    <s v="Moderado"/>
    <s v="Reducir"/>
    <s v="P 44.1"/>
    <s v="Realizar seguimiento a la Matriz de seguimiento y control de procesos disciplinarios de la dependencia para saber que procesos están en prescripción"/>
    <s v="OFICINA JURÍDICA (CONTROL INTERNO DISCIPLINARIO)"/>
    <s v="Informes presentados al jefe de la Oficina Jurídica, que muestren en nivel de riesgo de prescripción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3"/>
    <s v="Prescripción de la acción disciplinaria"/>
    <s v="Pérdida Reputacional"/>
    <s v="Posibilidad de pérdida reputacional en la imagen interna de Control Interno Disciplinario de la Oficina Jurídica por falta de impulso procesal en los expedientes a prescribi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4.2"/>
    <s v="OFICINA JURÍDICA (CONTROL INTERNO DISCIPLINARIO)"/>
    <s v="Oficina Jurídica (Control Interno Disciplinario) archiva el proceso por prescripción  a través del auto de notificación donde se comunica al interesado la decisión de fondo en el proceso"/>
    <x v="1"/>
    <s v="Impacto"/>
    <s v="Manual"/>
    <s v="25%"/>
    <s v="Sin documentar"/>
    <s v="Continua"/>
    <s v="Con registro"/>
    <n v="0"/>
    <s v=""/>
    <n v="0"/>
    <s v=""/>
    <s v=""/>
    <m/>
    <s v="P 44.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1"/>
    <s v="OFICINA JURÍDICA (CONTROL INTERNO DISCIPLINARIO)"/>
    <s v="Oficina Jurídica (Control Interno Disciplinario) revisa el proceso a través matriz de procesos disciplinarios donde se verifica el cumplimiento términos procesales para evitar la caducidad del proceso"/>
    <x v="2"/>
    <s v="Impacto"/>
    <s v="Manual"/>
    <s v="30%"/>
    <s v="Sin documentar"/>
    <s v="Continua"/>
    <s v="Con registro"/>
    <n v="0.6"/>
    <s v="Media"/>
    <n v="0.28000000000000003"/>
    <s v="Menor"/>
    <s v="Moderado"/>
    <s v="Reducir"/>
    <s v="P 45.1"/>
    <s v="Realizar seguimiento a la Matriz de seguimiento y control de procesos disciplinarios de la dependencia para saber que procesos están en caducidad"/>
    <s v="OFICINA JURÍDICA (CONTROL INTERNO DISCIPLINARIO)"/>
    <s v="Informes presentados al jefe de la Oficina Jurídica, que muestren en nivel de riesgo de caducidad de los procesos disciplinarios"/>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4"/>
    <s v="Caducidad de la acción disciplinaria"/>
    <s v="Pérdida Reputacional"/>
    <s v="Posibilidad de pérdida reputacional en la imagen interna de Control Interno Disciplinario de la Oficina Jurídica por falta de impulso procesal en los expedientes a caducar"/>
    <d v="2022-05-20T00:00:00"/>
    <s v="DE CUMPLIMIENTO"/>
    <s v="Ejecución y administración de procesos"/>
    <n v="280"/>
    <s v="Media"/>
    <n v="0.6"/>
    <s v="     El riesgo afecta la imagen de la entidad internamente, de conocimiento general, nivel interno, de junta directiva y accionistas y/o de proveedores"/>
    <s v="Menor"/>
    <n v="0.4"/>
    <s v="Moderado"/>
    <s v="Reducir"/>
    <s v="C 45.2"/>
    <s v="OFICINA JURÍDICA (CONTROL INTERNO DISCIPLINARIO)"/>
    <s v="Oficina Jurídica (Control Interno Disciplinario) archiva el proceso por caducidad a través del auto de notificación donde se comunica al interesado la decisión de fondo en el proceso"/>
    <x v="1"/>
    <s v="Impacto"/>
    <s v="Manual"/>
    <s v="25%"/>
    <s v="Sin documentar"/>
    <s v="Continua"/>
    <s v="Con registro"/>
    <n v="0"/>
    <s v=""/>
    <n v="0"/>
    <s v=""/>
    <s v=""/>
    <m/>
    <s v="P 45.2"/>
    <n v="0"/>
    <s v=""/>
    <n v="0"/>
    <n v="0"/>
    <n v="0"/>
    <m/>
    <n v="0"/>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1"/>
    <s v="OFICINA JURÍDICA (CONTROL INTERNO DISCIPLINARIO)"/>
    <s v="Oficina Jurídica (Control Interno Disciplinario) valida el inventario de expedientes físico a través de la base de datos de expedientes donde hace la verificación y registro en base de datos de prestamos de expedientes."/>
    <x v="0"/>
    <s v="Probabilidad"/>
    <s v="Manual"/>
    <s v="40%"/>
    <s v="Sin documentar"/>
    <s v="Continua"/>
    <s v="Con registro"/>
    <n v="0.36"/>
    <s v="Baja"/>
    <n v="0.4"/>
    <s v="Menor"/>
    <s v="Moderado"/>
    <s v="Reducir"/>
    <s v="P 46.1"/>
    <s v="Hacer seguimiento de los expedientes de los procesos disciplinarios, a través del préstamo de expedientes a los abogados mediante planilla física. "/>
    <s v="OFICINA JURÍDICA (CONTROL INTERNO DISCIPLINARIO)"/>
    <s v="Planilla de préstamo (entrega y devolución) de expedientes en físico"/>
    <n v="11"/>
    <n v="0"/>
    <n v="0"/>
    <s v="En curso"/>
    <n v="0"/>
    <n v="0"/>
    <n v="0"/>
    <n v="0"/>
    <n v="0"/>
    <e v="#DIV/0!"/>
    <e v="#DIV/0!"/>
    <n v="0"/>
    <n v="0"/>
    <n v="0"/>
    <n v="0"/>
    <e v="#DIV/0!"/>
    <n v="1"/>
  </r>
  <r>
    <x v="9"/>
    <x v="12"/>
    <s v="Inicia con la planeación, selección y vinculación del personal idóneo, competente y con las habilidades requeridas; y termina con el retiro del servidor público "/>
    <s v="OFICINA JURÍDICA"/>
    <x v="45"/>
    <s v="Perdida de expedientes disciplinarios"/>
    <s v="Pérdida Reputacional"/>
    <s v="Posibilidad de pérdida reputacional en la imagen interna de Control Interno Disciplinario de la Oficina Jurídica por el indebido tramite de los expedientes en gestión documental"/>
    <d v="2022-05-20T00:00:00"/>
    <s v="OPERATIVOS"/>
    <s v="Ejecución y administración de procesos"/>
    <n v="280"/>
    <s v="Media"/>
    <n v="0.6"/>
    <s v="     El riesgo afecta la imagen de la entidad internamente, de conocimiento general, nivel interno, de junta directiva y accionistas y/o de proveedores"/>
    <s v="Menor"/>
    <n v="0.4"/>
    <s v="Moderado"/>
    <s v="Reducir"/>
    <s v="C 46.2"/>
    <s v="OFICINA JURÍDICA (CONTROL INTERNO DISCIPLINARIO)"/>
    <s v="Oficina Jurídica (Control Interno Disciplinario) reconstruye el expediente disciplinario a través del procedimiento RECONSTRUCCIÓN del acuerdo 7 del 2014 emitido por el Archivo General de la Nación  donde se elabora de nuevo el expediente disciplinario que presenta novedad con el material documental"/>
    <x v="1"/>
    <s v="Impacto"/>
    <s v="Manual"/>
    <s v="25%"/>
    <s v="Sin documentar"/>
    <s v="Continua"/>
    <s v="Con registro"/>
    <n v="0"/>
    <s v=""/>
    <n v="0"/>
    <s v=""/>
    <s v=""/>
    <m/>
    <s v="P 46.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1"/>
    <s v="OFICINA JURÍDICA"/>
    <s v="Oficina Jurídica unifica los criterios jurídicos a través de la revisión del expediente y anexos donde revisa la viabilidad del documento y generar el visto bueno de los profesionales a cargo del tramite"/>
    <x v="0"/>
    <s v="Probabilidad"/>
    <s v="Manual"/>
    <s v="40%"/>
    <s v="Sin documentar"/>
    <s v="Continua "/>
    <s v="Sin registro"/>
    <n v="0.36"/>
    <s v="Baja"/>
    <n v="1"/>
    <s v="Catastrófico"/>
    <s v="Extremo"/>
    <s v="Reducir"/>
    <s v="P 47.1"/>
    <s v="Reuniones de seguimiento para la emisión de los conceptos con distinta interpretación por la Oficina Jurídica."/>
    <s v="OFICINA JURÍDICA"/>
    <s v="Acta de seguimiento a las emisiones de conceptos"/>
    <n v="11"/>
    <n v="14"/>
    <n v="1"/>
    <s v="Finalizo"/>
    <s v="https://agenciadetierras.sharepoint.com/:f:/s/MapadeRiesgosdeGestionANT/EsQN8W67V-9Gr-Bce62TMpIB2fRtgVRYCOA05CzeZ0mw3g?e=NCSIaU"/>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6"/>
    <s v="Emitir conceptos sobre el mismo tema con distinta interpretación"/>
    <s v="Pérdida Reputacional"/>
    <s v="Posibilidad de pérdida reputacional en la imagen institucional interna y externa por falta de razonabilidad y búsqueda de unificación de criterios o línea de interpretación para la toma de decisiones"/>
    <d v="2022-05-20T00:00:00"/>
    <s v="OPERATIVOS"/>
    <s v="Usuarios, productos y prácticas"/>
    <n v="240"/>
    <s v="Media"/>
    <n v="0.6"/>
    <s v="     El riesgo afecta la imagen de la entidad a nivel nacional, con efecto publicitarios sostenible a nivel país"/>
    <s v="Catastrófico"/>
    <n v="1"/>
    <s v="Extremo"/>
    <s v="Reducir"/>
    <s v="C 47.2"/>
    <s v="OFICINA JURÍDICA"/>
    <s v="Oficina Jurídica verifica el documento que presenta novedad a través de la caracterización de la solicitud del concepto donde se valida el objeto, responsable y el tramite y encontrar las observaciones para su ajuste o actualización"/>
    <x v="1"/>
    <s v="Impacto"/>
    <s v="Manual"/>
    <s v="25%"/>
    <s v="Sin documentar"/>
    <s v="Continua "/>
    <s v="Sin registro"/>
    <n v="0"/>
    <s v=""/>
    <n v="0"/>
    <s v=""/>
    <s v=""/>
    <m/>
    <s v="P 47.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1"/>
    <s v="OFICINA JURÍDICA"/>
    <s v="Oficina Jurídica consulta del estado procesal a través del correo oficial de notificaciones judiciales de la entidad para realizar el correspondiente reparto por ORFEO de la actuación judicial al grupo de abogados de la Oficina Jurídica"/>
    <x v="0"/>
    <s v="Probabilidad"/>
    <s v="Manual"/>
    <s v="40%"/>
    <s v="Sin documentar"/>
    <s v="Continua "/>
    <s v="Sin registro"/>
    <n v="0.48"/>
    <s v="Media"/>
    <n v="1"/>
    <s v="Catastrófico"/>
    <s v="Extremo"/>
    <s v="Reducir"/>
    <s v="P 48.1"/>
    <s v="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
    <s v="OFICINA JURÍDICA"/>
    <s v="Planilla de reporte al sistema de gestión de información del Estado E- Kogui."/>
    <n v="11"/>
    <n v="7"/>
    <n v="0.77777777777777779"/>
    <s v="En curso"/>
    <s v="https://agenciadetierras.sharepoint.com/:f:/s/MapadeRiesgosdeGestionANT/EvCdVXU6Oc1FgmH41XXt9Q0BwoibrCGrNqG0dm82b-RFGg?e=AvwpFp"/>
    <s v="Se anexa como evidencia el corte de procesos de EKOGUI al mes de junio del 2022.En el cual durante la vigencia se presenta un total de ( 220 ) procesos terminados y ( 691) procesos activos .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2"/>
    <s v="OFICINA JURÍDICA"/>
    <s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
    <x v="0"/>
    <s v="Probabilidad"/>
    <s v="Manual"/>
    <s v="40%"/>
    <s v="Sin documentar"/>
    <s v="Continua "/>
    <s v="Sin registro"/>
    <n v="0.28799999999999998"/>
    <s v="Baja"/>
    <n v="1"/>
    <s v="Catastrófico"/>
    <s v="Extremo"/>
    <s v="Reducir"/>
    <s v="P 48.2"/>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7"/>
    <s v="Vencimiento de términos"/>
    <s v="Afectación Económica o presupuestal"/>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d v="2022-05-20T00:00:00"/>
    <s v="DE CUMPLIMIENTO"/>
    <s v="Ejecución y administración de procesos"/>
    <n v="3020"/>
    <s v="Alta"/>
    <n v="0.8"/>
    <s v="     El riesgo afecta la imagen de la entidad a nivel nacional, con efecto publicitarios sostenible a nivel país"/>
    <s v="Catastrófico"/>
    <n v="1"/>
    <s v="Extremo"/>
    <s v="Reducir"/>
    <s v="C 48.3"/>
    <s v="OFICINA JURÍDICA"/>
    <s v="Oficina Jurídica identificar donde se presenta el vencimiento del termino a través del correo oficial de notificaciones judiciales de la entidad para determinar cual o cuales fueron las anomalías en el proceso, subsanar y responder en el tiempo más próximo"/>
    <x v="1"/>
    <s v="Impacto"/>
    <s v="Manual"/>
    <s v="25%"/>
    <s v="Sin documentar"/>
    <s v="Continua "/>
    <s v="Sin registro"/>
    <n v="0"/>
    <s v=""/>
    <n v="0"/>
    <s v=""/>
    <s v=""/>
    <m/>
    <s v="P 48.3"/>
    <n v="0"/>
    <s v=""/>
    <n v="0"/>
    <n v="0"/>
    <n v="0"/>
    <m/>
    <n v="0"/>
    <n v="0"/>
    <n v="0"/>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1"/>
    <s v="OFICINA JURÍDICA"/>
    <s v="Oficina Jurídica revisa la viabilidad del documento a través de la normativa vigente y aplicable donde se revisa que cumpla con los lineamientos y el contenido deseable para el documento y generar el visto bueno para su revisión y aprobación"/>
    <x v="0"/>
    <s v="Probabilidad"/>
    <s v="Manual"/>
    <s v="40%"/>
    <s v="Sin documentar"/>
    <s v="Continua "/>
    <s v="Sin registro"/>
    <n v="0.36"/>
    <s v="Baja"/>
    <n v="1"/>
    <s v="Catastrófico"/>
    <s v="Extremo"/>
    <s v="Reducir"/>
    <s v="P 49.1"/>
    <s v="Contar con el personal que se encuentre a cargo de realizar la revisión y unificación de criterios, vigilancia y defensa judicial de la ANT."/>
    <s v="OFICINA JURÍDICA"/>
    <s v="Contratos suscritos por la Oficina Jurídica"/>
    <n v="23"/>
    <n v="7"/>
    <n v="0.30434782608695654"/>
    <s v="En curso"/>
    <s v="https://agenciadetierras.sharepoint.com/:f:/s/MapadeRiesgosdeGestionANT/Et9RoLsGnV1LkZA4AmbYgMMBV7_wj9ITZ8SmHH5qkzxyow?e=NLSviC"/>
    <s v="Se adjunta la relación del personal que se encuentre a cargo de realizar la revisión y unificación de criterios, vigilancia y defensa judicial de la ANT para la vigencia 2022._x000a__x000a_"/>
    <n v="0"/>
    <n v="0"/>
    <n v="0"/>
    <e v="#DIV/0!"/>
    <e v="#DIV/0!"/>
    <n v="0"/>
    <n v="0"/>
    <n v="0"/>
    <n v="0"/>
    <e v="#DIV/0!"/>
    <n v="1"/>
  </r>
  <r>
    <x v="10"/>
    <x v="13"/>
    <s v="Desde la asesoría jurídica al Director y demás dependencias, hasta las actuaciones judiciales tendientes a la debida defensa de los intereses de la entidad"/>
    <s v="OFICINA JURÍDICA"/>
    <x v="48"/>
    <s v="Emisión de viabilidades positivas contrarias a la normatividad"/>
    <s v="Pérdida Reputacional"/>
    <s v="Posibilidad de pérdida reputacional en la imagen de entidad por interpretaciones variadas a la normatividad y vacíos jurídicos que podrían generar la toma de decisiones erróneas"/>
    <d v="2022-05-20T00:00:00"/>
    <s v="DE CUMPLIMIENTO"/>
    <s v="Ejecución y administración de procesos"/>
    <n v="240"/>
    <s v="Media"/>
    <n v="0.6"/>
    <s v="     El riesgo afecta la imagen de la entidad a nivel nacional, con efecto publicitarios sostenible a nivel país"/>
    <s v="Catastrófico"/>
    <n v="1"/>
    <s v="Extremo"/>
    <s v="Reducir"/>
    <s v="C 49.2"/>
    <s v="OFICINA JURÍDICA"/>
    <s v="Oficina Jurídica realiza la revocatoria a través de un acto administrativo donde es motivado y se expresa los argumentos del porque a la actuación administrativa"/>
    <x v="1"/>
    <s v="Impacto"/>
    <s v="Manual"/>
    <s v="25%"/>
    <s v="Sin documentar"/>
    <s v="Continua "/>
    <s v="Con registro"/>
    <n v="0"/>
    <s v=""/>
    <n v="0"/>
    <s v=""/>
    <s v=""/>
    <m/>
    <s v="P 49.2"/>
    <s v="Reuniones de seguimiento para la emisión de viabilidades por la Oficina Jurídica."/>
    <s v="OFICINA JURÍDICA"/>
    <s v="Acta de seguimiento para la emisión de viabilidades"/>
    <n v="11"/>
    <n v="14"/>
    <n v="1"/>
    <s v="Finalizo"/>
    <s v="https://agenciadetierras.sharepoint.com/:f:/s/MapadeRiesgosdeGestionANT/Esk2xfS3pl9LpV4MOudqzuQBNLKrOj6Ad3IlmQ_FcEFk1w?e=vBXMIk"/>
    <s v="Durante el mes de julio del 2022, se realizó la supervisión por parte del Líder del Grupo de Conceptos, obrando de conformidad con la actividad planteada. Se tiene  como evidencia  el registro de los conceptos y viabilidades jurídicas generadas durante el periodo por la Oficina Jurídica para un total de (3) Conceptos y (16) viabilidades jurídicas._x000a__x000a_"/>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1"/>
    <s v="SUPERVISOR DEL CONTRATO Y/O CONVENIO"/>
    <s v="Supervisor del contrato y/o convenio solicita al Grupo de contratos  a través de un memorando en ORFEO para adelantar el tramite de liquidación con el cumplimiento total de la documentación contractual (expediente del contrato)"/>
    <x v="0"/>
    <s v="Probabilidad"/>
    <s v="Manual"/>
    <s v="40%"/>
    <s v="Documentado"/>
    <s v="Continua"/>
    <s v="Con registro"/>
    <n v="0.36"/>
    <s v="Baja"/>
    <n v="0.6"/>
    <s v="Moderado"/>
    <s v="Moderado"/>
    <s v="Reducir"/>
    <s v="P 50.1"/>
    <s v="Registro de todos los contratos que estén en términos para liquidación"/>
    <s v="GRUPO CONTRATOS"/>
    <s v="Bases de datos (Liquidaciones) actualizada cuatrimestralmente"/>
    <n v="3"/>
    <n v="2"/>
    <n v="1"/>
    <s v="Finalizo"/>
    <s v="Bases de datos (Base Liquidaciones) actualizada cuatrimestralmente_x000a_https://agenciadetierras.sharepoint.com/:f:/s/MapadeRiesgosdeGestionANT/EtldKy9dKJ1KgBubcZJ93KEBmsxZ2MlXtnv5o8-r8OO8Wg?e=lrRBDJ"/>
    <s v="En atención a la acción preventiva la Coordinación Para la Gestión Contractual ha vendido realizando una base de datos, donde realiza el registro organizado de los contratos en términos para ser liquidados, a la par del abogado responsable, de tal forma que permita realizar seguimiento y control al respectivo tramite, actualizando la base según la cantidad programada cuatrimestralmente."/>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2"/>
    <s v="SUPERVISOR DEL CONTRATO Y/O CONVENIO"/>
    <s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
    <x v="2"/>
    <s v="Impacto"/>
    <s v="Manual"/>
    <s v="30%"/>
    <s v="Documentado"/>
    <s v="Continua"/>
    <s v="Con registro"/>
    <n v="0.36"/>
    <s v="Baja"/>
    <n v="0.42"/>
    <s v="Moderado"/>
    <s v="Moderado"/>
    <s v="Reducir"/>
    <s v="P 50.2"/>
    <n v="0"/>
    <s v=""/>
    <n v="0"/>
    <n v="0"/>
    <n v="0"/>
    <m/>
    <n v="0"/>
    <n v="0"/>
    <n v="0"/>
    <n v="0"/>
    <n v="0"/>
    <n v="0"/>
    <e v="#DIV/0!"/>
    <e v="#DIV/0!"/>
    <n v="0"/>
    <n v="0"/>
    <n v="0"/>
    <n v="0"/>
    <e v="#DIV/0!"/>
    <n v="1"/>
  </r>
  <r>
    <x v="11"/>
    <x v="14"/>
    <s v="Desde la verificación de los documentos de liquidación, hasta la liquidación del contrato "/>
    <s v="GRUPO CONTRATOS"/>
    <x v="49"/>
    <s v="Liquidación de contratos y/o convenios fuera del plazo previsto."/>
    <s v="Pérdida Reputacional"/>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d v="2022-05-20T00:00:00"/>
    <s v="DE CUMPLIMIENTO"/>
    <s v="Ejecución y administración de procesos"/>
    <n v="30"/>
    <s v="Media"/>
    <n v="0.6"/>
    <s v="     El riesgo afecta la imagen de la entidad con algunos usuarios de relevancia frente al logro de los objetivos"/>
    <s v="Moderado"/>
    <n v="0.6"/>
    <s v="Moderado"/>
    <s v="Reducir"/>
    <s v="C 50.3"/>
    <s v="GRUPO CONTRATOS"/>
    <s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
    <x v="1"/>
    <s v="Impacto"/>
    <s v="Manual"/>
    <s v="25%"/>
    <s v="Sin documentar"/>
    <s v="Continua"/>
    <s v="Con registro"/>
    <n v="0"/>
    <s v=""/>
    <n v="0"/>
    <s v=""/>
    <s v=""/>
    <m/>
    <s v="P 50.3"/>
    <n v="0"/>
    <s v=""/>
    <n v="0"/>
    <n v="0"/>
    <n v="0"/>
    <m/>
    <n v="0"/>
    <n v="0"/>
    <n v="0"/>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1"/>
    <s v="SUPERVISOR DEL CONTRATO"/>
    <s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
    <x v="2"/>
    <s v="Impacto"/>
    <s v="Manual"/>
    <s v="30%"/>
    <s v="Documentado"/>
    <s v="Continua"/>
    <s v="Con registro"/>
    <n v="0.4"/>
    <s v="Baja"/>
    <n v="0.28000000000000003"/>
    <s v="Menor"/>
    <s v="Moderado"/>
    <s v="Reducir"/>
    <s v="P 51.1"/>
    <s v="Realizar capacitaciones a los supervisores de contratos"/>
    <s v="GRUPO CONTRATOS"/>
    <s v="Lista de asistencia de la capacitación"/>
    <n v="1"/>
    <n v="1"/>
    <n v="1"/>
    <s v="Finalizo"/>
    <s v="Listado de asistencia_x000a_Invitación a la capacitación_x000a_Presentación PP &quot;Contrato realidad ANT&quot;_x000a_https://agenciadetierras.sharepoint.com/:f:/s/MapadeRiesgosdeGestionANT/Espp19p140hFnb_CjxurlhkBZPbRqvaBfKdAsx7-wLdxEw?e=JkkISO"/>
    <s v="La Coordinación para la Gestión Contractual realizó una capacitación sobre: incumplimiento de las obligaciones de un contrato y/o convenio, configuración del contrato realidad y actualizaciones y/o modificaciones realizadas en el Manual de Contratación y Supervisión de la entidad."/>
    <n v="0"/>
    <n v="0"/>
    <n v="0"/>
    <e v="#DIV/0!"/>
    <e v="#DIV/0!"/>
    <n v="0"/>
    <n v="0"/>
    <n v="0"/>
    <n v="0"/>
    <e v="#DIV/0!"/>
    <n v="1"/>
  </r>
  <r>
    <x v="11"/>
    <x v="14"/>
    <s v="Desde la verificación de los documentos de liquidación, hasta la liquidación del contrato "/>
    <s v="GRUPO CONTRATOS"/>
    <x v="50"/>
    <s v="Configuración del contrato realidad."/>
    <s v="Afectación Económica o presupuestal"/>
    <s v="Posibilidad de afectación económica por costos en liquidación de contrato y pago de prestaciones de ley debido a demandas o reclamaciones judiciales por la constitución de dependencia, subordinación y horarios de la labor por parte del supervisor del contrato"/>
    <d v="2022-05-20T00:00:00"/>
    <s v="DE CUMPLIMIENTO"/>
    <s v="Relaciones laborales"/>
    <n v="12"/>
    <s v="Baja"/>
    <n v="0.4"/>
    <s v="Entre 10 y menor a 50 SMLMV"/>
    <s v="Menor"/>
    <n v="0.4"/>
    <s v="Moderado"/>
    <s v="Reducir"/>
    <s v="C 51.2"/>
    <s v="SUBDIRECCIÓN ADMINISTRATIVA Y FINANCIERA"/>
    <s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
    <x v="1"/>
    <s v="Impacto"/>
    <s v="Manual"/>
    <s v="25%"/>
    <s v="Documentado"/>
    <s v="Continua"/>
    <s v="Con registro"/>
    <n v="0"/>
    <s v=""/>
    <n v="0"/>
    <s v=""/>
    <s v=""/>
    <m/>
    <s v="P 51.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1"/>
    <s v="PERSONA ENCARGADA DEL ALMACÉN "/>
    <s v="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
    <x v="2"/>
    <s v="Impacto"/>
    <s v="Manual"/>
    <s v="30%"/>
    <s v="Sin documentar"/>
    <s v="Aleatorio"/>
    <s v="Con registro"/>
    <n v="0.6"/>
    <s v="Media"/>
    <n v="0.7"/>
    <s v="Mayor"/>
    <s v="Alto"/>
    <s v="Reducir"/>
    <s v="P 52.1"/>
    <s v="Diseñar y aprobar los lineamientos para el manejo y control administrativo de los bienes de la Agencia (Procedimiento)"/>
    <s v="SUBDIRECCIÓN ADMINISTRATIVA Y FINANCIERA (ALMACÉN)"/>
    <s v="Procedimiento aprobado para el proceso Administración de Bienes y Servicios ADMBS"/>
    <n v="1"/>
    <n v="0"/>
    <n v="0"/>
    <s v="En curso"/>
    <n v="0"/>
    <n v="0"/>
    <s v="SI"/>
    <n v="68"/>
    <n v="68"/>
    <n v="0"/>
    <s v="Cambio"/>
    <s v="Si"/>
    <s v="Si"/>
    <s v="No"/>
    <s v="Si"/>
    <s v="Cambio"/>
    <n v="0.6"/>
  </r>
  <r>
    <x v="12"/>
    <x v="15"/>
    <s v="Desde la recepción de los bienes y servicios, hasta la disposición final de los bienes y el recibido a satisfacción de los servicios"/>
    <s v="SUBDIRECCIÓN ADMINISTRATIVA Y FINANCIERA"/>
    <x v="51"/>
    <s v="Perdidas o daños en los bienes de la Entidad"/>
    <s v="Afectación Económica o presupuestal"/>
    <s v="Posibilidad de afectación económica por generar incertidumbre en los estados financieros y/o posible apertura a procesos disciplinarios y/o sancionatorios debido falta de control y lineamientos en el manejo de los bienes de la Entidad"/>
    <d v="2022-05-20T00:00:00"/>
    <s v="OPERATIVOS"/>
    <s v="Ejecución y administración de procesos"/>
    <n v="260"/>
    <s v="Media"/>
    <n v="0.6"/>
    <s v="Desde los 500 SMLMV"/>
    <s v="Catastrófico"/>
    <n v="1"/>
    <s v="Extremo"/>
    <s v="Reducir"/>
    <s v="C 52.2"/>
    <s v="PERSONA ENCARGADA DEL ALMACÉN "/>
    <s v="Persona encargada de Almacén informa a la Subidrección Administrativa y Financiera la perdida o el daño del bien a través de los formatos  ADMBS-F-032 FORMA SALIDA INDIVIDUAL DE ELEMENTOS y ADMBS-F-084  REINTEGRO INDIVIDUAL DE BIENES Y/O ELEMENTOS y del relato de los hechos por el funcionario, donde se valida la entrega y no devolución o el daño del bien para tomar las acciones pertinentes."/>
    <x v="1"/>
    <s v="Impacto"/>
    <s v="Manual"/>
    <s v="25%"/>
    <s v="Sin documentar"/>
    <s v="Continua"/>
    <s v="Con registro"/>
    <n v="0"/>
    <s v=""/>
    <n v="0"/>
    <s v=""/>
    <s v=""/>
    <m/>
    <s v="P 52.2"/>
    <s v="Actualizar el Formato ADMBS-F-079 entrada y salida de bienes de bodega"/>
    <s v="SUBDIRECCIÓN ADMINISTRATIVA Y FINANCIERA (ALMACÉN)"/>
    <s v="Formato ADMBS-F-079 actualizado"/>
    <n v="1"/>
    <n v="0"/>
    <m/>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1"/>
    <s v="SUBDIRECCIÓN ADMINISTRATIVA Y FINANCIERA"/>
    <s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
    <x v="2"/>
    <s v="Impacto"/>
    <s v="Manual"/>
    <s v="30%"/>
    <s v="Documentado"/>
    <s v="Continua"/>
    <s v="Con registro"/>
    <n v="0.6"/>
    <s v="Media"/>
    <n v="0.56000000000000005"/>
    <s v="Moderado"/>
    <s v="Moderado"/>
    <s v="Reducir"/>
    <s v="P 53.1"/>
    <s v="Celebrar contrato de adecuaciones y mantenimiento de las sedes"/>
    <s v="SUBDIRECCIÓN ADMINISTRATIVA Y FINANCIERA"/>
    <s v="Contrato suscrito"/>
    <n v="1"/>
    <n v="1"/>
    <n v="1"/>
    <s v="Finalizo"/>
    <s v="https://agenciadetierras.sharepoint.com/:w:/s/MapadeRiesgosdeGestionANT/EbYDP_I8pl5PpBp9I3V4cC0BI7b7dvIVHKgFgy6cu8fWDg?e=a0o7lg"/>
    <n v="0"/>
    <n v="0"/>
    <n v="0"/>
    <n v="0"/>
    <e v="#DIV/0!"/>
    <e v="#DIV/0!"/>
    <n v="0"/>
    <n v="0"/>
    <n v="0"/>
    <n v="0"/>
    <e v="#DIV/0!"/>
    <n v="1"/>
  </r>
  <r>
    <x v="12"/>
    <x v="15"/>
    <s v="Desde la recepción de los bienes y servicios, hasta la disposición final de los bienes y el recibido a satisfacción de los servicios"/>
    <s v="SUBDIRECCIÓN ADMINISTRATIVA Y FINANCIERA"/>
    <x v="52"/>
    <s v="Incumplimiento en la aplicación de los mantenimientos preventivos a los bienes de la Entidad"/>
    <s v="Afectación Económica o presupuestal"/>
    <s v="Posibilidad de afectación económica por sobrecostos en mantenimientos debido a la falta de control en la implementación de mantenimientos de acuerdo a sus fichas técnicas"/>
    <d v="2022-05-20T00:00:00"/>
    <s v="OPERATIVOS"/>
    <s v="Ejecución y administración de procesos"/>
    <n v="260"/>
    <s v="Media"/>
    <n v="0.6"/>
    <s v="Entre 100 y menor a 500 SMLMV"/>
    <s v="Mayor"/>
    <n v="0.8"/>
    <s v="Alto"/>
    <s v="Reducir"/>
    <s v="C 53.2"/>
    <s v="SUBDIRECCIÓN ADMINISTRATIVA Y FINANCIERA"/>
    <s v="Subdirección Administrativa y Financiera informa al contratista que suscribió el contrato a través de un correo electrónico la priorización de aquellos mantenimientos no ejecutados y actualizar el cronograma implementado"/>
    <x v="1"/>
    <s v="Impacto"/>
    <s v="Manual"/>
    <s v="25%"/>
    <s v="Documentado"/>
    <s v="Continua"/>
    <s v="Con registro"/>
    <n v="0"/>
    <s v=""/>
    <n v="0"/>
    <s v=""/>
    <s v=""/>
    <m/>
    <s v="P 53.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1"/>
    <s v="SUBDIRECCIÓN ADMINISTRATIVA Y FINANCIERA"/>
    <s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
    <x v="0"/>
    <s v="Probabilidad"/>
    <s v="Manual"/>
    <s v="40%"/>
    <s v="Documentado"/>
    <s v="Continua"/>
    <s v="Con registro"/>
    <n v="0.36"/>
    <s v="Baja"/>
    <n v="0.4"/>
    <s v="Menor"/>
    <s v="Moderado"/>
    <s v="Reducir"/>
    <s v="P 54.1"/>
    <s v="Identificar las solicitudes de comisiones o viáticos que no cumplan con los requisitos dentro de las revisiones que realiza la Secretaría General, antes de su aprobación "/>
    <s v="SUBDIRECCIÓN ADMINISTRATIVA Y FINANCIERA"/>
    <s v="Reporte de KLIC con las devoluciones de solicitudes"/>
    <n v="6"/>
    <n v="2"/>
    <n v="0.5"/>
    <s v="En curso"/>
    <s v="Reporte Comisiones Rechazadas_x000a_https://agenciadetierras.sharepoint.com/:f:/s/MapadeRiesgosdeGestionANT/EpYkThj6wyxFgtsU_zfGBdEBv9TcQWpmwGJN5AVRXGd5OA?e=11V11K"/>
    <s v="La Subdirección Administrativa y Financiera generó y adjuntó el reporte de todas las comisiones rechazadas entre el periodo de Marzo a 30 de Septiembre. Entre los meses de Enero y Febrero no se generaron comisiones, ya que no se contaba con la adjudicación del contrato de Tiquetes y Transporte terrestre programado por la Secretaria General."/>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2"/>
    <s v="SUBDIRECCIÓN ADMINISTRATIVA Y FINANCIERA"/>
    <s v="Subdirección Administrativa y Financiera devuelve la legalización de comisión o viatico a través del rechazo en el aplicativo KLIC para que el funcionario o contratista que presenta los soportes y actualice en cumplimiento de los requisitos para la legalización"/>
    <x v="1"/>
    <s v="Impacto"/>
    <s v="Manual"/>
    <s v="25%"/>
    <s v="Documentado"/>
    <s v="Continua"/>
    <s v="Con registro"/>
    <n v="0"/>
    <s v=""/>
    <n v="0"/>
    <s v=""/>
    <s v=""/>
    <m/>
    <s v="P 54.2"/>
    <s v="Capacitar en el procedimiento de solicitud, autorización, legalización y pago de desplazamientos al interior"/>
    <s v="SUBDIRECCIÓN ADMINISTRATIVA Y FINANCIERA"/>
    <s v="Listado de asistencia a capacit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3"/>
    <s v="Legalización de comisión o viáticos sin el cumplimiento de requisitos"/>
    <s v="Afectación Económica o presupuestal"/>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d v="2022-05-20T00:00:00"/>
    <s v="OPERATIVOS"/>
    <s v="Ejecución y administración de procesos"/>
    <n v="365"/>
    <s v="Media"/>
    <n v="0.6"/>
    <s v="Entre 10 y menor a 50 SMLMV"/>
    <s v="Menor"/>
    <n v="0.4"/>
    <s v="Moderado"/>
    <s v="Reducir"/>
    <s v="C 54.3"/>
    <m/>
    <m/>
    <x v="3"/>
    <s v=""/>
    <m/>
    <s v=""/>
    <m/>
    <m/>
    <m/>
    <s v=""/>
    <s v=""/>
    <s v=""/>
    <s v=""/>
    <s v=""/>
    <m/>
    <s v="P 54.3"/>
    <s v="Enviar alertas trimestrales informando los requisitos de solicitudes de comisión a los funcionarios y contratistas de la Entidad"/>
    <s v="SUBDIRECCIÓN ADMINISTRATIVA Y FINANCIERA"/>
    <s v="Banners enviados"/>
    <n v="4"/>
    <n v="1"/>
    <n v="0.33333333333333331"/>
    <s v="En curso"/>
    <s v="Pieza informativa y correo electrónico enviado. _x000a_https://agenciadetierras.sharepoint.com/:f:/s/MapadeRiesgosdeGestionANT/Er_vEnJ-INZEuX7MXUGUkfoBi7TYhgBrAqNpmBXzBD3VXQ?e=rWtg82"/>
    <s v="La Secretaría General y Subdirección Administrativa y Financiera realizaron el envío de una pieza informativa a los colaboradores de la entidad, con el fin de dar a conocer los lineamientos importantes para la solicitud, aprobación y legalización de comisiones y/o autorizaciones de viaje. "/>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1"/>
    <s v="EQUIPO DE GESTIÓN DOCUMENTAL DE LA SUBDIRECCIÓN ADMINISTRATIVA Y FINANCIERA"/>
    <s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
    <x v="0"/>
    <s v="Probabilidad"/>
    <s v="Manual"/>
    <s v="40%"/>
    <s v="Documentado"/>
    <s v="Continuo"/>
    <s v="Con registro"/>
    <n v="0.6"/>
    <s v="Media"/>
    <n v="0.6"/>
    <s v="Moderado"/>
    <s v="Moderado"/>
    <s v="Reducir"/>
    <s v="P 55.1"/>
    <s v="Actualizar instructivo ADMBS-I-011-SUMINISTRO DE LOS SERVICIOS DE PRÉSTAMO, DEVOLUCIÓN Y CONSULTA DE DOCUMENTOS EN LOS DEPÓSITOS DE ARCHIVO CENTRAL DE LA AGENCIA"/>
    <s v="SUBDIRECCIÓN ADMINISTRATIVA Y FINANCIERA - EQUIPO DE GESTIÓN DOCUMENTAL"/>
    <s v="instructivo ADMBS-I-011-SUMINISTRO DE LOS SERVICIOS DE PRÉSTAMO, DEVOLUCIÓN Y CONSULTA DE DOCUMENTOS EN LOS DEPÓSITOS DE ARCHIVO CENTRAL DE LA AGENCI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2"/>
    <s v="EQUIPO DE GESTIÓN DOCUMENTAL DE LA SUBDIRECCIÓN ADMINISTRATIVA Y FINANCIERA"/>
    <s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
    <x v="2"/>
    <s v="Impacto"/>
    <s v="Manual"/>
    <s v="30%"/>
    <s v="Documentado"/>
    <s v="Continuo"/>
    <s v="Con registro"/>
    <n v="0.6"/>
    <s v="Media"/>
    <n v="0.42"/>
    <s v="Moderado"/>
    <s v="Moderado"/>
    <s v="Reducir"/>
    <s v="P 55.2"/>
    <s v="CREACIÓN DEL ACTA DE para la revisión y búsqueda"/>
    <s v="SUBDIRECCIÓN ADMINISTRATIVA Y FINANCIERA - EQUIPO DE GESTIÓN DOCUMENTAL"/>
    <s v="FORMA ACTA DE para la revisión y búsqueda"/>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3"/>
    <s v="EQUIPO DE GESTIÓN DOCUMENTAL DE LA SUBDIRECCIÓN ADMINISTRATIVA Y FINANCIERA"/>
    <s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
    <x v="1"/>
    <s v="Impacto"/>
    <s v="Manual"/>
    <s v="25%"/>
    <s v="Sin documentar"/>
    <s v="Continuo"/>
    <s v="Con registro"/>
    <n v="0"/>
    <s v=""/>
    <n v="0"/>
    <s v=""/>
    <s v=""/>
    <m/>
    <s v="P 55.3"/>
    <s v="Adquirir el servicio de saneamiento ambiental del Sistema Integrado de Conservación"/>
    <s v="SUBDIRECCIÓN ADMINISTRATIVA Y FINANCIERA - EQUIPO DE GESTIÓN DOCUMENTAL"/>
    <s v="Contrato suscrito"/>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4"/>
    <s v="Pérdida o daño en la documentación de la Agencia"/>
    <s v="Pérdida Reputacional"/>
    <s v="Posibilidad de pérdida reputacional en la imagen institucional ante los grupos de interés debido a la falta de control para los lineamientos de manejo y de conservación en documentos"/>
    <d v="2022-05-20T00:00:00"/>
    <s v="OPERATIVOS"/>
    <s v="Ejecución y administración de procesos"/>
    <n v="8155"/>
    <s v="Muy Alta"/>
    <n v="1"/>
    <s v="     El riesgo afecta la imagen de la entidad con algunos usuarios de relevancia frente al logro de los objetivos"/>
    <s v="Moderado"/>
    <n v="0.6"/>
    <s v="Alto"/>
    <s v="Reducir"/>
    <s v="C 55.4"/>
    <m/>
    <m/>
    <x v="3"/>
    <s v=""/>
    <m/>
    <s v=""/>
    <m/>
    <m/>
    <m/>
    <s v=""/>
    <s v=""/>
    <s v=""/>
    <s v=""/>
    <s v=""/>
    <m/>
    <s v="P 55.4"/>
    <s v="Seguimiento a la ejecución del contrato de servicio de saneamiento ambiental del Sistema Integrado de Conservación"/>
    <s v="SUBDIRECCIÓN ADMINISTRATIVA Y FINANCIERA - EQUIPO DE GESTIÓN DOCUMENTAL"/>
    <s v="Informe de seguimiento a la ejecución del contrato de servicio de saneamiento ambiental del Sistema Integrado de Conservación"/>
    <n v="1"/>
    <n v="0"/>
    <n v="0"/>
    <s v="En curso"/>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1"/>
    <s v="EQUIPO DE GESTIÓN DOCUMENTAL DE LA SUBDIRECCIÓN ADMINISTRATIVA Y FINANCIERA"/>
    <s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
    <x v="0"/>
    <s v="Probabilidad"/>
    <s v="Manual"/>
    <s v="40%"/>
    <s v="Sin documentar"/>
    <s v="Continuo"/>
    <s v="Con registro"/>
    <n v="0.6"/>
    <s v="Media"/>
    <n v="0.6"/>
    <s v="Moderado"/>
    <s v="Moderado"/>
    <s v="Reducir"/>
    <s v="P 56.1"/>
    <s v="Realizar capacitaciones para fortalecer los conocimientos establecidos en el instructivo y dar claridad frente a las competencias y funciones asignadas a la Agencia y sus dependencias (Decreto 2363) y el Acuerdo 060 del 2001."/>
    <s v="SUBDIRECCIÓN ADMINISTRATIVA Y FINANCIERA - EQUIPO DE GESTIÓN DOCUMENTAL"/>
    <s v="Listados de asistencia"/>
    <n v="3"/>
    <n v="1"/>
    <n v="0.5"/>
    <s v="En curso"/>
    <s v="https://agenciadetierras.sharepoint.com/:f:/s/MapadeRiesgosdeGestionANT/Er4Kq3ATMPhFrTEt2QDUrewBuG7hmrPVsbnPkUy__K51wA?e=cu0qUA"/>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2"/>
    <s v="EQUIPO DE GESTIÓN DOCUMENTAL DE LA SUBDIRECCIÓN ADMINISTRATIVA Y FINANCIERA"/>
    <s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
    <x v="2"/>
    <s v="Impacto"/>
    <s v="Manual"/>
    <s v="30%"/>
    <s v="Sin documentar"/>
    <s v="Continuo"/>
    <s v="Con registro"/>
    <n v="0.6"/>
    <s v="Media"/>
    <n v="0.42"/>
    <s v="Moderado"/>
    <s v="Moderado"/>
    <s v="Reducir"/>
    <s v="P 56.2"/>
    <s v="Realizar informe de seguimiento a la productividad y el margen de error del personal de correspondencia "/>
    <s v="SUBDIRECCIÓN ADMINISTRATIVA Y FINANCIERA - EQUIPO DE GESTIÓN DOCUMENTAL"/>
    <s v="Informe de seguimiento a la productividad y el margen de error"/>
    <n v="2"/>
    <n v="1"/>
    <n v="1"/>
    <s v="Finalizo"/>
    <s v="https://agenciadetierras.sharepoint.com/:b:/s/MapadeRiesgosdeGestionANT/Eb5FBhbFtglEv7QxqXxsZRIB5f6Ge1VLtjWQREsb-pxjrg?e=ZgbZnP"/>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5"/>
    <s v="Asignación incorrecta de comunicaciones oficiales recibidas (documentos) en el momento de la radicación. "/>
    <s v="Pérdida Reputacional"/>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d v="2022-05-20T00:00:00"/>
    <s v="OPERATIVOS"/>
    <s v="Usuarios, productos y prácticas"/>
    <n v="154477"/>
    <s v="Muy Alta"/>
    <n v="1"/>
    <s v="     El riesgo afecta la imagen de la entidad con algunos usuarios de relevancia frente al logro de los objetivos"/>
    <s v="Moderado"/>
    <n v="0.6"/>
    <s v="Alto"/>
    <s v="Reducir"/>
    <s v="C 56.3"/>
    <s v="EQUIPO DE GESTIÓN DOCUMENTAL DE LA SUBDIRECCIÓN ADMINISTRATIVA Y FINANCIERA"/>
    <s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
    <x v="1"/>
    <s v="Impacto"/>
    <s v="Manual"/>
    <s v="25%"/>
    <s v="Sin documentar"/>
    <s v="Continuo"/>
    <s v="Con registro"/>
    <n v="0"/>
    <s v=""/>
    <n v="0"/>
    <s v=""/>
    <s v=""/>
    <m/>
    <s v="P 56.3"/>
    <n v="0"/>
    <n v="0"/>
    <n v="0"/>
    <n v="0"/>
    <n v="0"/>
    <n v="0"/>
    <n v="0"/>
    <n v="0"/>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1"/>
    <s v="LÍDER DEL EQUIPO DE GESTIÓN DOCUMENTAL DE LA SUBDIRECCIÓN ADMINISTRATIVA Y FINANCIERA"/>
    <s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
    <x v="2"/>
    <s v="Impacto"/>
    <s v="Manual"/>
    <s v="30%"/>
    <s v="Sin documentar"/>
    <s v="Continuo"/>
    <s v="Con registro"/>
    <n v="1"/>
    <s v="Muy Alta"/>
    <n v="0.42"/>
    <s v="Moderado"/>
    <s v="Alto"/>
    <s v="Reducir"/>
    <s v="P 57.1"/>
    <s v="Realizar informe a los tiempos de respuesta de las solicitudes presentadas por las dependencias en el aplicativo CAS"/>
    <s v="SUBDIRECCIÓN ADMINISTRATIVA Y FINANCIERA - EQUIPO DE GESTIÓN DOCUMENTAL"/>
    <s v="Informe de gestión a respuesta de solicitudes"/>
    <n v="2"/>
    <n v="1"/>
    <n v="1"/>
    <s v="Finalizo"/>
    <s v="https://agenciadetierras.sharepoint.com/:b:/s/MapadeRiesgosdeGestionANT/EZ98czJ8RthBvqQMwjERtFkBNU584qtIEZK62TJXm5GdJQ?e=HvJ4UJ"/>
    <n v="0"/>
    <n v="0"/>
    <n v="0"/>
    <n v="0"/>
    <e v="#DIV/0!"/>
    <e v="#DIV/0!"/>
    <n v="0"/>
    <n v="0"/>
    <n v="0"/>
    <n v="0"/>
    <e v="#DIV/0!"/>
    <n v="1"/>
  </r>
  <r>
    <x v="12"/>
    <x v="16"/>
    <s v="Desde la recepción de los bienes y servicios, hasta la disposición final de los bienes y el recibido a satisfacción de los servicios_x000a_"/>
    <s v="SUBDIRECCIÓN ADMINISTRATIVA Y FINANCIERA_x000a_"/>
    <x v="56"/>
    <s v="Demoras en la respuesta a solicitudes internas de documentos en atención de los requerimientos de expedientes por parte de las dependencias"/>
    <s v="Pérdida Reputacional"/>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d v="2022-05-20T00:00:00"/>
    <s v="OPERATIVOS"/>
    <s v="Usuarios, productos y prácticas"/>
    <n v="8715"/>
    <s v="Muy Alta"/>
    <n v="1"/>
    <s v="     El riesgo afecta la imagen de la entidad con algunos usuarios de relevancia frente al logro de los objetivos"/>
    <s v="Moderado"/>
    <n v="0.6"/>
    <s v="Alto"/>
    <s v="Reducir"/>
    <s v="C 57.2"/>
    <s v="EQUIPO DE GESTIÓN DOCUMENTAL DE LA SUBDIRECCIÓN ADMINISTRATIVA Y FINANCIERA"/>
    <s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
    <x v="1"/>
    <s v="Impacto"/>
    <s v="Manual"/>
    <s v="25%"/>
    <s v="Sin documentar"/>
    <s v="Continuo"/>
    <s v="Con registro"/>
    <n v="0"/>
    <s v=""/>
    <n v="0"/>
    <s v=""/>
    <s v=""/>
    <m/>
    <s v="P 57.2"/>
    <n v="0"/>
    <s v=""/>
    <n v="0"/>
    <n v="0"/>
    <n v="0"/>
    <m/>
    <n v="0"/>
    <n v="0"/>
    <n v="0"/>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1"/>
    <s v="SUBDIRECCIÓN ADMINISTRATIVA Y FINANCIERA (GESTIÓN AMBIENTAL)"/>
    <s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
    <x v="2"/>
    <s v="Impacto"/>
    <s v="Manual"/>
    <s v="30%"/>
    <s v="Documentado"/>
    <s v="Continua"/>
    <s v="Con registro"/>
    <n v="0.2"/>
    <s v="Muy Baja"/>
    <n v="0.28000000000000003"/>
    <s v="Menor"/>
    <s v="Bajo"/>
    <s v="Aceptar"/>
    <s v="P 58.1"/>
    <s v="Realizar seguimiento a la generación de residuos peligrosos al interior de la entidad "/>
    <s v="SUBDIRECCIÓN ADMINISTRATIVA Y FINANCIERA (GESTIÓN AMBIENTAL)"/>
    <s v="Bitácora de generación de residuos"/>
    <n v="2"/>
    <n v="2"/>
    <n v="1"/>
    <s v="Finalizo"/>
    <s v="Bitácora RESPEL_x000a_https://agenciadetierras.sharepoint.com/:f:/s/MapadeRiesgosdeGestionANT/Et4f-HJ3zgREiqJXFt9HZAMBtN7lJ3uYNKDRuic0Pe_EXw?e=D5OF7k"/>
    <s v="De acuerdo al Sistema Integral de Gestión Ambiental, la Subdirección Administrativa y Financiera realizó el seguimiento a la generación de residuos peligrosos (RESPEL) entre los periodos de Enero a Julio en la bitácora RESPEL. El reporte de los meses de Agosto y Septiembre se encuentra en consolidación para su respectivo reporte."/>
    <n v="0"/>
    <n v="0"/>
    <n v="0"/>
    <e v="#DIV/0!"/>
    <e v="#DIV/0!"/>
    <n v="0"/>
    <n v="0"/>
    <n v="0"/>
    <n v="0"/>
    <e v="#DIV/0!"/>
    <n v="1"/>
  </r>
  <r>
    <x v="12"/>
    <x v="15"/>
    <s v="Desde la recepción de los bienes y servicios, hasta la disposición final de los bienes y el recibido a satisfacción de los servicios"/>
    <s v="SUBDIRECCIÓN ADMINISTRATIVA Y FINANCIERA"/>
    <x v="57"/>
    <s v="Incumplimiento del Plan de Gestión Integral de Residuos Peligrosos (PGIRESPEL)"/>
    <s v="Afectación Económica o presupuestal"/>
    <s v="Posibilidad de afectación económica por sanciones legales por entes de control debido al desconocimiento en la normatividad ambiental aplicable"/>
    <d v="2022-05-20T00:00:00"/>
    <s v="OPERATIVOS"/>
    <s v="Ejecución y administración de procesos"/>
    <n v="1"/>
    <s v="Muy Baja"/>
    <n v="0.2"/>
    <s v="Entre 10 y menor a 50 SMLMV"/>
    <s v="Menor"/>
    <n v="0.4"/>
    <s v="Bajo"/>
    <s v="Aceptar"/>
    <s v="C 58.2"/>
    <s v="SUBDIRECCIÓN ADMINISTRATIVA Y FINANCIERA (GESTIÓN AMBIENTAL)"/>
    <s v="Subdirección administrativa y financiera (Gestión Ambiental) actualiza el documento para la implementación a través del nuevo Plan de Gestión Integral de Residuos donde se reformula el plan con base a las novedades, observaciones y/u oportunidades de mejora"/>
    <x v="1"/>
    <s v="Impacto"/>
    <s v="Manual"/>
    <s v="25%"/>
    <s v="Documentado"/>
    <s v="Continua"/>
    <s v="Con registro"/>
    <n v="0"/>
    <s v=""/>
    <n v="0"/>
    <s v=""/>
    <s v=""/>
    <m/>
    <s v="P 58.2"/>
    <s v="Realizar sensibilizaciones sobre el manejo de residuos peligrosos a los colaboradores de la ANT"/>
    <s v="SUBDIRECCIÓN ADMINISTRATIVA Y FINANCIERA (GESTIÓN AMBIENTAL)"/>
    <s v="Listado de asistencia a capacitación (sensibilización)"/>
    <n v="1"/>
    <n v="1"/>
    <n v="1"/>
    <s v="Finalizo"/>
    <s v="https://agenciadetierras.sharepoint.com/:p:/s/MapadeRiesgosdeGestionANT/ES83apgsTuVHuGfubqmHUM4BQhXSRH10QZGuv_6hflR4mA?e=KGBBJO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1"/>
    <s v="SUBDIRECCIÓN ADMINISTRATIVA Y FINANCIERA (GESTIÓN AMBIENTAL)"/>
    <s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
    <x v="0"/>
    <s v="Probabilidad"/>
    <s v="Manual"/>
    <s v="40%"/>
    <s v="Sin documentar"/>
    <s v="Continua"/>
    <s v="Sin registro"/>
    <n v="0.36"/>
    <s v="Baja"/>
    <n v="0.8"/>
    <s v="Mayor"/>
    <s v="Alto"/>
    <s v="Reducir"/>
    <s v="P 59.1"/>
    <s v="Formular y formalizar lineamientos internos ambientales para la contratación de bienes y servicios"/>
    <s v="SUBDIRECCIÓN ADMINISTRATIVA Y FINANCIERA (GESTIÓN AMBIENTAL)"/>
    <s v="Publicación del lineamiento ambiental aprobado"/>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8"/>
    <s v="Incumplimiento de requisitos y trámites legales ambientales en la adquisición de bienes y servicios"/>
    <s v="Afectación Económica o presupuestal"/>
    <s v="Posibilidad de afectación económica por sanciones legales por entes de control debido al desconocimiento e incumplimiento de la normatividad ambiental aplicable"/>
    <d v="2022-05-20T00:00:00"/>
    <s v="DE CUMPLIMIENTO"/>
    <s v="Ejecución y administración de procesos"/>
    <n v="260"/>
    <s v="Media"/>
    <n v="0.6"/>
    <s v="Entre 100 y menor a 500 SMLMV"/>
    <s v="Mayor"/>
    <n v="0.8"/>
    <s v="Alto"/>
    <s v="Reducir"/>
    <s v="C 59.2"/>
    <s v="SUBDIRECCIÓN ADMINISTRATIVA Y FINANCIERA (GESTIÓN AMBIENTAL)"/>
    <s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
    <x v="1"/>
    <s v="Impacto"/>
    <s v="Manual"/>
    <s v="25%"/>
    <s v="Sin documentar"/>
    <s v="Continua"/>
    <s v="Con registro"/>
    <n v="0"/>
    <s v=""/>
    <n v="0"/>
    <s v=""/>
    <s v=""/>
    <m/>
    <s v="P 59.2"/>
    <s v="Realizar sensibilizaciones sobre los lineamientos internos ambientales a los colaboradores de la ANT"/>
    <s v="SUBDIRECCIÓN ADMINISTRATIVA Y FINANCIERA (GESTIÓN AMBIENTAL)"/>
    <s v="Listado de asistencia a capacitación (sensibilización)"/>
    <n v="1"/>
    <n v="1"/>
    <n v="1"/>
    <s v="Finalizo"/>
    <s v="Presentación capacitación 1 - 2022 y Listado de asistencia._x000a_https://agenciadetierras.sharepoint.com/:f:/s/MapadeRiesgosdeGestionANT/EqnHut30oZZOudLZ1iOt9rcB5JReg2JJSyBhpBb7MRKvng?e=fcAu7X"/>
    <s v="Se realizó capacitación ambiental el día 29 de abril, en la cual se presenta la política ambiental de la Entidad, los impactos que genera la actividad de la misma, los deberes de los contratistas - funcionarios para el cumplimiento de las mismas. De lo anterior, se aporta la presentación de la capacitación realizada y el listado de asistencia de la reunión."/>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1"/>
    <s v="PERSONA ENCARGADA DE LA GESTIÓN AMBIENTAL"/>
    <s v="Persona encargada de la Gestión Ambiental verifica y realiza el seguimiento del cumplimiento de los requisitos ambientales  a través de la Matriz de requisitos legales ambientales  establecida por la ANT"/>
    <x v="2"/>
    <s v="Impacto"/>
    <s v="Manual"/>
    <s v="30%"/>
    <s v="Documentado"/>
    <s v="Continua"/>
    <s v="Con registro"/>
    <n v="0.2"/>
    <s v="Muy Baja"/>
    <n v="0.28000000000000003"/>
    <s v="Menor"/>
    <s v="Bajo"/>
    <s v="Aceptar"/>
    <s v="P 60.1"/>
    <s v="Actualizar los programas ambientales para la Agencia"/>
    <s v="SUBDIRECCIÓN ADMINISTRATIVA Y FINANCIERA (GESTIÓN AMBIENTAL)"/>
    <s v="Programa Ambiental actualizado "/>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59"/>
    <s v="Desactualización del Sistema de Gestión Ambiental con requisitos legales ambientales"/>
    <s v="Afectación Económica o presupuestal"/>
    <s v="Posibilidad de afectación económica por sanciones legales por entes de control debido al desconocimiento de la normatividad ambiental y la insuficiencia de recursos físicos, financieros y de talento humanos"/>
    <d v="2022-05-20T00:00:00"/>
    <s v="DE CUMPLIMIENTO"/>
    <s v="Ejecución y administración de procesos"/>
    <n v="1"/>
    <s v="Muy Baja"/>
    <n v="0.2"/>
    <s v="Entre 10 y menor a 50 SMLMV"/>
    <s v="Menor"/>
    <n v="0.4"/>
    <s v="Bajo"/>
    <s v="Aceptar"/>
    <s v="C 60.2"/>
    <s v="PERSONA ENCARGADA DE LA GESTIÓN AMBIENTAL"/>
    <s v="Persona encargada de la Gestión Ambiental actualiza Plan Institucional de Gestión Ambiental a través del documento y la Matriz de requisitos legales ambientales  donde se modifica los parámetros que presentan desactualización de normativa y plan de ejecución"/>
    <x v="1"/>
    <s v="Impacto"/>
    <s v="Manual"/>
    <s v="25%"/>
    <s v="Documentado"/>
    <s v="Continua"/>
    <s v="Con registro"/>
    <n v="0"/>
    <s v=""/>
    <n v="0"/>
    <s v=""/>
    <s v=""/>
    <m/>
    <s v="P 60.2"/>
    <s v="Realizar sensibilizaciones sobre programas ambientales a los colaboradores de la ANT"/>
    <s v="SUBDIRECCIÓN ADMINISTRATIVA Y FINANCIERA (GESTIÓN AMBIENTAL)"/>
    <s v="Listado de asistencia a capacitación (sensibilización)"/>
    <n v="1"/>
    <n v="1"/>
    <n v="1"/>
    <s v="Finalizo"/>
    <s v="https://agenciadetierras.sharepoint.com/:p:/s/MapadeRiesgosdeGestionANT/EVq9nx61bT9NqcW5DKTmW08BL_f06yKetbIwpFaFRdCM1g?e=tHgIVe_x000a__x000a_"/>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verifica el manejo de los residuos que ingresan al cuarto de acopio a través de la observación donde se evidencia la correcta separación de residuos"/>
    <x v="2"/>
    <s v="Impacto"/>
    <s v="Manual"/>
    <s v="30%"/>
    <s v="Sin documentar"/>
    <s v="Continua"/>
    <s v="Sin registro"/>
    <n v="0.6"/>
    <s v="Media"/>
    <n v="0.28000000000000003"/>
    <s v="Menor"/>
    <s v="Moderado"/>
    <s v="Reducir"/>
    <s v="P 61.1"/>
    <s v="Realizar sensibilizaciones sobre el cumplimiento en la disposición final de residuos a los colaboradores de la ANT"/>
    <s v="SUBDIRECCIÓN ADMINISTRATIVA Y FINANCIERA (GESTIÓN AMBIENTAL)"/>
    <s v="Listado de asistencia a capacitación (sensibilización)"/>
    <n v="1"/>
    <n v="0"/>
    <n v="0"/>
    <s v="En curso"/>
    <n v="0"/>
    <n v="0"/>
    <n v="0"/>
    <n v="0"/>
    <n v="0"/>
    <e v="#DIV/0!"/>
    <e v="#DIV/0!"/>
    <n v="0"/>
    <n v="0"/>
    <n v="0"/>
    <n v="0"/>
    <e v="#DIV/0!"/>
    <n v="1"/>
  </r>
  <r>
    <x v="12"/>
    <x v="15"/>
    <s v="Desde la recepción de los bienes y servicios, hasta la disposición final de los bienes y el recibido a satisfacción de los servicios"/>
    <s v="SUBDIRECCIÓN ADMINISTRATIVA Y FINANCIERA"/>
    <x v="60"/>
    <s v="Disposición de residuos ordinarios sin cumplir las prácticas establecidas en la entidad"/>
    <s v="Afectación Económica o presupuestal"/>
    <s v="Posibilidad de afectación económica por sanciones legales por entes de control debido a la disposición incorrecta para los residuos ordinarios de acuerdo con las prácticas establecidas en la entidad"/>
    <d v="2022-05-20T00:00:00"/>
    <s v="OPERATIVOS"/>
    <s v="Ejecución y administración de procesos"/>
    <n v="365"/>
    <s v="Media"/>
    <n v="0.6"/>
    <s v="Entre 10 y menor a 50 SMLMV"/>
    <s v="Menor"/>
    <n v="0.4"/>
    <s v="Moderado"/>
    <s v="Reducir"/>
    <s v="C 61.1"/>
    <s v="PERSONA ENCARGADA DE LA GESTIÓN AMBIENTAL"/>
    <s v="Persona encargada de la Gestión Ambiental reasigna los residuos de acuerdo a su clasificación a través de una manipulación manual donde separa los residuos que han sido mal clasificados y organiza de manera correcta para su posterior recolección"/>
    <x v="1"/>
    <s v="Impacto"/>
    <s v="Manual"/>
    <s v="25%"/>
    <s v="Sin documentar"/>
    <s v="Continua"/>
    <s v="Sin registro"/>
    <n v="0"/>
    <s v=""/>
    <n v="0"/>
    <s v=""/>
    <s v=""/>
    <m/>
    <s v="P 61.1"/>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1"/>
    <s v="SUBDIRECCIÓN ADMINISTRATIVA Y FINANCIERA (TESORERÍA)"/>
    <s v="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
    <x v="2"/>
    <s v="Impacto"/>
    <s v="Manual"/>
    <s v="30%"/>
    <s v="Documentado"/>
    <s v="Continua"/>
    <s v="Con registro"/>
    <n v="0.6"/>
    <s v="Media"/>
    <n v="0.7"/>
    <s v="Mayor"/>
    <s v="Alto"/>
    <s v="Reducir"/>
    <s v="P 62.1"/>
    <s v="Realizar auditorias trimestrales a una muestra del uno (1%) por ciento de los pagos de contratos de prestación de servicios realizados en el periodo"/>
    <s v="SUBDIRECCIÓN ADMINISTRATIVA Y FINANCIERA (TESORERÍA)"/>
    <s v="Informe de auditoría"/>
    <n v="4"/>
    <n v="3"/>
    <n v="1"/>
    <s v="Finalizo"/>
    <s v="La Subdirección Administrativa y Financiera remite el informe de auditoria correspondiente. _x000a_https://agenciadetierras.sharepoint.com/:f:/s/MapadeRiesgosdeGestionANT/EgemD4YcmwpJnM2dpF3Evj8BpNpdPCfEuZTV6RDMMW6YTg?e=BdOipe"/>
    <s v="Se tomo una muestra del (1%) de los pagos que se realizaron del mes de Abril al mes de Junio. De acuerdo a la muestra, 46 registros de pagos fueron auditados con una calificación del 100%, correspondiente a los soportes de pagos."/>
    <n v="0"/>
    <n v="0"/>
    <n v="0"/>
    <e v="#DIV/0!"/>
    <e v="#DIV/0!"/>
    <n v="0"/>
    <n v="0"/>
    <n v="0"/>
    <n v="0"/>
    <e v="#DIV/0!"/>
    <n v="1"/>
  </r>
  <r>
    <x v="13"/>
    <x v="15"/>
    <s v="Desde la elaboración del anteproyecto de presupuesto de la ANT, hasta la presentación de los estados financieros"/>
    <s v="SUBDIRECCIÓN ADMINISTRATIVA Y FINANCIERA"/>
    <x v="61"/>
    <s v="Registro de gastos y pagos sin cumplimiento de requisitos legales"/>
    <s v="Afectación Económica o presupuestal"/>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d v="2022-05-20T00:00:00"/>
    <s v="FINANCIEROS"/>
    <s v="Ejecución y administración de procesos"/>
    <n v="365"/>
    <s v="Media"/>
    <n v="0.6"/>
    <s v="Desde los 500 SMLMV"/>
    <s v="Catastrófico"/>
    <n v="1"/>
    <s v="Extremo"/>
    <s v="Reducir"/>
    <s v="C 62.2"/>
    <s v="SUBDIRECCIÓN ADMINISTRATIVA Y FINANCIERA (TESORERÍA)"/>
    <s v="Subdirección Administrativa y Financiera (Tesorería) devuelve el registro del pago a través de un correo electrónico a la dependencia que presenta la novedad donde se explica el porque de la observación y el rechazo de la plataforma de SIIF-Nación "/>
    <x v="1"/>
    <s v="Impacto"/>
    <s v="Manual"/>
    <s v="25%"/>
    <s v="Documentado"/>
    <s v="Continua"/>
    <s v="Con registro"/>
    <n v="0"/>
    <s v=""/>
    <n v="0"/>
    <s v=""/>
    <s v=""/>
    <m/>
    <s v="P 62.2"/>
    <s v="Realizar capacitaciones sobre el procedimiento de pagos y las listas de chequeo asociadas al procedimiento a los colaboradores de la ANT"/>
    <s v="SUBDIRECCIÓN ADMINISTRATIVA Y FINANCIERA (TESORERÍA)"/>
    <s v="Listado de asistencia a capacitación"/>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1"/>
    <s v="SUBDIRECCIÓN ADMINISTRATIVA Y FINANCIERA (TESORERÍA)"/>
    <s v="Subdirección Administrativa y Financiera (Tesorería) valida y consolida la programación del PAC generado por las dependencias a través de un acto administrativo para generar la aprobación ante el Ministerio de Hacienda y al inscripción en la plataforma de SIIF-Nación "/>
    <x v="0"/>
    <s v="Probabilidad"/>
    <s v="Manual"/>
    <s v="40%"/>
    <s v="Documentado"/>
    <s v="Continua"/>
    <s v="Con registro"/>
    <n v="0.12"/>
    <s v="Muy Baja"/>
    <n v="1"/>
    <s v="Catastrófico"/>
    <s v="Extremo"/>
    <s v="Reducir"/>
    <s v="P 63.1"/>
    <s v="Realizar capacitaciones a las dependencias, sobre la solicitud correcta del PAC para programar"/>
    <s v="SUBDIRECCIÓN ADMINISTRATIVA Y FINANCIERA (TESORERÍA)"/>
    <s v="Listado de asistencia a capacitación"/>
    <n v="1"/>
    <n v="1"/>
    <n v="1"/>
    <s v="Finalizo"/>
    <s v="https://agenciadetierras.sharepoint.com/:p:/s/MapadeRiesgosdeGestionANT/EV1lRDlEdYBEstAX9jeCG18BIIjmyw02SO_KOUnejJrMqw?e=NVlw4A"/>
    <n v="0"/>
    <n v="0"/>
    <n v="0"/>
    <n v="0"/>
    <e v="#DIV/0!"/>
    <e v="#DIV/0!"/>
    <n v="0"/>
    <n v="0"/>
    <n v="0"/>
    <n v="0"/>
    <e v="#DIV/0!"/>
    <n v="1"/>
  </r>
  <r>
    <x v="13"/>
    <x v="15"/>
    <s v="Desde la elaboración del anteproyecto de presupuesto de la ANT, hasta la presentación de los estados financieros"/>
    <s v="SUBDIRECCIÓN ADMINISTRATIVA Y FINANCIERA"/>
    <x v="62"/>
    <s v="Programación del PAC que no corresponde a las necesidades reales"/>
    <s v="Afectación Económica o presupuestal"/>
    <s v="Posibilidad de afectación económica por sanción del Ministerio de Hacienda debido al  el envío inoportuno y/o inexacto de las solicitudes de pago a la Subdirección Administrativa y Financiera por parte de los supervisores de los contratos"/>
    <d v="2022-05-20T00:00:00"/>
    <s v="FINANCIEROS"/>
    <s v="Ejecución y administración de procesos"/>
    <n v="1"/>
    <s v="Muy Baja"/>
    <n v="0.2"/>
    <s v="Desde los 500 SMLMV"/>
    <s v="Catastrófico"/>
    <n v="1"/>
    <s v="Extremo"/>
    <s v="Reducir"/>
    <s v="C 63.2"/>
    <s v="SUBDIRECCIÓN ADMINISTRATIVA Y FINANCIERA (TESORERÍA)"/>
    <s v="Subdirección Administrativa y Financiera (Tesorería) ajusta la programación del PAC a través de un nuevo acto administrativo para generar la aprobación ante el Ministerio de Hacienda de acuerdo a las observaciones encontradas con el PAC original"/>
    <x v="1"/>
    <s v="Impacto"/>
    <s v="Manual"/>
    <s v="25%"/>
    <s v="Documentado"/>
    <s v="Continua"/>
    <s v="Con registro"/>
    <n v="0"/>
    <s v=""/>
    <n v="0"/>
    <s v=""/>
    <s v=""/>
    <m/>
    <s v="P 63.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1"/>
    <s v="SUBDIRECCIÓN ADMINISTRATIVA Y FINANCIERA (CONTABILIDAD)"/>
    <s v="Subdirección Administrativa y Financiera (Contabilidad) verifica con el seguimiento a través de las cuentas presentadas por los contratistas en la plataforma de SIIF-Nación  la identificación de las deducciones que se aplican y sean las correctas tributariamente"/>
    <x v="2"/>
    <s v="Impacto"/>
    <s v="Manual"/>
    <s v="30%"/>
    <s v="Documentado"/>
    <s v="Continua"/>
    <s v="Con registro"/>
    <n v="0.4"/>
    <s v="Baja"/>
    <n v="0.56000000000000005"/>
    <s v="Moderado"/>
    <s v="Moderado"/>
    <s v="Reducir"/>
    <s v="P 64.1"/>
    <s v="Presentar el reporte de presentaciones oportunas de las declaraciones tributarias. Informe semestral."/>
    <s v="SUBDIRECCIÓN ADMINISTRATIVA Y FINANCIERA (CONTABILIDAD)"/>
    <s v="Informe semestral"/>
    <n v="2"/>
    <n v="1"/>
    <n v="1"/>
    <s v="Finalizo"/>
    <s v="REPORTE DE PRESENTACIÓN DECLARACIONES (Excel)_x000a_https://agenciadetierras.sharepoint.com/:f:/s/MapadeRiesgosdeGestionANT/Em_qoDHZ4nBEuOJPN9Dpw7wBNnRq11_l9kqjtNWBYqybDQ?e=nTC4Hf"/>
    <s v="Se remite la relación correspondiente a la fecha de presentación de las declaraciones Tributarias realizadas de enero a julio de la presente vigencia."/>
    <n v="0"/>
    <n v="0"/>
    <n v="0"/>
    <e v="#DIV/0!"/>
    <e v="#DIV/0!"/>
    <n v="0"/>
    <n v="0"/>
    <n v="0"/>
    <n v="0"/>
    <e v="#DIV/0!"/>
    <n v="1"/>
  </r>
  <r>
    <x v="13"/>
    <x v="15"/>
    <s v="Desde la elaboración del anteproyecto de presupuesto de la ANT, hasta la presentación de los estados financieros"/>
    <s v="SUBDIRECCIÓN ADMINISTRATIVA Y FINANCIERA"/>
    <x v="63"/>
    <s v="Generacion y presentacion de declaraciones tributarias fuera de los plazos establecidos por las Entidades Administradoras de impuestos."/>
    <s v="Afectación Económica o presupuestal"/>
    <s v="Posibilidad de afectación economica por sanción de las unidades Administradoras de impuestos Nacionales, Municipales y Distritales debido a la presentación extemporanea de las declaraciones tributarias."/>
    <d v="2022-05-20T00:00:00"/>
    <s v="FINANCIEROS"/>
    <s v="Ejecución y administración de procesos"/>
    <n v="12"/>
    <s v="Baja"/>
    <n v="0.4"/>
    <s v="Entre 100 y menor a 500 SMLMV"/>
    <s v="Mayor"/>
    <n v="0.8"/>
    <s v="Alto"/>
    <s v="Reducir"/>
    <s v="C 64.2"/>
    <s v="SUBDIRECCIÓN ADMINISTRATIVA Y FINANCIERA (CONTABILIDAD)"/>
    <s v="Subdirección Administrativa y Financiera (Contabilidad) actualiza las cuentas presentadas por los contratistas con observaciones a través del reporte de pago actualizado donde corrige las deducciones tributarias que se generan para la plataforma de SIIF-Nación "/>
    <x v="1"/>
    <s v="Impacto"/>
    <s v="Manual"/>
    <s v="25%"/>
    <s v="Documentado"/>
    <s v="Continua"/>
    <s v="Con registro"/>
    <n v="0"/>
    <s v=""/>
    <n v="0"/>
    <s v=""/>
    <s v=""/>
    <m/>
    <s v="P 64.2"/>
    <s v="Realizar socialización sobre la actualización del cronograma  tributario."/>
    <s v="SUBDIRECCIÓN ADMINISTRATIVA Y FINANCIERA (CONTABILIDAD)"/>
    <s v="Acta de socialización sobre la actualización tributaria"/>
    <n v="1"/>
    <n v="1"/>
    <n v="1"/>
    <s v="Finalizo"/>
    <s v="Listado de asistencia_x000a_https://agenciadetierras.sharepoint.com/:f:/s/MapadeRiesgosdeGestionANT/EpP3GucJUB9FoSBGQRtT4VsBwjLWHL--ZXCiZG_-93yAEA?e=LCIa1M"/>
    <s v="Se adjunta el listado de asistencia correspondiente a la socialización del cronograma Tributario."/>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1"/>
    <s v="CONTADOR(A) DE LA SUBDIRECCIÓN ADMINISTRATIVA Y FINANCIERA"/>
    <s v="Contador(a) de la Subdirección Administrativa y Financiera verifica y concilia la razonabilidad de la información contable a través del reporte de la cuenta Consulta Saldos y Movimientos en la plataforma de SIIF-Nación donde se garantiza la correcta medición y cálculos contables en el momento de elaborar los Estados Financieros (Estado de Situación Financiera, Estado de resultado, Nota Financieras y Cambio en el Patrimonio)."/>
    <x v="2"/>
    <s v="Impacto"/>
    <s v="Manual"/>
    <s v="30%"/>
    <s v="Documentado"/>
    <s v="Continua"/>
    <s v="Con registro"/>
    <n v="0.4"/>
    <s v="Baja"/>
    <n v="0.42"/>
    <s v="Moderado"/>
    <s v="Moderado"/>
    <s v="Reducir"/>
    <s v="P 65.1"/>
    <s v="Realizar memorando con las fechas de cierre establecidas para la oportuna entrega de la información, dirigido a las dependencias encargadas de proveerla y su respectivo seguimiento"/>
    <s v="EQUIPO DE CONTABILIDAD_x000a_(SUBDIRECCIÓN ADMINISTRATIVA Y FINANCIERA)"/>
    <s v="Banner publicado a través de la intranet de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2"/>
    <s v="CONTADOR(A) DE LA SUBDIRECCIÓN ADMINISTRATIVA Y FINANCIERA"/>
    <s v="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
    <x v="2"/>
    <s v="Impacto"/>
    <s v="Manual"/>
    <s v="30%"/>
    <s v="Documentado"/>
    <s v="Continua"/>
    <s v="Con registro"/>
    <n v="0.4"/>
    <s v="Baja"/>
    <n v="0.29399999999999998"/>
    <s v="Menor"/>
    <s v="Moderado"/>
    <s v="Reducir"/>
    <s v="P 65.2"/>
    <s v="Realizar solicitud del estado de los convenios ejecutados en la Entidad"/>
    <s v="EQUIPO DE CONTABILIDAD_x000a_(SUBDIRECCIÓN ADMINISTRATIVA Y FINANCIERA)"/>
    <s v="Memorando del estado de los convenios ejecutados en la Entidad"/>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4"/>
    <s v="Generar Estados Financieros que no sean razonables"/>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internamente, de conocimiento general, nivel interno, de junta directiva y accionistas y/o de proveedores"/>
    <s v="Menor"/>
    <n v="0.4"/>
    <s v="Moderado"/>
    <s v="Reducir"/>
    <s v="C 65.3"/>
    <s v="CONTADOR(A) DE LA SUBDIRECCIÓN ADMINISTRATIVA Y FINANCIERA"/>
    <s v="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
    <x v="1"/>
    <s v="Impacto"/>
    <s v="Manual"/>
    <s v="25%"/>
    <s v="Documentado"/>
    <s v="Continua"/>
    <s v="Con registro"/>
    <n v="0"/>
    <s v=""/>
    <n v="0"/>
    <s v=""/>
    <s v=""/>
    <m/>
    <s v="P 65.3"/>
    <s v="Realizar mensualmente el analisis verificación y conciliación de la información que reportan las dependencias y que impacta en la razonabilidad de los Estados Financieros."/>
    <s v="EQUIPO DE CONTABILIDAD_x000a_(SUBDIRECCIÓN ADMINISTRATIVA Y FINANCIERA)"/>
    <s v="conciliaciones realizadas mensualmente a corte de octubre "/>
    <n v="10"/>
    <n v="0"/>
    <m/>
    <s v="En curso"/>
    <n v="0"/>
    <n v="0"/>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1"/>
    <s v="PERSONA ENCARGADA DE CARTERA"/>
    <s v="Persona encargada de Cartera realiza las conciliaciones a través de Actas de conciliación mensual donde se valida los saldos que existen en cartera"/>
    <x v="2"/>
    <s v="Impacto"/>
    <s v="Manual"/>
    <s v="30%"/>
    <s v="Documentado"/>
    <s v="Continua"/>
    <s v="Con registro"/>
    <n v="0.4"/>
    <s v="Baja"/>
    <n v="0.56000000000000005"/>
    <s v="Moderado"/>
    <s v="Moderado"/>
    <s v="Reducir"/>
    <s v="P 66.1"/>
    <s v="Elaborar reporte de cartera con los saldos pendientes por cobrar"/>
    <s v="CARTERA_x000a_(SUBDIRECCIÓN ADMINISTRATIVA Y FINANCIERA)"/>
    <s v="Reporte de cartera con los saldos pendientes por cobrar"/>
    <n v="11"/>
    <n v="7"/>
    <n v="0.77777777777777779"/>
    <s v="En curso"/>
    <s v="Reporte de estado de cuenta_x000a_https://agenciadetierras.sharepoint.com/:f:/s/MapadeRiesgosdeGestionANT/EpSynT2brkVIgzJJgjJMpGcB1zZgZj-uT3wJFubk3aY6DQ?e=zLAbLk"/>
    <s v=" se encuentran adjuntan los soportes de las conciliaciones realizadas de enero a julio de 2022. El Área Contable se encuentra en consolidación del mes de Agosto."/>
    <n v="0"/>
    <n v="0"/>
    <n v="0"/>
    <e v="#DIV/0!"/>
    <e v="#DIV/0!"/>
    <n v="0"/>
    <n v="0"/>
    <n v="0"/>
    <n v="0"/>
    <e v="#DIV/0!"/>
    <n v="1"/>
  </r>
  <r>
    <x v="13"/>
    <x v="15"/>
    <s v="Desde la elaboración del anteproyecto de presupuesto de la ANT, hasta la presentación de los estados financieros"/>
    <s v="SUBDIRECCIÓN ADMINISTRATIVA Y FINANCIERA"/>
    <x v="65"/>
    <s v="Imprecisión en el registro de la información financiera a nombre de terceros que presenten obligaciones a favor de la entidad."/>
    <s v="Pérdida Reputacional"/>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d v="2022-05-20T00:00:00"/>
    <s v="FINANCIEROS"/>
    <s v="Ejecución y administración de procesos"/>
    <n v="12"/>
    <s v="Baja"/>
    <n v="0.4"/>
    <s v="     El riesgo afecta la imagen de la entidad con algunos usuarios de relevancia frente al logro de los objetivos"/>
    <s v="Moderado"/>
    <n v="0.6"/>
    <s v="Moderado"/>
    <s v="Reducir"/>
    <s v="C 66.2"/>
    <s v="PERSONA ENCARGADA DE CARTERA"/>
    <s v="Persona encargada de Cartera modifica la información reportada a Tesorería  a través de la forma GEFIN-F-009 FORMA DETALLADA DE INGRESOS donde se actualiza los datos con base los reportes con novedades"/>
    <x v="1"/>
    <s v="Impacto"/>
    <s v="Manual"/>
    <s v="25%"/>
    <s v="Documentado"/>
    <s v="Continua"/>
    <s v="Con registro"/>
    <n v="0"/>
    <s v=""/>
    <n v="0"/>
    <s v=""/>
    <s v=""/>
    <m/>
    <s v="P 66.2"/>
    <s v="Comunicar mensualmente el estado de cuenta a los terceros que presentan obligaciones a favor de la entidad"/>
    <s v="CARTERA_x000a_(SUBDIRECCIÓN ADMINISTRATIVA Y FINANCIERA)"/>
    <s v="Correos electrónicos oficiales mensuales de la entidad"/>
    <n v="11"/>
    <n v="5"/>
    <n v="0.55555555555555558"/>
    <s v="En curso"/>
    <s v="https://agenciadetierras.sharepoint.com/:x:/s/MapadeRiesgosdeGestionANT/EcaBx1L6ht9JpSXvvBBVhVoBBfn-wcapOHUSSwEZuJLWKQ?e=jbsrh3_x000a__x000a_https://agenciadetierras.sharepoint.com/:x:/s/MapadeRiesgosdeGestionANT/Ea3RCwCg1Y1MpVOSUUi_OGUB1Sa4MgnYiHyDLPrxvJOyEw?e=oP0p0W_x000a__x000a_https://agenciadetierras.sharepoint.com/:x:/s/MapadeRiesgosdeGestionANT/EZAupYwEU1xHiqfCcha3rKMBWlKFaZ_WAO-GOUudl6SdQw?e=w9scNw_x000a__x000a_https://agenciadetierras.sharepoint.com/:x:/s/MapadeRiesgosdeGestionANT/ES89CnExGZlNpOjOTSU0IUEB1G0n863aSC8rQg6ntG7eGA?e=7DrxcE_x000a__x000a_https://agenciadetierras.sharepoint.com/:f:/s/MapadeRiesgosdeGestionANT/EkdKBtqc1YRBvH2afG7k84EBSlfvkNLRLweBp0RlKCWfRQ?e=Td89uP_x000a_"/>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1"/>
    <s v="PERSONA ENCARGADA DE PRESUPUESTO"/>
    <s v="Persona encargada de Presupuesto realiza la constitución de Reserva Presupuestal a través del reporte generado por el SIIF-Nación de Reserva Presupuestal de acuerdo a las solicitudes de reducción y construcción de reserva enviada por todas las dependencias"/>
    <x v="0"/>
    <s v="Probabilidad"/>
    <s v="Manual"/>
    <s v="40%"/>
    <s v="Documentado"/>
    <s v="Continua"/>
    <s v="Con registro"/>
    <n v="0.36"/>
    <s v="Baja"/>
    <n v="0.6"/>
    <s v="Moderado"/>
    <s v="Moderado"/>
    <s v="Reducir"/>
    <s v="P 67.1"/>
    <s v="Realizar socializaciones sobre el tramite de solicitudes de construcción y reducción de la reserva presupuestal con cada una de las dependencias "/>
    <s v="EQUIPO DE PRESUPUESTO_x000a_(SUBDIRECCIÓN ADMINISTRATIVA Y FINANCIERA)"/>
    <s v="Listado de asistencia de la socialización"/>
    <n v="4"/>
    <n v="0"/>
    <n v="0"/>
    <s v="En curso"/>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2"/>
    <s v="PERSONA ENCARGADA DE PRESUPUESTO"/>
    <s v="Persona encargada de Presupuesto realiza seguimiento a la ejecución de la reserva presupuestal  a través de memorandos, reuniones y correo institucional  informando a todas las dependencias responsables la ejecución de la reserva presupuestal"/>
    <x v="2"/>
    <s v="Impacto"/>
    <s v="Manual"/>
    <s v="30%"/>
    <s v="Documentado"/>
    <s v="Continua"/>
    <s v="Con registro"/>
    <n v="0.36"/>
    <s v="Baja"/>
    <n v="0.42"/>
    <s v="Moderado"/>
    <s v="Moderado"/>
    <s v="Reducir"/>
    <s v="P 67.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6"/>
    <s v="Fallas en la ejecución de la reserva presupuestal constituida"/>
    <s v="Afectación Económica o presupuestal"/>
    <s v="Posibilidad de afectación económica por reducción en la asignación del presupuesto de la vigencia debido un mal seguimiento y control de la reserva constituida por parte de los supervisores de los contratos"/>
    <d v="2022-05-20T00:00:00"/>
    <s v="FINANCIEROS"/>
    <s v="Ejecución y administración de procesos"/>
    <n v="365"/>
    <s v="Media"/>
    <n v="0.6"/>
    <s v="Entre 50 y menor a 100 SMLMV"/>
    <s v="Moderado"/>
    <n v="0.6"/>
    <s v="Moderado"/>
    <s v="Reducir"/>
    <s v="C 67.3"/>
    <s v="PERSONA ENCARGADA DE PRESUPUESTO"/>
    <s v="Persona encargada de Presupuesto corrige los datos a través del documento Reserva Presupuestal actualizado donde se asigna el nuevo presupuesto a la (s) dependencia (s) que presento observación (es) y se notifica por memorando en ORFEO"/>
    <x v="1"/>
    <s v="Impacto"/>
    <s v="Manual"/>
    <s v="25%"/>
    <s v="Documentado"/>
    <s v="Continua"/>
    <s v="Con registro"/>
    <n v="0"/>
    <s v=""/>
    <n v="0"/>
    <s v=""/>
    <s v=""/>
    <m/>
    <s v="P 67.3"/>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1"/>
    <s v="PERSONA ENCARGADA DE PRESUPUESTO"/>
    <s v="Persona encargada de Presupuesto solicita la información presupuestal a las dependencias a través de comunicaciones oficiales (correos electrónicos y memorandos) para revisar y verificar la información recibida sobre el rubro de funcionamiento del presupuesto"/>
    <x v="0"/>
    <s v="Probabilidad"/>
    <s v="Manual"/>
    <s v="40%"/>
    <s v="Documentado"/>
    <s v="Continua"/>
    <s v="Con registro"/>
    <n v="0.12"/>
    <s v="Muy Baja"/>
    <n v="0.6"/>
    <s v="Moderado"/>
    <s v="Moderado"/>
    <s v="Reducir"/>
    <s v="P 68.1"/>
    <s v="Realizar mesa de trabajo para definición del presupuesto del anteproyecto"/>
    <s v="EQUIPO DE PRESUPUESTO_x000a_(SUBDIRECCIÓN ADMINISTRATIVA Y FINANCIERA)"/>
    <s v="Acta de mesa de trabajo para definición del presupuesto del anteproyecto"/>
    <n v="1"/>
    <n v="0"/>
    <n v="0"/>
    <s v="En curso"/>
    <n v="0"/>
    <n v="0"/>
    <n v="0"/>
    <n v="0"/>
    <n v="0"/>
    <e v="#DIV/0!"/>
    <e v="#DIV/0!"/>
    <n v="0"/>
    <n v="0"/>
    <n v="0"/>
    <n v="0"/>
    <e v="#DIV/0!"/>
    <n v="1"/>
  </r>
  <r>
    <x v="13"/>
    <x v="15"/>
    <s v="Desde la elaboración del anteproyecto de presupuesto de la ANT, hasta la presentación de los estados financieros"/>
    <s v="SUBDIRECCIÓN ADMINISTRATIVA Y FINANCIERA"/>
    <x v="67"/>
    <s v="Falla en la formulación del anteproyecto de presupuesto en el rubro de Funcionamiento"/>
    <s v="Afectación Económica o presupuestal"/>
    <s v="Posibilidad de afectación económica por la limitación en la ejecución para los  objetivos planteados en el rubro de funcionamiento del presupuesto debido a que no se cumple con una actividad de planeación de las actividades a desarrollar en una vigencia"/>
    <d v="2022-05-20T00:00:00"/>
    <s v="OPERATIVOS"/>
    <s v="Ejecución y administración de procesos"/>
    <n v="1"/>
    <s v="Muy Baja"/>
    <n v="0.2"/>
    <s v="Entre 50 y menor a 100 SMLMV"/>
    <s v="Moderado"/>
    <n v="0.6"/>
    <s v="Moderado"/>
    <s v="Reducir"/>
    <s v="C 68.2"/>
    <s v="PERSONA ENCARGADA DEL PRESUPUESTO"/>
    <s v="Persona encargada del Presupuesto modifica el presupuesto de la vigencia  a través de las solicitudes de modificaciones presupuestales  las cuales deben estar debidamente justificadas y aprobadas por los responsables del proceso"/>
    <x v="1"/>
    <s v="Impacto"/>
    <s v="Manual"/>
    <s v="25%"/>
    <s v="Documentado"/>
    <s v="Continua"/>
    <s v="Con registro"/>
    <n v="0"/>
    <s v=""/>
    <n v="0"/>
    <s v=""/>
    <s v=""/>
    <m/>
    <s v="P 68.2"/>
    <n v="0"/>
    <s v=""/>
    <n v="0"/>
    <n v="0"/>
    <n v="0"/>
    <m/>
    <n v="0"/>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1"/>
    <s v="PERSONA ENCARGADA DEL PRESUPUESTO"/>
    <s v="Persona encargada del Presupuesto verifica el registro elaborado  a través del reporte que se genera SIIF-Nación con base a los documentos de la solicitud de registro"/>
    <x v="0"/>
    <s v="Probabilidad"/>
    <s v="Manual"/>
    <s v="40%"/>
    <s v="Documentado"/>
    <s v="Continua"/>
    <s v="Con registro"/>
    <n v="0.36"/>
    <s v="Baja"/>
    <n v="0.6"/>
    <s v="Moderado"/>
    <s v="Moderado"/>
    <s v="Reducir"/>
    <s v="P 69.1"/>
    <s v="Capacitaciones al personal de Presupuesto en el registro de los Registros Presupuestales"/>
    <s v="EQUIPO DE PRESUPUESTO_x000a_(SUBDIRECCIÓN ADMINISTRATIVA Y FINANCIERA)"/>
    <s v="Listado de asistencia de capacitación al personal de Presupuesto"/>
    <n v="2"/>
    <n v="0"/>
    <n v="0"/>
    <s v="En curso"/>
    <n v="0"/>
    <n v="0"/>
    <n v="0"/>
    <n v="0"/>
    <n v="0"/>
    <e v="#DIV/0!"/>
    <e v="#DIV/0!"/>
    <n v="0"/>
    <n v="0"/>
    <n v="0"/>
    <n v="0"/>
    <e v="#DIV/0!"/>
    <n v="1"/>
  </r>
  <r>
    <x v="13"/>
    <x v="15"/>
    <s v="Desde la elaboración del anteproyecto de presupuesto de la ANT, hasta la presentación de los estados financieros"/>
    <s v="SUBDIRECCIÓN ADMINISTRATIVA Y FINANCIERA"/>
    <x v="68"/>
    <s v="Falla en el registro de un Compromiso Presupuestal"/>
    <s v="Afectación Económica o presupuestal"/>
    <s v="Posibilidad de afectación económica en sanciones disciplinarias y hallazgos en los entes de control por una mala interpretación de las solicitudes"/>
    <d v="2022-05-20T00:00:00"/>
    <s v="OPERATIVOS"/>
    <s v="Ejecución y administración de procesos"/>
    <n v="365"/>
    <s v="Media"/>
    <n v="0.6"/>
    <s v="Entre 50 y menor a 100 SMLMV"/>
    <s v="Moderado"/>
    <n v="0.6"/>
    <s v="Moderado"/>
    <s v="Reducir"/>
    <s v="C 69.2"/>
    <s v="PERSONA ENCARGADA DEL PRESUPUESTO"/>
    <s v="Persona encargada del Presupuesto ajusta el registro presupuestal  a través de acto administrativo donde se actualiza el registro presupuestal al que debe estar asignado en el SIIF-Nación _x000a_"/>
    <x v="1"/>
    <s v="Impacto"/>
    <s v="Manual"/>
    <s v="25%"/>
    <s v="Documentado"/>
    <s v="Continua"/>
    <s v="Con registro"/>
    <n v="0"/>
    <s v=""/>
    <n v="0"/>
    <s v=""/>
    <s v=""/>
    <m/>
    <s v="P 69.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n v="12"/>
    <s v="Baja"/>
    <n v="0.4"/>
    <s v="     El riesgo afecta la imagen de la entidad con algunos usuarios de relevancia frente al logro de los objetivos"/>
    <s v="Moderado"/>
    <n v="0.6"/>
    <s v="Moderado"/>
    <s v="Reducir"/>
    <s v="C 70.1"/>
    <s v="OFICINA DE PLANEACIÓN"/>
    <s v="La Oficina de Planeación revisa la información de la dependencias a través de las presentaciones de avance donde se valida que se este ejecutando los planes para generar el informe de avance"/>
    <x v="2"/>
    <s v="Impacto"/>
    <s v="Manual"/>
    <s v="30%"/>
    <s v="Documentado"/>
    <s v="Continua"/>
    <s v="Sin registro"/>
    <n v="0.4"/>
    <s v="Baja"/>
    <n v="0.42"/>
    <s v="Moderado"/>
    <s v="Moderado"/>
    <s v="Reducir"/>
    <s v="P 70.1"/>
    <s v="Realizar seguimiento oportuno a la información cargada mensualmente al Sistema  de Seguimiento a Proyectos de Inversión - SPI"/>
    <s v="OFICINA DE PLANEACIÓN"/>
    <s v="Soporte visual (pantallazo) del cargue mensual realizado"/>
    <n v="12"/>
    <n v="9"/>
    <n v="1"/>
    <s v="En curso"/>
    <s v="https://agenciadetierras.sharepoint.com/:f:/s/MapadeRiesgosdeGestionANT/En60Q-kHohdEsbJiVV2ukTwBfLV3X3beS0hyfRFV_rNZpQ?e=ZoW9ge_x000a__x000a_https://agenciadetierras.sharepoint.com/:f:/s/MapadeRiesgosdeGestionANT/EgD-jZAuPmNIp5fi6i6QlqEBtSk6B1icGjn-nYNhgIedmA?e=3Hru06_x000a__x000a_https://agenciadetierras.sharepoint.com/:f:/s/MapadeRiesgosdeGestionANT/EnwS37mj59BBltohlB0L-z4BEhLR0yPvbLpHS9PesQRuCA?e=UuY99f"/>
    <s v="Cargue meses de julio, agosto y septiembre"/>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69"/>
    <s v="Incumplimiento y no conformidad de reportes e informes de avance de planes de acción y proyectos de inversión "/>
    <s v="Pérdida Reputacional"/>
    <s v="Posibilidad de pérdida reputacional en la imagen institucional debido a la omisión de la tarea referente al reporte de ejecución presupuestal y físico de proyectos de inversión, del procedimiento SEYM-P-006 SEGUIMIENTO A LA EJECUCIÓN PRESUPUESTAL Y DE METAS"/>
    <d v="2022-05-20T00:00:00"/>
    <s v="OPERATIVOS"/>
    <s v="Ejecución y administración de procesos"/>
    <m/>
    <s v=""/>
    <s v=""/>
    <m/>
    <s v=""/>
    <s v=""/>
    <s v=""/>
    <e v="#N/A"/>
    <s v="C 70.2"/>
    <s v="OFICINA DE PLANEACIÓN"/>
    <s v="La Oficina de Planeación informa a la dependencia responsable del plan de acción y/o proyecto de inversión a través de una comunicación por correo electrónico las observaciones encontradas en el informe de avance"/>
    <x v="1"/>
    <s v="Impacto"/>
    <s v="Manual"/>
    <s v="25%"/>
    <s v="Documentado"/>
    <s v="Continua"/>
    <s v="Sin registro"/>
    <n v="0"/>
    <s v=""/>
    <n v="0"/>
    <s v=""/>
    <s v=""/>
    <m/>
    <s v="P 70.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n v="365"/>
    <s v="Media"/>
    <n v="0.6"/>
    <s v="     El riesgo afecta la imagen de la entidad a nivel nacional, con efecto publicitarios sostenible a nivel país"/>
    <s v="Catastrófico"/>
    <n v="1"/>
    <s v="Extremo"/>
    <s v="Reducir"/>
    <s v="C 71.1"/>
    <s v="OFICINA DE PLANEACIÓN"/>
    <s v="La Oficina de Planeación verifica la conformidad de Salidas o Productos a través de las &quot;Tareas de Control&quot;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
    <x v="0"/>
    <s v="Probabilidad"/>
    <s v="Manual"/>
    <s v="40%"/>
    <s v="Documentado"/>
    <s v="Continua"/>
    <s v="Sin registro"/>
    <n v="0.36"/>
    <s v="Baja"/>
    <n v="1"/>
    <s v="Catastrófico"/>
    <s v="Extremo"/>
    <s v="Reducir"/>
    <s v="P 71.1"/>
    <s v="Socialización en el procedimiento actualizado de Liberación y Control de productos no Conformes"/>
    <s v="OFICINA DE PLANEACIÓN"/>
    <s v="Listados de asistencia de la socialización"/>
    <n v="1"/>
    <n v="0"/>
    <n v="0"/>
    <s v="En curso"/>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0"/>
    <s v="Liberación de productos no conformes con los requisitos"/>
    <s v="Pérdida Reputacional"/>
    <s v="Posibilidad de pérdida reputacional en la imagen institucional por el desconocimiento de cambios normativos, requisitos y/o lineamientos para el desarrollo de productos y/o salidas"/>
    <d v="2022-05-20T00:00:00"/>
    <s v="SATISFACCIÓN DEL CLIENTE"/>
    <s v="Usuarios, productos y prácticas"/>
    <m/>
    <s v=""/>
    <s v=""/>
    <m/>
    <s v=""/>
    <s v=""/>
    <s v=""/>
    <e v="#N/A"/>
    <s v="C 71.2"/>
    <s v="OFICINA DE PLANEACIÓN"/>
    <s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
    <x v="1"/>
    <s v="Impacto"/>
    <s v="Manual"/>
    <s v="25%"/>
    <s v="Documentado"/>
    <s v="Continua"/>
    <s v="Sin registro"/>
    <n v="0"/>
    <s v=""/>
    <n v="0"/>
    <s v=""/>
    <s v=""/>
    <m/>
    <s v="P 71.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n v="12"/>
    <s v="Baja"/>
    <n v="0.4"/>
    <s v="     El riesgo afecta la imagen de la entidad con algunos usuarios de relevancia frente al logro de los objetivos"/>
    <s v="Moderado"/>
    <n v="0.6"/>
    <s v="Moderado"/>
    <s v="Reducir"/>
    <s v="C 72.1"/>
    <s v="OFICINA DE PLANEACIÓN"/>
    <s v="La Oficina de Planeación revisa el avance de los planes de acción y proyectos de inversión a través del reporte de avance donde se valida que se este ejecutando los planes con base a la planeación aprobada y en caso contrario, emitir las observaciones que haya a lugar"/>
    <x v="2"/>
    <s v="Impacto"/>
    <s v="Manual"/>
    <s v="30%"/>
    <s v="Documentado"/>
    <s v="Continua"/>
    <s v="Sin registro"/>
    <n v="0.4"/>
    <s v="Baja"/>
    <n v="0.42"/>
    <s v="Moderado"/>
    <s v="Moderado"/>
    <s v="Reducir"/>
    <s v="P 72.1"/>
    <s v="Realizar mesas de seguimiento  a la ejecución presupuestal, de plan de acción y plan anual de adquisiciones de bienes y servicios"/>
    <s v="OFICINA DE PLANEACIÓN"/>
    <s v="Actas de reunión de seguimiento elaboradas"/>
    <n v="11"/>
    <n v="8"/>
    <n v="1"/>
    <s v="Finalizo"/>
    <s v="https://agenciadetierras.sharepoint.com/:f:/s/MapadeRiesgosdeGestionANT/EvkCq-Qvd5RCnJoQzL_ZyMwB2qdW5m0XuDpqRJZbx88CNg?e=ZhR1TS_x000a__x000a_https://agenciadetierras.sharepoint.com/:f:/s/MapadeRiesgosdeGestionANT/EklEVntP-nFBs_yLWFHGjo0Bx2tlmbNF8SegerOQmncvrg?e=LNYfoz_x000a__x000a_https://agenciadetierras.sharepoint.com/:f:/s/MapadeRiesgosdeGestionANT/Ekpc6bbtOohJk2wI_DdGo-kBkpSA0HU7JbCFTBh6fVqlPQ?e=k4NLei"/>
    <s v="Se presentan actas de seguimiento mes vencido"/>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PLANEACIÓN"/>
    <x v="71"/>
    <s v="Incumplimiento en la ejecución de los planes y proyectos Institucionales"/>
    <s v="Pérdida Reputacional"/>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d v="2022-05-20T00:00:00"/>
    <s v="ESTRATÉGICOS"/>
    <s v="Usuarios, productos y prácticas"/>
    <m/>
    <s v=""/>
    <s v=""/>
    <m/>
    <s v=""/>
    <s v=""/>
    <s v=""/>
    <e v="#N/A"/>
    <s v="C 72.2"/>
    <s v="OFICINA DE PLANEACIÓN"/>
    <s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
    <x v="1"/>
    <s v="Impacto"/>
    <s v="Manual"/>
    <s v="25%"/>
    <s v="Documentado"/>
    <s v="Continua"/>
    <s v="Sin registro"/>
    <n v="0"/>
    <s v=""/>
    <n v="0"/>
    <s v=""/>
    <s v=""/>
    <m/>
    <s v="P 72.2"/>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1"/>
    <s v="COMITÉ DE COORDINACIÓN DE CONTROL INTERNO - CICCI"/>
    <s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
    <x v="0"/>
    <s v="Probabilidad"/>
    <s v="Manual"/>
    <s v="40%"/>
    <s v="Documentado"/>
    <s v="Continua"/>
    <s v="Con registro"/>
    <n v="0.12"/>
    <s v="Muy Baja"/>
    <n v="0.6"/>
    <s v="Moderado"/>
    <s v="Moderado"/>
    <s v="Reducir"/>
    <s v="P 73.1"/>
    <s v="Formular el Plan Anual de Auditoría de la vigencia"/>
    <s v="OFICINA DE CONTROL INTERNO"/>
    <s v="Plan Anual de Auditoría formulado"/>
    <n v="1"/>
    <n v="2"/>
    <n v="1"/>
    <s v="Finalizo"/>
    <s v="1. Citación._x000a_2. Acta._x000a_3. Modificación Plan Anual de Auditorias._x000a__x000a_https://agenciadetierras.sharepoint.com/:f:/s/MapadeRiesgosdeGestionANT/ErcP1nNFJbRBnVWqG5KhgzgB3pr6f9Jfg5I5F_qTxdeWQQ?e=L7VUZr"/>
    <s v="Se aprobó la modificación del Plan Anual de Auditorias para la vigencia 2022 mediante sesión 01 del 18 de julio de 2022. Por lo anterior el día 22 de julio del 2022 mediante correo electrónico se solicitó la publicación del Plan en la Intrane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2"/>
    <s v="OFICINA DE CONTROL INTERNO "/>
    <s v="Oficina de Control Interno  valida la publicación del Programa/Plan de Auditoría  a través de la url en la pagina de intranet donde se ubica para ser socializado a todas las dependencias de la Entidad y conozcan su cronograma"/>
    <x v="0"/>
    <s v="Probabilidad"/>
    <s v="Manual"/>
    <s v="40%"/>
    <s v="Documentado"/>
    <s v="Continua"/>
    <s v="Con registro"/>
    <n v="7.1999999999999995E-2"/>
    <s v="Muy Baja"/>
    <n v="0.6"/>
    <s v="Moderado"/>
    <s v="Moderado"/>
    <s v="Reducir"/>
    <s v="P 73.2"/>
    <s v="Socialización del Código de Ética y repercusiones disciplinarias para los auditores interno"/>
    <s v="OFICINA DE CONTROL INTERNO"/>
    <s v="Listado de asistencia a la socialización del Código de Ética y repercusiones disciplinarias para los auditores interno"/>
    <n v="2"/>
    <n v="2"/>
    <n v="1"/>
    <s v="Finalizo"/>
    <s v="Listado de asistencia"/>
    <s v="El 25 de febrero la Oficina de Control Interno, realizó una sensibilización del código de ética del auditor liderada por el funcionario Guillermo Enrique Amaya, la cual fue dirigida a los auditores nuevos de la Oficina de Control Interno._x000a__x000a_El 31 marzo la Oficina de Control Interno realizó la sensibilización del código de ética del auditor periódica dirigida al equipo auditor donde se enfatizó la importancia de la ética, la moral y los riesgos penales, dirigida por los profesionales Guillermo Enrique Amaya y Carlos Andrés Sánchez, los temas tratados fueron:_x000a__x000a_1. Integridad._x000a_2. Objetividad/Declaración de no conflicto de intereses._x000a_3. Confidencialidad_x000a_4. Competencia._x000a_5. Reglas de conducta._x000a_6. Riesgos de corrupción._x000a_7. Posibilidad de recibir o solicitar cualquier dadiva o beneficio con el fin de manipular la información evidenciada en el proceso auditor para favorecer a un tercero._x000a_8. Divulgación de información de ejercicios de auditoría y seguimientos a través de medios no autorizados para favorecer a terceros._x000a_9. Consecuencias de materialización de hechos de corrupción._x000a_10. Actividades de control._x000a_11. Aspectos disciplinarios."/>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n v="1"/>
    <s v="Muy Baja"/>
    <n v="0.2"/>
    <s v="     El riesgo afecta la imagen de la entidad con algunos usuarios de relevancia frente al logro de los objetivos"/>
    <s v="Moderado"/>
    <n v="0.6"/>
    <s v="Moderado"/>
    <s v="Reducir"/>
    <s v="C 73.3"/>
    <s v="OFICINA DE CONTROL INTERNO "/>
    <s v="Oficina de Control Interno  hace seguimiento al Programa/Plan de Auditoría  a través de la forma SEYM-F-005 FORMA PLAN DE AUDITORÍA donde se registra la gestión de las actividades que se desarrollan para el cumplimiento del Programa/ Plan de Auditoria en la vigencia"/>
    <x v="2"/>
    <s v="Impacto"/>
    <s v="Manual"/>
    <s v="30%"/>
    <s v="Documentado"/>
    <s v="Continua"/>
    <s v="Con registro"/>
    <n v="7.1999999999999995E-2"/>
    <s v="Muy Baja"/>
    <n v="0.42"/>
    <s v="Moderado"/>
    <s v="Moderado"/>
    <s v="Reducir"/>
    <s v="P 73.3"/>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2"/>
    <s v="Incumplimiento del Plan Anual de Auditoría Interna"/>
    <s v="Pérdida Reputacional"/>
    <s v="Posibilidad de pérdida reputacional en la credibilidad y confianza de las partes interesadas y organismos de control por falta de competencias y capacitaciones al personal de la entidad con respecto al trabajo en esta"/>
    <d v="2022-05-20T00:00:00"/>
    <s v="OPERATIVOS"/>
    <s v="Usuarios, productos y prácticas"/>
    <m/>
    <s v=""/>
    <s v=""/>
    <m/>
    <s v=""/>
    <s v=""/>
    <s v=""/>
    <e v="#N/A"/>
    <s v="C 73.4"/>
    <s v="OFICINA DE CONTROL INTERNO "/>
    <s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
    <x v="1"/>
    <s v="Impacto"/>
    <s v="Manual"/>
    <s v="25%"/>
    <s v="Documentado"/>
    <s v="Continua"/>
    <s v="Con registro"/>
    <n v="0"/>
    <s v=""/>
    <n v="0"/>
    <s v=""/>
    <s v=""/>
    <m/>
    <s v="P 73.4"/>
    <n v="0"/>
    <s v=""/>
    <n v="0"/>
    <n v="0"/>
    <n v="0"/>
    <m/>
    <n v="0"/>
    <n v="0"/>
    <n v="0"/>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1"/>
    <s v="OFICINA DE CONTROL INTERNO "/>
    <s v="Oficina de Control Interno  valida la ejecución del cronograma de monitoreo de los Planes de Mejoramiento a través del Informe de Seguimiento al Estado de los Planes de Mejoramiento Institucional donde revisa el estado de gestión a los planes de mejoramiento institucional"/>
    <x v="2"/>
    <s v="Impacto"/>
    <s v="Manual"/>
    <s v="30%"/>
    <s v="Documentado"/>
    <s v="Continua"/>
    <s v="Con registro"/>
    <n v="0.4"/>
    <s v="Baja"/>
    <n v="0.7"/>
    <s v="Mayor"/>
    <s v="Alto"/>
    <s v="Reducir"/>
    <s v="P 74.1"/>
    <s v="Divulgar piezas informativas para fomentar la cultura de autocontrol"/>
    <s v="OFICINA DE CONTROL INTERNO"/>
    <s v="Correo electrónico masivo (Píldoras informativas comunicadas)"/>
    <n v="6"/>
    <n v="2"/>
    <n v="0.5"/>
    <s v="En curso"/>
    <s v="1. Solicitud de diseño_x000a_2. Solicitud de publicación_x000a_3. Correo Masivo"/>
    <s v="Para el mes de mayo mediante correo electrónico de fecha 26 de mayo de 2022, se solicitó a Comunicaciones el diseño de la píldora informativa para fomentar la cultura de autocontrol la cual se solicitó mediante CAS No. 204544-7-45752 su divulgación mediante correo electrónico masivo dirigido a los funcionarios y contratistas de la ANT._x000a__x000a_Para el mes de junio mediante correo electrónico de fecha 28 de junio de 2022, se solicitó a la oficina de Comunicaciones el diseño de la píldora informativa para fomentar la cultura de autocontrol la cual se divulgo mediante correo electrónico masivo dirigido a los funcionarios y contratistas de la ANT."/>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m/>
    <s v=""/>
    <s v=""/>
    <m/>
    <s v=""/>
    <s v=""/>
    <s v=""/>
    <e v="#N/A"/>
    <s v="C 74.2"/>
    <s v="OFICINA DE CONTROL INTERNO "/>
    <s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
    <x v="1"/>
    <s v="Impacto"/>
    <s v="Manual"/>
    <s v="25%"/>
    <s v="Documentado"/>
    <s v="Continua"/>
    <s v="Con registro"/>
    <n v="0"/>
    <s v=""/>
    <n v="0"/>
    <s v=""/>
    <s v=""/>
    <m/>
    <s v="P 74.2"/>
    <s v="Capacitar en la metodología para la formulación de planes de mejoramiento a las dependencias"/>
    <s v="OFICINA DE CONTROL INTERNO"/>
    <s v="Listado de asistencia a la capacitación en la metodología para la formulación de planes de mejoramiento a las dependencias"/>
    <n v="1"/>
    <n v="1"/>
    <n v="1"/>
    <s v="Finalizo"/>
    <s v="Correo Electrónico_x000a_https://agenciadetierras.sharepoint.com/:f:/s/MapadeRiesgosdeGestionANT/Ep0yT-sGnKNKhrCwA2mHXiEBQDeirw9zNqsQH5Y4ny5pMQ?e=lI5vWX"/>
    <s v="Se hace la solicitud a la STH para el apoyo en la capacitación &quot;Formulación de Planes de Mejoramiento&quot; dirigida a funcionarios y contratistas de la entidad."/>
    <n v="0"/>
    <n v="0"/>
    <n v="0"/>
    <e v="#DIV/0!"/>
    <e v="#DIV/0!"/>
    <n v="0"/>
    <n v="0"/>
    <n v="0"/>
    <n v="0"/>
    <e v="#DIV/0!"/>
    <n v="1"/>
  </r>
  <r>
    <x v="14"/>
    <x v="17"/>
    <s v="Desde el reporte y análisis de información y datos, la determinación de las causas probables de los incumplimientos y tendencias negativas hasta la formulación de acciones correctivas, preventivas y de mejora"/>
    <s v="OFICINA DE CONTROL INTERNO"/>
    <x v="73"/>
    <s v="Incumplimiento en la ejecución del cronograma de monitoreo de los planes de mejoramiento"/>
    <s v="Pérdida Reputacional"/>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d v="2022-05-20T00:00:00"/>
    <s v="OPERATIVOS"/>
    <s v="Ejecución y administración de procesos"/>
    <n v="4"/>
    <s v="Baja"/>
    <n v="0.4"/>
    <s v="     El riesgo afecta la imagen de la entidad a nivel nacional, con efecto publicitarios sostenible a nivel país"/>
    <s v="Catastrófico"/>
    <n v="1"/>
    <s v="Extremo"/>
    <s v="Reducir"/>
    <s v="C 74.3"/>
    <m/>
    <m/>
    <x v="3"/>
    <s v=""/>
    <m/>
    <s v=""/>
    <m/>
    <m/>
    <m/>
    <s v=""/>
    <s v=""/>
    <s v=""/>
    <s v=""/>
    <s v=""/>
    <m/>
    <s v="P 74.3"/>
    <s v="Comunicar los resultados alcanzados frente a la eficacia y/o efectividad de los Planes de mejoramiento"/>
    <s v="OFICINA DE CONTROL INTERNO"/>
    <s v="Memorando donde se comunica el Informe de resultados de la actividad ejecutada"/>
    <n v="4"/>
    <n v="2"/>
    <n v="0.66666666666666663"/>
    <s v="En curso"/>
    <s v="Memorando_x000a_https://agenciadetierras.sharepoint.com/:b:/s/MapadeRiesgosdeGestionANT/EQDBjofvxvpGmonmp-PzepkBd2b_Wh3OCOLsd4CwhjJKBg?e=SXIJHo"/>
    <s v="A través de Memorando N° 20221020221083 del 28/07/2022, se remite a la Dirección General, Dra. Myriam Martínez, Informe del Estado del Plan de Mejoramiento Institucional, con corte al  segundo trimestre del 2022"/>
    <n v="0"/>
    <n v="0"/>
    <n v="0"/>
    <e v="#DIV/0!"/>
    <e v="#DIV/0!"/>
    <n v="0"/>
    <n v="0"/>
    <n v="0"/>
    <n v="0"/>
    <e v="#DIV/0!"/>
    <n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1"/>
    <x v="1"/>
    <n v="1"/>
  </r>
  <r>
    <x v="2"/>
    <x v="1"/>
    <n v="1"/>
  </r>
  <r>
    <x v="2"/>
    <x v="1"/>
    <n v="1"/>
  </r>
  <r>
    <x v="1"/>
    <x v="1"/>
    <n v="1"/>
  </r>
  <r>
    <x v="2"/>
    <x v="1"/>
    <n v="1"/>
  </r>
  <r>
    <x v="0"/>
    <x v="2"/>
    <n v="1"/>
  </r>
  <r>
    <x v="2"/>
    <x v="2"/>
    <n v="1"/>
  </r>
  <r>
    <x v="0"/>
    <x v="3"/>
    <n v="1"/>
  </r>
  <r>
    <x v="0"/>
    <x v="3"/>
    <n v="1"/>
  </r>
  <r>
    <x v="0"/>
    <x v="3"/>
    <n v="1"/>
  </r>
  <r>
    <x v="0"/>
    <x v="0"/>
    <n v="1"/>
  </r>
  <r>
    <x v="2"/>
    <x v="3"/>
    <n v="1"/>
  </r>
  <r>
    <x v="2"/>
    <x v="4"/>
    <n v="1"/>
  </r>
  <r>
    <x v="2"/>
    <x v="4"/>
    <n v="1"/>
  </r>
  <r>
    <x v="0"/>
    <x v="4"/>
    <n v="1"/>
  </r>
  <r>
    <x v="1"/>
    <x v="4"/>
    <n v="1"/>
  </r>
  <r>
    <x v="2"/>
    <x v="5"/>
    <n v="1"/>
  </r>
  <r>
    <x v="0"/>
    <x v="5"/>
    <n v="1"/>
  </r>
  <r>
    <x v="1"/>
    <x v="5"/>
    <n v="1"/>
  </r>
  <r>
    <x v="0"/>
    <x v="5"/>
    <n v="1"/>
  </r>
  <r>
    <x v="0"/>
    <x v="5"/>
    <n v="1"/>
  </r>
  <r>
    <x v="1"/>
    <x v="0"/>
    <n v="1"/>
  </r>
  <r>
    <x v="2"/>
    <x v="5"/>
    <n v="1"/>
  </r>
  <r>
    <x v="0"/>
    <x v="5"/>
    <n v="1"/>
  </r>
  <r>
    <x v="2"/>
    <x v="5"/>
    <n v="1"/>
  </r>
  <r>
    <x v="2"/>
    <x v="5"/>
    <n v="1"/>
  </r>
  <r>
    <x v="0"/>
    <x v="5"/>
    <n v="1"/>
  </r>
  <r>
    <x v="0"/>
    <x v="6"/>
    <n v="1"/>
  </r>
  <r>
    <x v="2"/>
    <x v="6"/>
    <n v="1"/>
  </r>
  <r>
    <x v="1"/>
    <x v="7"/>
    <n v="1"/>
  </r>
  <r>
    <x v="1"/>
    <x v="7"/>
    <n v="1"/>
  </r>
  <r>
    <x v="0"/>
    <x v="7"/>
    <n v="1"/>
  </r>
  <r>
    <x v="1"/>
    <x v="0"/>
    <n v="1"/>
  </r>
  <r>
    <x v="0"/>
    <x v="7"/>
    <n v="1"/>
  </r>
  <r>
    <x v="0"/>
    <x v="7"/>
    <n v="1"/>
  </r>
  <r>
    <x v="1"/>
    <x v="8"/>
    <n v="1"/>
  </r>
  <r>
    <x v="0"/>
    <x v="8"/>
    <n v="1"/>
  </r>
  <r>
    <x v="1"/>
    <x v="8"/>
    <n v="1"/>
  </r>
  <r>
    <x v="1"/>
    <x v="8"/>
    <n v="1"/>
  </r>
  <r>
    <x v="1"/>
    <x v="8"/>
    <n v="1"/>
  </r>
  <r>
    <x v="0"/>
    <x v="9"/>
    <n v="1"/>
  </r>
  <r>
    <x v="0"/>
    <x v="9"/>
    <n v="1"/>
  </r>
  <r>
    <x v="0"/>
    <x v="9"/>
    <n v="1"/>
  </r>
  <r>
    <x v="1"/>
    <x v="0"/>
    <n v="1"/>
  </r>
  <r>
    <x v="1"/>
    <x v="10"/>
    <n v="1"/>
  </r>
  <r>
    <x v="1"/>
    <x v="10"/>
    <n v="1"/>
  </r>
  <r>
    <x v="2"/>
    <x v="11"/>
    <n v="1"/>
  </r>
  <r>
    <x v="1"/>
    <x v="11"/>
    <n v="1"/>
  </r>
  <r>
    <x v="1"/>
    <x v="11"/>
    <n v="1"/>
  </r>
  <r>
    <x v="1"/>
    <x v="11"/>
    <n v="1"/>
  </r>
  <r>
    <x v="1"/>
    <x v="11"/>
    <n v="1"/>
  </r>
  <r>
    <x v="2"/>
    <x v="11"/>
    <n v="1"/>
  </r>
  <r>
    <x v="3"/>
    <x v="11"/>
    <n v="1"/>
  </r>
  <r>
    <x v="2"/>
    <x v="11"/>
    <n v="1"/>
  </r>
  <r>
    <x v="0"/>
    <x v="12"/>
    <n v="1"/>
  </r>
  <r>
    <x v="3"/>
    <x v="11"/>
    <n v="1"/>
  </r>
  <r>
    <x v="1"/>
    <x v="11"/>
    <n v="1"/>
  </r>
  <r>
    <x v="2"/>
    <x v="13"/>
    <n v="1"/>
  </r>
  <r>
    <x v="0"/>
    <x v="13"/>
    <n v="1"/>
  </r>
  <r>
    <x v="1"/>
    <x v="13"/>
    <n v="1"/>
  </r>
  <r>
    <x v="3"/>
    <x v="13"/>
    <n v="1"/>
  </r>
  <r>
    <x v="1"/>
    <x v="13"/>
    <n v="1"/>
  </r>
  <r>
    <x v="1"/>
    <x v="13"/>
    <n v="1"/>
  </r>
  <r>
    <x v="1"/>
    <x v="13"/>
    <n v="1"/>
  </r>
  <r>
    <x v="1"/>
    <x v="13"/>
    <n v="1"/>
  </r>
  <r>
    <x v="1"/>
    <x v="12"/>
    <n v="1"/>
  </r>
  <r>
    <x v="1"/>
    <x v="14"/>
    <n v="1"/>
  </r>
  <r>
    <x v="0"/>
    <x v="14"/>
    <n v="1"/>
  </r>
  <r>
    <x v="1"/>
    <x v="14"/>
    <n v="1"/>
  </r>
  <r>
    <x v="1"/>
    <x v="14"/>
    <n v="1"/>
  </r>
  <r>
    <x v="2"/>
    <x v="14"/>
    <n v="1"/>
  </r>
  <r>
    <x v="2"/>
    <x v="12"/>
    <n v="1"/>
  </r>
  <r>
    <x v="0"/>
    <x v="12"/>
    <n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x v="0"/>
    <x v="0"/>
    <n v="1"/>
  </r>
  <r>
    <x v="0"/>
    <x v="0"/>
    <n v="1"/>
  </r>
  <r>
    <x v="0"/>
    <x v="0"/>
    <n v="1"/>
  </r>
  <r>
    <x v="0"/>
    <x v="0"/>
    <n v="1"/>
  </r>
  <r>
    <x v="0"/>
    <x v="0"/>
    <n v="1"/>
  </r>
  <r>
    <x v="0"/>
    <x v="1"/>
    <n v="1"/>
  </r>
  <r>
    <x v="0"/>
    <x v="2"/>
    <n v="1"/>
  </r>
  <r>
    <x v="0"/>
    <x v="2"/>
    <n v="1"/>
  </r>
  <r>
    <x v="0"/>
    <x v="3"/>
    <n v="1"/>
  </r>
  <r>
    <x v="0"/>
    <x v="4"/>
    <n v="1"/>
  </r>
  <r>
    <x v="0"/>
    <x v="4"/>
    <n v="1"/>
  </r>
  <r>
    <x v="0"/>
    <x v="5"/>
    <n v="1"/>
  </r>
  <r>
    <x v="0"/>
    <x v="5"/>
    <n v="1"/>
  </r>
  <r>
    <x v="1"/>
    <x v="0"/>
    <n v="1"/>
  </r>
  <r>
    <x v="1"/>
    <x v="0"/>
    <n v="1"/>
  </r>
  <r>
    <x v="2"/>
    <x v="6"/>
    <n v="1"/>
  </r>
  <r>
    <x v="2"/>
    <x v="6"/>
    <n v="1"/>
  </r>
  <r>
    <x v="2"/>
    <x v="6"/>
    <n v="1"/>
  </r>
  <r>
    <x v="2"/>
    <x v="6"/>
    <n v="1"/>
  </r>
  <r>
    <x v="2"/>
    <x v="6"/>
    <n v="1"/>
  </r>
  <r>
    <x v="2"/>
    <x v="6"/>
    <n v="1"/>
  </r>
  <r>
    <x v="2"/>
    <x v="6"/>
    <n v="1"/>
  </r>
  <r>
    <x v="2"/>
    <x v="6"/>
    <n v="1"/>
  </r>
  <r>
    <x v="2"/>
    <x v="6"/>
    <n v="1"/>
  </r>
  <r>
    <x v="2"/>
    <x v="0"/>
    <n v="1"/>
  </r>
  <r>
    <x v="2"/>
    <x v="7"/>
    <n v="1"/>
  </r>
  <r>
    <x v="2"/>
    <x v="7"/>
    <n v="1"/>
  </r>
  <r>
    <x v="2"/>
    <x v="8"/>
    <n v="1"/>
  </r>
  <r>
    <x v="2"/>
    <x v="8"/>
    <n v="1"/>
  </r>
  <r>
    <x v="2"/>
    <x v="8"/>
    <n v="1"/>
  </r>
  <r>
    <x v="2"/>
    <x v="1"/>
    <n v="1"/>
  </r>
  <r>
    <x v="2"/>
    <x v="1"/>
    <n v="1"/>
  </r>
  <r>
    <x v="2"/>
    <x v="1"/>
    <n v="1"/>
  </r>
  <r>
    <x v="2"/>
    <x v="9"/>
    <n v="1"/>
  </r>
  <r>
    <x v="2"/>
    <x v="9"/>
    <n v="1"/>
  </r>
  <r>
    <x v="2"/>
    <x v="2"/>
    <n v="1"/>
  </r>
  <r>
    <x v="2"/>
    <x v="2"/>
    <n v="1"/>
  </r>
  <r>
    <x v="2"/>
    <x v="2"/>
    <n v="1"/>
  </r>
  <r>
    <x v="2"/>
    <x v="10"/>
    <n v="1"/>
  </r>
  <r>
    <x v="2"/>
    <x v="10"/>
    <n v="1"/>
  </r>
  <r>
    <x v="2"/>
    <x v="11"/>
    <n v="1"/>
  </r>
  <r>
    <x v="2"/>
    <x v="3"/>
    <n v="1"/>
  </r>
  <r>
    <x v="2"/>
    <x v="3"/>
    <n v="1"/>
  </r>
  <r>
    <x v="2"/>
    <x v="4"/>
    <n v="1"/>
  </r>
  <r>
    <x v="2"/>
    <x v="4"/>
    <n v="1"/>
  </r>
  <r>
    <x v="2"/>
    <x v="12"/>
    <n v="1"/>
  </r>
  <r>
    <x v="2"/>
    <x v="12"/>
    <n v="1"/>
  </r>
  <r>
    <x v="2"/>
    <x v="12"/>
    <n v="1"/>
  </r>
  <r>
    <x v="2"/>
    <x v="12"/>
    <n v="1"/>
  </r>
  <r>
    <x v="2"/>
    <x v="13"/>
    <n v="1"/>
  </r>
  <r>
    <x v="2"/>
    <x v="13"/>
    <n v="1"/>
  </r>
  <r>
    <x v="2"/>
    <x v="5"/>
    <n v="1"/>
  </r>
  <r>
    <x v="3"/>
    <x v="6"/>
    <n v="1"/>
  </r>
  <r>
    <x v="3"/>
    <x v="0"/>
    <n v="1"/>
  </r>
  <r>
    <x v="3"/>
    <x v="0"/>
    <n v="1"/>
  </r>
  <r>
    <x v="3"/>
    <x v="14"/>
    <n v="1"/>
  </r>
  <r>
    <x v="3"/>
    <x v="14"/>
    <n v="1"/>
  </r>
  <r>
    <x v="3"/>
    <x v="9"/>
    <n v="1"/>
  </r>
  <r>
    <x v="3"/>
    <x v="9"/>
    <n v="1"/>
  </r>
  <r>
    <x v="3"/>
    <x v="9"/>
    <n v="1"/>
  </r>
  <r>
    <x v="3"/>
    <x v="11"/>
    <n v="1"/>
  </r>
  <r>
    <x v="3"/>
    <x v="11"/>
    <n v="1"/>
  </r>
  <r>
    <x v="3"/>
    <x v="11"/>
    <n v="1"/>
  </r>
  <r>
    <x v="3"/>
    <x v="11"/>
    <n v="1"/>
  </r>
  <r>
    <x v="3"/>
    <x v="3"/>
    <n v="1"/>
  </r>
  <r>
    <x v="3"/>
    <x v="3"/>
    <n v="1"/>
  </r>
  <r>
    <x v="3"/>
    <x v="3"/>
    <n v="1"/>
  </r>
  <r>
    <x v="3"/>
    <x v="3"/>
    <n v="1"/>
  </r>
  <r>
    <x v="3"/>
    <x v="3"/>
    <n v="1"/>
  </r>
  <r>
    <x v="3"/>
    <x v="4"/>
    <n v="1"/>
  </r>
  <r>
    <x v="3"/>
    <x v="13"/>
    <n v="1"/>
  </r>
  <r>
    <x v="3"/>
    <x v="13"/>
    <n v="1"/>
  </r>
  <r>
    <x v="3"/>
    <x v="13"/>
    <n v="1"/>
  </r>
  <r>
    <x v="3"/>
    <x v="5"/>
    <n v="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0"/>
    <s v="Reducir"/>
  </r>
  <r>
    <x v="0"/>
    <s v="OFICINA DE PLANEACIÓN"/>
    <x v="0"/>
    <s v="Aprobar planes no pertinentes a la entidad"/>
    <s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
    <s v="Afectación Económica o presupuestal"/>
    <n v="163"/>
    <x v="0"/>
    <s v="Reducir"/>
    <x v="1"/>
    <m/>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0"/>
    <s v="Reducir"/>
  </r>
  <r>
    <x v="0"/>
    <s v="OFICINA DE PLANEACIÓN"/>
    <x v="1"/>
    <s v="Inscribir proyectos de inversión no adecuados a las necesidades de la entidad"/>
    <s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
    <s v="Afectación Económica o presupuestal"/>
    <n v="163"/>
    <x v="0"/>
    <s v="Reducir"/>
    <x v="1"/>
    <m/>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2"/>
    <s v="Reducir"/>
  </r>
  <r>
    <x v="0"/>
    <s v="OFICINA DE PLANEACIÓN"/>
    <x v="2"/>
    <s v="Planeación inoportuna de cada vigencia"/>
    <s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
    <s v="Pérdida Reputacional"/>
    <n v="163"/>
    <x v="1"/>
    <s v="Reducir"/>
    <x v="1"/>
    <m/>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2"/>
    <s v="Reducir"/>
  </r>
  <r>
    <x v="0"/>
    <s v="OFICINA DE PLANEACIÓN"/>
    <x v="3"/>
    <s v="Reporte de información no pertinente a las necesidades de la Dirección General"/>
    <s v="Posibilidad de pérdida reputacional en la imagen institucional debido al desconocimiento de las dependencias en la metodología, roles, responsabilidades y los criterios explícitos para reporte de indicadores, y además tener los Sistemas de información no unificados"/>
    <s v="Pérdida Reputacional"/>
    <m/>
    <x v="1"/>
    <s v="Reducir"/>
    <x v="1"/>
    <m/>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n v="163"/>
    <x v="1"/>
    <s v="Reducir"/>
    <x v="2"/>
    <s v="Reducir"/>
  </r>
  <r>
    <x v="0"/>
    <s v="OFICINA DE PLANEACIÓN"/>
    <x v="4"/>
    <s v="Planeación y gestión de procesos con inadecuada valoración de riesgos y oportunidades"/>
    <s v="Posibilidad de pérdida reputacional en la imagen institucional por la inadecuada identificación y control de riesgos que afectan los procesos de la entidad"/>
    <s v="Pérdida Reputacional"/>
    <m/>
    <x v="1"/>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0"/>
    <s v="Reducir"/>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n v="163"/>
    <x v="0"/>
    <s v="Reducir"/>
    <x v="1"/>
    <m/>
  </r>
  <r>
    <x v="1"/>
    <s v="DIRECCIÓN GENERAL (EQUIPO DE COMUNICACIONES)"/>
    <x v="5"/>
    <s v="Dar información imprecisa o errónea a la ciudadanía a través de cualquier medio de comunicación por parte de  personas autorizadas y NO autorizadas"/>
    <s v="Posibilidad de pérdida reputacional en la credibilidad y mala imagen institucional por deficiencia en la información interna y externa de la entidad"/>
    <s v="Pérdida Reputacional"/>
    <m/>
    <x v="0"/>
    <s v="Reducir"/>
    <x v="1"/>
    <m/>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m/>
    <x v="2"/>
    <s v="Reducir"/>
    <x v="2"/>
    <s v="Reducir"/>
  </r>
  <r>
    <x v="1"/>
    <s v="DIRECCIÓN GENERAL (EQUIPO DE COMUNICACIONES)"/>
    <x v="6"/>
    <s v="Inadecuada utilización de la imagen institucional"/>
    <s v="Posibilidad de pérdida reputacional en la imagen institucional por el manejo inadecuado de la imagen institucional (símbolos, nombre, colores, manual de imagen, entre otros)"/>
    <s v="Pérdida Reputacional"/>
    <n v="163"/>
    <x v="2"/>
    <s v="Reducir"/>
    <x v="1"/>
    <m/>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0"/>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m/>
    <x v="0"/>
    <s v="Reducir"/>
    <x v="3"/>
    <s v="Reducir"/>
  </r>
  <r>
    <x v="1"/>
    <s v="DIRECCIÓN GENERAL (EQUIPO DE COMUNICACIONES)"/>
    <x v="7"/>
    <s v="Información de la ANT no llega al público objetivo"/>
    <s v="Posibilidad de pérdida reputacional en la imagen institucional en los grupo de interés por que los canales de comunicación no son efectivos y su es limitado"/>
    <s v="Pérdida Reputacional"/>
    <n v="163"/>
    <x v="0"/>
    <s v="Reducir"/>
    <x v="1"/>
    <m/>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0"/>
    <s v="Reducir"/>
  </r>
  <r>
    <x v="1"/>
    <s v="OFICINA DEL INSPECTOR DE LA GESTIÓN DE TIERRAS"/>
    <x v="8"/>
    <s v="Omitir la gestión y/o respuesta  a las denuncias por posibles hechos de corrupción"/>
    <s v="Posibilidad de pérdida reputacional en la imagen institucional por el desconocimiento en el registro, gestión y tramite de denuncias"/>
    <s v="Pérdida Reputacional"/>
    <m/>
    <x v="0"/>
    <s v="Reducir"/>
    <x v="1"/>
    <m/>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n v="163"/>
    <x v="1"/>
    <s v="Reducir"/>
    <x v="2"/>
    <s v="Reducir"/>
  </r>
  <r>
    <x v="2"/>
    <s v="OFICINA DE PLANEACIÓN"/>
    <x v="9"/>
    <s v="Aprobación y publicación de información documentada no pertinente a los Procesos de la entidad"/>
    <s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
    <s v="Pérdida Reputacional"/>
    <m/>
    <x v="1"/>
    <s v="Reducir"/>
    <x v="1"/>
    <m/>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m/>
    <x v="0"/>
    <s v="Reducir"/>
    <x v="3"/>
    <s v="Reducir"/>
  </r>
  <r>
    <x v="2"/>
    <s v="DIRECCIÓN GENERAL / GESTIÓN DEL CONOCIMIENTO"/>
    <x v="10"/>
    <s v="Fuga parcial o completa del conocimiento tácito o explicito de la Entidad"/>
    <s v="Posibilidad de pérdida reputacional en la desaparición del conocimiento organizacional por falta de mecanismos que permitan retener el conocimiento tácito y explícito tanto individual como grupal u organizacional"/>
    <s v="Pérdida Reputacional"/>
    <n v="163"/>
    <x v="0"/>
    <s v="Reducir"/>
    <x v="1"/>
    <m/>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3"/>
    <s v="Reducir"/>
  </r>
  <r>
    <x v="2"/>
    <s v="SUBDIRECCIÓN DE SISTEMAS DE INFORMACIÓN DE TIERRAS"/>
    <x v="11"/>
    <s v="Incumplimiento en la implementación del PETI"/>
    <s v="Posibilidad de afectación económica en los costos de la ejecución de las actividades de la política de gobierno digital y arquitectura de TI  de la entidad por una ejecución inadecuada debido a inconsistencias presupuestales en la planeación de los proyectos PETI"/>
    <s v="Afectación Económica o presupuestal"/>
    <m/>
    <x v="0"/>
    <s v="Reducir"/>
    <x v="1"/>
    <m/>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n v="163"/>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2"/>
    <s v="Reducir"/>
  </r>
  <r>
    <x v="2"/>
    <s v="SUBDIRECCIÓN DE SISTEMAS DE INFORMACIÓN DE TIERRAS"/>
    <x v="12"/>
    <s v="Definición y evolución de la arquitectura empresarial de TI que no responda a las necesidades de la entidad"/>
    <s v="Posibilidad de pérdida reputacional en la imagen institucional para los usuarios dado el incumplimiento en la misión y visión, afectando la prestación de los servicios debido a un diagnóstico equivocado e incompleto de las necesidades de la entidad y su entorno"/>
    <s v="Pérdida Reputacional"/>
    <m/>
    <x v="2"/>
    <s v="Reducir"/>
    <x v="1"/>
    <m/>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n v="163"/>
    <x v="2"/>
    <s v="Reducir"/>
    <x v="3"/>
    <s v="Reducir"/>
  </r>
  <r>
    <x v="2"/>
    <s v="SUBDIRECCIÓN DE SISTEMAS DE INFORMACIÓN DE TIERRAS"/>
    <x v="13"/>
    <s v="Incumplimiento en la implementación del Modelo de Seguridad y Privacidad  de la información de la estrategia de Gobierno Digital"/>
    <s v="Posibilidad de pérdida reputacional en la imagen institucional debido a la inadecuada priorización de las tareas necesarias para planificar e implementar el componente de seguridad digital de la estrategia de gobierno digital"/>
    <s v="Pérdida Reputacional"/>
    <m/>
    <x v="2"/>
    <s v="Reducir"/>
    <x v="1"/>
    <m/>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m/>
    <x v="0"/>
    <s v="Reducir"/>
    <x v="0"/>
    <s v="Reducir"/>
  </r>
  <r>
    <x v="3"/>
    <s v="DIRECCIÓN DE GESTIÓN DEL ORDENAMIENTO SOCIAL DE LA PROPIEDAD"/>
    <x v="14"/>
    <s v="Programar municipios que posteriormente presenten limitantes para su intervención"/>
    <s v="Posibilidad de afectación económica en los sobrecostos de la operación debido a las Inconsistencias de la información considerada para la programación de los municipios frente a la situación real del territorio"/>
    <s v="Afectación Económica o presupuestal"/>
    <n v="163"/>
    <x v="0"/>
    <s v="Reducir"/>
    <x v="1"/>
    <m/>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m/>
    <x v="0"/>
    <s v="Reducir"/>
    <x v="3"/>
    <s v="Reducir"/>
  </r>
  <r>
    <x v="3"/>
    <s v="SECRETARÍA GENERAL"/>
    <x v="15"/>
    <s v="Respuesta inoportuna a las PQRSD"/>
    <s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
    <s v="Pérdida Reputacional"/>
    <n v="163"/>
    <x v="0"/>
    <s v="Reducir"/>
    <x v="1"/>
    <m/>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0"/>
    <s v="Reducir"/>
  </r>
  <r>
    <x v="4"/>
    <s v="SUBDIRECCIÓN DE SISTEMAS DE INFORMACIÓN DE TIERRAS"/>
    <x v="16"/>
    <s v="Expedir Acto administrativo que resuelve solicitud de inclusión en el RESO, sin la completitud del análisis dentro del proceso de valoración para determinar el cumplimiento de requisitos mínimos (omisión de validaciones en bases de datos/soportes documentales) "/>
    <s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
    <s v="Pérdida Reputacional"/>
    <m/>
    <x v="0"/>
    <s v="Reducir"/>
    <x v="1"/>
    <m/>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n v="163"/>
    <x v="0"/>
    <s v="Reducir"/>
    <x v="0"/>
    <s v="Reducir"/>
  </r>
  <r>
    <x v="4"/>
    <s v="SUBDIRECCIÓN DE PLANEACIÓN OPERATIVA"/>
    <x v="17"/>
    <s v="Incumplimiento en la formulación e implementación de los POSPR en los municipios programados por razones técnicas y operativas"/>
    <s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
    <s v="Afectación Económica o presupuestal"/>
    <m/>
    <x v="0"/>
    <s v="Reducir"/>
    <x v="1"/>
    <m/>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n v="163"/>
    <x v="0"/>
    <s v="Reducir"/>
    <x v="0"/>
    <s v="Reducir"/>
  </r>
  <r>
    <x v="4"/>
    <s v="SUBDIRECCIÓN DE PLANEACIÓN OPERATIVA"/>
    <x v="18"/>
    <s v="Retrasos o suspensión en la formulación e implementación de POSPR en los municipios programados por condiciones de seguridad adversas a la operación"/>
    <s v="Posibilidad de afectación económica en sobrecostos de operación debido a las situaciones de orden público sobrevinientes, que impidan desarrollar las actividades operativas en la formulación e implementación de POSPR en los municipios programados"/>
    <s v="Afectación Económica o presupuestal"/>
    <m/>
    <x v="0"/>
    <s v="Reducir"/>
    <x v="1"/>
    <m/>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m/>
    <x v="0"/>
    <s v="Reducir"/>
    <x v="3"/>
    <s v="Reducir"/>
  </r>
  <r>
    <x v="4"/>
    <s v="SUBDIRECCIÓN DE PLANEACIÓN OPERATIVA"/>
    <x v="19"/>
    <s v="Incumplimientos por parte de los socios estratégicos y/u operadores de catastro en la entrega de insumos / productos requeridos para la formulación e implementación de POSPR, en el marco de los convenios celebrados"/>
    <s v="Posibilidad de afectación económica por multa y sanción del ente regulador debido al inadecuado seguimiento a la ejecución en las actividades desarrolladas por socios estratégicos y/u operadores de catastro en la formulación e implementación de POSPR"/>
    <s v="Afectación Económica o presupuestal"/>
    <n v="163"/>
    <x v="0"/>
    <s v="Reducir"/>
    <x v="1"/>
    <m/>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3"/>
    <s v="Reducir"/>
  </r>
  <r>
    <x v="5"/>
    <s v="DIRECCIÓN DE GESTIÓN JURÍDICA DE TIERRAS"/>
    <x v="20"/>
    <s v="Tomar decisiones incorrectas en los procesos agrarios y la formalización de la propiedad privada rural (zonas no focalizadas)"/>
    <s v="Posibilidad de pérdida reputacional en la credibilidad institucional por la decisión generada erradamente en el acto administrativo para las zonas no focalizadas"/>
    <s v="Pérdida Reputacional"/>
    <m/>
    <x v="2"/>
    <s v="Reducir"/>
    <x v="1"/>
    <m/>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n v="163"/>
    <x v="2"/>
    <s v="Reducir"/>
    <x v="3"/>
    <s v="Reducir"/>
  </r>
  <r>
    <x v="5"/>
    <s v="DIRECCIÓN DE GESTIÓN JURÍDICA DE TIERRAS"/>
    <x v="21"/>
    <s v="Tomar decisiones incorrectas en los procesos agrarios y la formalización de la propiedad privada rural (zonas focalizadas)"/>
    <s v="Posibilidad de pérdida reputacional en la credibilidad institucional por la decisión generada erradamente en el acto administrativo para las zonas focalizadas y formalización de la propiedad privada rural"/>
    <s v="Pérdida Reputacional"/>
    <m/>
    <x v="2"/>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n v="163"/>
    <x v="0"/>
    <s v="Reducir"/>
    <x v="0"/>
    <s v="Reducir"/>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2"/>
    <s v="Incumplimiento de términos para dar respuesta a las nuevas solicitudes de recursos, de decisiones finales de procesos agrarios y formalización de la propiedad privada rural"/>
    <s v="Posibilidad de pérdida reputacional en la credibilidad institucional por el incumpliendo de los términos para resolver un recurso"/>
    <s v="Pérdida Reputacional"/>
    <m/>
    <x v="0"/>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2"/>
    <s v="Reducir"/>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m/>
    <x v="1"/>
    <s v="Reducir"/>
    <x v="1"/>
    <m/>
  </r>
  <r>
    <x v="5"/>
    <s v="DIRECCIÓN DE GESTIÓN JURÍDICA DE TIERRAS"/>
    <x v="23"/>
    <s v="Realizar el reparto de una solicitud a dos o más, diferentes dependencias"/>
    <s v="Posibilidad de pérdida reputacional en la credibilidad institucional por falta de bases de datos unificadas y estandarizadas como única matriz de control y seguimiento a respuestas"/>
    <s v="Pérdida Reputacional"/>
    <n v="163"/>
    <x v="1"/>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3"/>
    <s v="Reducir"/>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m/>
    <x v="0"/>
    <s v="Reducir"/>
    <x v="1"/>
    <m/>
  </r>
  <r>
    <x v="6"/>
    <s v="EQUIPO INICIATIVAS COMUNITARIAS DAE"/>
    <x v="24"/>
    <s v="Incumplimiento por parte de los proveedores de servicios e insumos de las Iniciativas Cofinanciadas"/>
    <s v="Posibilidad de afectación económica  presentando incrementos en los costos por la suspensión de la iniciativa cofinanciada debido a la falta de verificación de la capacidad operativa de los proveedores en la región"/>
    <s v="Afectación Económica o presupuestal"/>
    <n v="163"/>
    <x v="0"/>
    <s v="Reducir"/>
    <x v="1"/>
    <m/>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m/>
    <x v="0"/>
    <s v="Reducir"/>
    <x v="0"/>
    <s v="Reducir"/>
  </r>
  <r>
    <x v="6"/>
    <s v="EQUIPO DE ADQUISICIONES DE PREDIOS Y/O MEJORAS DAE"/>
    <x v="25"/>
    <s v="Interrupción del proceso de compra directa de un predio y/o mejora"/>
    <s v="Posibilidad de afectación económica  en los incrementos de los costos por el desarrollo del procedimiento y/o el cumplimiento a Fallos judiciales debido a falta de articulación entre los diversos actores que inciden en el procedimiento de compra directa de un predio y/o mejora"/>
    <s v="Afectación Económica o presupuestal"/>
    <n v="163"/>
    <x v="0"/>
    <s v="Reducir"/>
    <x v="1"/>
    <m/>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2"/>
    <s v="Reducir"/>
  </r>
  <r>
    <x v="6"/>
    <s v="EQUIPO SISTEMAS DE INFORMACIÓN DAE"/>
    <x v="26"/>
    <s v="Falta de unificación en la información reportada"/>
    <s v="Posibilidad de Pérdida Reputacional por reporte de información imprecisa y variada debido a las diferentes archivos de datos para almacenamiento de la información y las distintas fuentes finales para el envío de la información"/>
    <s v="Pérdida Reputacional"/>
    <m/>
    <x v="1"/>
    <s v="Reducir"/>
    <x v="1"/>
    <m/>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n v="163"/>
    <x v="0"/>
    <s v="Reducir"/>
    <x v="0"/>
    <s v="Reducir"/>
  </r>
  <r>
    <x v="6"/>
    <s v="EQUIPO SISTEMAS DE INFORMACIÓN DAE"/>
    <x v="27"/>
    <s v="Demora en la revisión de las diferentes peticiones presentadas por las comunidades étnic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_x000a_"/>
    <s v="Pérdida Reputacional"/>
    <m/>
    <x v="0"/>
    <s v="Reducir"/>
    <x v="1"/>
    <m/>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n v="163"/>
    <x v="0"/>
    <s v="Reducir"/>
    <x v="0"/>
    <s v="Reducir"/>
  </r>
  <r>
    <x v="6"/>
    <s v="DIRECCIÓN DE ACCESO A TIERRAS"/>
    <x v="28"/>
    <s v="Incumplimiento  de adquisición de predios en el marco de Políticas del Gobierno"/>
    <s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
    <s v="Pérdida Reputacional"/>
    <m/>
    <x v="0"/>
    <s v="Reducir"/>
    <x v="1"/>
    <m/>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n v="163"/>
    <x v="0"/>
    <s v="Reducir"/>
    <x v="0"/>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3"/>
    <s v="Reducir"/>
  </r>
  <r>
    <x v="6"/>
    <s v="SUBDIRECCIÓN DE ACCESO A TIERRAS EN ZONAS FOCALIZADAS"/>
    <x v="29"/>
    <s v="Materializar un subsidio que no cumpla con los requisitos establecidos"/>
    <s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
    <s v="Afectación Económica o presupuestal"/>
    <m/>
    <x v="0"/>
    <s v="Reducir"/>
    <x v="1"/>
    <m/>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n v="163"/>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0"/>
    <s v="Reducir"/>
  </r>
  <r>
    <x v="6"/>
    <s v="SUBDIRECCIÓN DE ACCESO A TIERRAS EN ZONAS FOCALIZADAS"/>
    <x v="30"/>
    <s v="Adjudicación de baldíos a persona natural, sin el cumplimiento de requisitos jurídicos, agronómicos y catastrales en los municipios focalizados"/>
    <s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
    <s v="Pérdida Reputacional"/>
    <m/>
    <x v="0"/>
    <s v="Reducir"/>
    <x v="1"/>
    <m/>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POR DEMANDA Y DESCONGESTIÓN"/>
    <x v="31"/>
    <s v="Demoras en ejecutar las etapas propias del procedimiento por causas internas de revocatoria de predios no focalizados "/>
    <s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n v="163"/>
    <x v="0"/>
    <s v="Reducir"/>
    <x v="0"/>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3"/>
    <s v="Reducir"/>
  </r>
  <r>
    <x v="6"/>
    <s v="SUBDIRECCIÓN DE ACCESO A TIERRAS EN ZONAS FOCALIZADAS"/>
    <x v="32"/>
    <s v="Demoras en ejecutar las etapas propias del procedimiento por causas internas de revocatoria de predios focalizados "/>
    <s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
    <s v="Pérdida Reputacional"/>
    <m/>
    <x v="0"/>
    <s v="Reducir"/>
    <x v="1"/>
    <m/>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n v="163"/>
    <x v="0"/>
    <s v="Reducir"/>
    <x v="0"/>
    <s v="Reducir"/>
  </r>
  <r>
    <x v="6"/>
    <s v="DIRECCIÓN DE ACCESO A TIERRAS"/>
    <x v="33"/>
    <s v="Redireccionamiento equivocado de las solicitudes que ingresan a la DAT"/>
    <s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
    <s v="Pérdida Reputacional"/>
    <m/>
    <x v="0"/>
    <s v="Reducir"/>
    <x v="1"/>
    <m/>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m/>
    <x v="0"/>
    <s v="Reducir"/>
    <x v="0"/>
    <s v="Reducir"/>
  </r>
  <r>
    <x v="7"/>
    <s v="EQUIPO SISTEMAS DE INFORMACIÓN DAE"/>
    <x v="34"/>
    <s v="Demora en la revisión de las diferentes peticiones presentadas por las comunidades y/o resguardos indígenas a cargo de la DAE"/>
    <s v="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_x000a_"/>
    <s v="Pérdida Reputacional"/>
    <n v="163"/>
    <x v="0"/>
    <s v="Reducir"/>
    <x v="1"/>
    <m/>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3"/>
    <s v="Reducir"/>
  </r>
  <r>
    <x v="7"/>
    <s v="SUBDIRECCIÓN DE ADMINISTRACIÓN DE TIERRAS DE LA NACIÓN"/>
    <x v="35"/>
    <s v="Inventario de predios desactualizado de Fondo de Tierras para la Reforma Rural Integral"/>
    <s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
    <s v="Pérdida Reputacional"/>
    <m/>
    <x v="0"/>
    <s v="Reducir"/>
    <x v="1"/>
    <m/>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n v="163"/>
    <x v="2"/>
    <s v="Reducir"/>
    <x v="2"/>
    <s v="Reducir"/>
  </r>
  <r>
    <x v="8"/>
    <s v="DIRECCIÓN GENERAL - GEOGRAFÍA, TOPOGRAFÍA Y CATASTRO"/>
    <x v="36"/>
    <s v="Entrega de información Topográfica fuera de los tiempos requeridos"/>
    <s v="Posibilidad de pérdida reputacional en la imagen de la entidad de manera interna o externa por falta de planeación del área misional en la entrega de información para validación"/>
    <s v="Pérdida Reputacional"/>
    <m/>
    <x v="2"/>
    <s v="Reducir"/>
    <x v="1"/>
    <m/>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m/>
    <x v="2"/>
    <s v="Reducir"/>
    <x v="2"/>
    <s v="Reducir"/>
  </r>
  <r>
    <x v="8"/>
    <s v="DIRECCIÓN GENERAL - GEOGRAFÍA, TOPOGRAFÍA Y CATASTRO"/>
    <x v="37"/>
    <s v="Entrega de información fuera de los estándares y requisitos técnicos mínimos"/>
    <s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
    <s v="Pérdida Reputacional"/>
    <n v="163"/>
    <x v="2"/>
    <s v="Reducir"/>
    <x v="1"/>
    <m/>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2"/>
    <s v="Reducir"/>
  </r>
  <r>
    <x v="8"/>
    <s v="SUBDIRECCIÓN DE SISTEMAS DE INFORMACIÓN DE TIERRAS"/>
    <x v="38"/>
    <s v="Incumplimiento en la entrega de productos y servicios en la construcción de soluciones de software"/>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n v="163"/>
    <x v="0"/>
    <s v="Reducir"/>
    <x v="1"/>
    <m/>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0"/>
    <s v="Reducir"/>
  </r>
  <r>
    <x v="8"/>
    <s v="SUBDIRECCIÓN DE SISTEMAS DE INFORMACIÓN DE TIERRAS"/>
    <x v="39"/>
    <s v="Incumplir los tiempos de entrega de desarrollo y ajustes a las aplicaciones de la Agencia"/>
    <s v="Posibilidad de afectación económica en los costos que han sido definidos en los rubros presupuestales para los proyectos de desarrollo de software debido a la estimación errada para cada una de las etapas del ciclo de desarrollo de la solución"/>
    <s v="Afectación Económica o presupuestal"/>
    <m/>
    <x v="0"/>
    <s v="Reducir"/>
    <x v="1"/>
    <m/>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n v="163"/>
    <x v="0"/>
    <s v="Reducir"/>
    <x v="0"/>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2"/>
    <s v="Reducir"/>
  </r>
  <r>
    <x v="8"/>
    <s v="SUBDIRECCIÓN DE SISTEMAS DE INFORMACIÓN DE TIERRAS"/>
    <x v="40"/>
    <s v="Realizar actividades relacionadas con los procedimientos misionales fuera del sistema integrado de tierras (SIT), dispuesto  por la Entidad"/>
    <s v="Posibilidad de afectación económica en los costos que han sido definidos en los rubros presupuestales para los proyectos de desarrollo de software debido al desconocimiento que tiene las áreas misionales de gestionar sus procesos por medio del Sistema Integrado de Tierras "/>
    <s v="Afectación Económica o presupuestal"/>
    <m/>
    <x v="0"/>
    <s v="Reducir"/>
    <x v="1"/>
    <m/>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n v="163"/>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2"/>
    <s v="Reducir"/>
  </r>
  <r>
    <x v="9"/>
    <s v="SUBDIRECCIÓN DE TALENTO HUMANO"/>
    <x v="41"/>
    <s v="Posibilidad de incumplir metas del Plan Estratégico de Talento Humano"/>
    <s v="Posibilidad de pérdida reputacional en la imagen institucional debido  a falta de ejecución de las actividades y de recursos para el Plan Estratégico de Talento Humano"/>
    <s v="Pérdida Reputacional"/>
    <m/>
    <x v="1"/>
    <s v="Reducir"/>
    <x v="1"/>
    <m/>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n v="163"/>
    <x v="0"/>
    <s v="Reducir"/>
    <x v="0"/>
    <s v="Reducir"/>
  </r>
  <r>
    <x v="9"/>
    <s v="SUBDIRECCIÓN DE TALENTO HUMANO"/>
    <x v="42"/>
    <s v="Inconsistencias en el reporte y liquidación de las novedades laborales y prestacionales"/>
    <s v="Posibilidad de afectación económica por errores en la liquidación de la nomina y presentando fallas en el pago debido al desconocimiento del reporte de novedades"/>
    <s v="Afectación Económica o presupuestal"/>
    <m/>
    <x v="0"/>
    <s v="Reducir"/>
    <x v="1"/>
    <m/>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m/>
    <x v="1"/>
    <s v="Reducir"/>
    <x v="2"/>
    <s v="Reducir"/>
  </r>
  <r>
    <x v="9"/>
    <s v="OFICINA JURÍDICA"/>
    <x v="43"/>
    <s v="Prescripción de la acción disciplinaria"/>
    <s v="Posibilidad de pérdida reputacional en la imagen interna de Control Interno Disciplinario de la Oficina Jurídica por falta de impulso procesal en los expedientes a prescribir"/>
    <s v="Pérdida Reputacional"/>
    <n v="163"/>
    <x v="1"/>
    <s v="Reducir"/>
    <x v="1"/>
    <m/>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2"/>
    <s v="Reducir"/>
  </r>
  <r>
    <x v="9"/>
    <s v="OFICINA JURÍDICA"/>
    <x v="44"/>
    <s v="Caducidad de la acción disciplinaria"/>
    <s v="Posibilidad de pérdida reputacional en la imagen interna de Control Interno Disciplinario de la Oficina Jurídica por falta de impulso procesal en los expedientes a caducar"/>
    <s v="Pérdida Reputacional"/>
    <m/>
    <x v="1"/>
    <s v="Reducir"/>
    <x v="1"/>
    <m/>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n v="163"/>
    <x v="1"/>
    <s v="Reducir"/>
    <x v="2"/>
    <s v="Reducir"/>
  </r>
  <r>
    <x v="9"/>
    <s v="OFICINA JURÍDICA"/>
    <x v="45"/>
    <s v="Perdida de expedientes disciplinarios"/>
    <s v="Posibilidad de pérdida reputacional en la imagen interna de Control Interno Disciplinario de la Oficina Jurídica por el indebido tramite de los expedientes en gestión documental"/>
    <s v="Pérdida Reputacional"/>
    <m/>
    <x v="1"/>
    <s v="Reducir"/>
    <x v="1"/>
    <m/>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m/>
    <x v="0"/>
    <s v="Reducir"/>
    <x v="0"/>
    <s v="Reducir"/>
  </r>
  <r>
    <x v="10"/>
    <s v="OFICINA JURÍDICA"/>
    <x v="46"/>
    <s v="Emitir conceptos sobre el mismo tema con distinta interpretación"/>
    <s v="Posibilidad de pérdida reputacional en la imagen institucional interna y externa por falta de razonabilidad y búsqueda de unificación de criterios o línea de interpretación para la toma de decisiones"/>
    <s v="Pérdida Reputacional"/>
    <n v="163"/>
    <x v="0"/>
    <s v="Reducir"/>
    <x v="1"/>
    <m/>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m/>
    <x v="0"/>
    <s v="Reducir"/>
    <x v="0"/>
    <s v="Reducir"/>
  </r>
  <r>
    <x v="10"/>
    <s v="OFICINA JURÍDICA"/>
    <x v="47"/>
    <s v="Vencimiento de términos"/>
    <s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
    <s v="Afectación Económica o presupuestal"/>
    <n v="163"/>
    <x v="0"/>
    <s v="Reducir"/>
    <x v="1"/>
    <m/>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0"/>
    <s v="Reducir"/>
  </r>
  <r>
    <x v="10"/>
    <s v="OFICINA JURÍDICA"/>
    <x v="48"/>
    <s v="Emisión de viabilidades positivas contrarias a la normatividad"/>
    <s v="Posibilidad de pérdida reputacional en la imagen de entidad por interpretaciones variadas a la normatividad y vacíos jurídicos que podrían generar la toma de decisiones erróneas"/>
    <s v="Pérdida Reputacional"/>
    <m/>
    <x v="0"/>
    <s v="Reducir"/>
    <x v="1"/>
    <m/>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n v="163"/>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2"/>
    <s v="Reducir"/>
  </r>
  <r>
    <x v="11"/>
    <s v="GRUPO CONTRATOS"/>
    <x v="49"/>
    <s v="Liquidación de contratos y/o convenios fuera del plazo previsto."/>
    <s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
    <s v="Pérdida Reputacional"/>
    <m/>
    <x v="1"/>
    <s v="Reducir"/>
    <x v="1"/>
    <m/>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n v="163"/>
    <x v="1"/>
    <s v="Reducir"/>
    <x v="2"/>
    <s v="Reducir"/>
  </r>
  <r>
    <x v="11"/>
    <s v="GRUPO CONTRATOS"/>
    <x v="50"/>
    <s v="Configuración del contrato realidad."/>
    <s v="Posibilidad de afectación económica por costos en liquidación de contrato y pago de prestaciones de ley debido a demandas o reclamaciones judiciales por la constitución de dependencia, subordinación y horarios de la labor por parte del supervisor del contrato"/>
    <s v="Afectación Económica o presupuestal"/>
    <m/>
    <x v="1"/>
    <s v="Reducir"/>
    <x v="1"/>
    <m/>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m/>
    <x v="0"/>
    <s v="Reducir"/>
    <x v="3"/>
    <s v="Reducir"/>
  </r>
  <r>
    <x v="12"/>
    <s v="SUBDIRECCIÓN ADMINISTRATIVA Y FINANCIERA"/>
    <x v="51"/>
    <s v="Perdidas o daños en los bienes de la Entidad"/>
    <s v="Posibilidad de afectación económica por generar incertidumbre en los estados financieros y/o posible apertura a procesos disciplinarios y/o sancionatorios debido falta de control y lineamientos en el manejo de los bienes de la Entidad"/>
    <s v="Afectación Económica o presupuestal"/>
    <n v="163"/>
    <x v="0"/>
    <s v="Reducir"/>
    <x v="1"/>
    <m/>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2"/>
    <s v="Reducir"/>
  </r>
  <r>
    <x v="12"/>
    <s v="SUBDIRECCIÓN ADMINISTRATIVA Y FINANCIERA"/>
    <x v="52"/>
    <s v="Incumplimiento en la aplicación de los mantenimientos preventivos a los bienes de la Entidad"/>
    <s v="Posibilidad de afectación económica por sobrecostos en mantenimientos debido a la falta de control en la implementación de mantenimientos de acuerdo a sus fichas técnicas"/>
    <s v="Afectación Económica o presupuestal"/>
    <m/>
    <x v="2"/>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n v="163"/>
    <x v="1"/>
    <s v="Reducir"/>
    <x v="2"/>
    <s v="Reducir"/>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
    <x v="53"/>
    <s v="Legalización de comisión o viáticos sin el cumplimiento de requisitos"/>
    <s v="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
    <s v="Afectación Económica o presupuestal"/>
    <m/>
    <x v="1"/>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2"/>
    <s v="Reducir"/>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m/>
    <x v="2"/>
    <s v="Reducir"/>
    <x v="1"/>
    <m/>
  </r>
  <r>
    <x v="12"/>
    <s v="SUBDIRECCIÓN ADMINISTRATIVA Y FINANCIERA_x000a_"/>
    <x v="54"/>
    <s v="Pérdida o daño en la documentación de la Agencia"/>
    <s v="Posibilidad de pérdida reputacional en la imagen institucional ante los grupos de interés debido a la falta de control para los lineamientos de manejo y de conservación en documentos"/>
    <s v="Pérdida Reputacional"/>
    <n v="163"/>
    <x v="2"/>
    <s v="Reducir"/>
    <x v="1"/>
    <m/>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m/>
    <x v="2"/>
    <s v="Reducir"/>
    <x v="2"/>
    <s v="Reducir"/>
  </r>
  <r>
    <x v="12"/>
    <s v="SUBDIRECCIÓN ADMINISTRATIVA Y FINANCIERA_x000a_"/>
    <x v="55"/>
    <s v="Asignación incorrecta de comunicaciones oficiales recibidas (documentos) en el momento de la radicación. "/>
    <s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
    <s v="Pérdida Reputacional"/>
    <n v="163"/>
    <x v="2"/>
    <s v="Reducir"/>
    <x v="1"/>
    <m/>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3"/>
    <s v="Reducir"/>
  </r>
  <r>
    <x v="12"/>
    <s v="SUBDIRECCIÓN ADMINISTRATIVA Y FINANCIERA_x000a_"/>
    <x v="56"/>
    <s v="Demoras en la respuesta a solicitudes internas de documentos en atención de los requerimientos de expedientes por parte de las dependencias"/>
    <s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
    <s v="Pérdida Reputacional"/>
    <m/>
    <x v="2"/>
    <s v="Reducir"/>
    <x v="1"/>
    <m/>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n v="163"/>
    <x v="3"/>
    <s v="Aceptar"/>
    <x v="4"/>
    <s v="Aceptar"/>
  </r>
  <r>
    <x v="12"/>
    <s v="SUBDIRECCIÓN ADMINISTRATIVA Y FINANCIERA"/>
    <x v="57"/>
    <s v="Incumplimiento del Plan de Gestión Integral de Residuos Peligrosos (PGIRESPEL)"/>
    <s v="Posibilidad de afectación económica por sanciones legales por entes de control debido al desconocimiento en la normatividad ambiental aplicable"/>
    <s v="Afectación Económica o presupuestal"/>
    <m/>
    <x v="3"/>
    <s v="Aceptar"/>
    <x v="1"/>
    <m/>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m/>
    <x v="2"/>
    <s v="Reducir"/>
    <x v="3"/>
    <s v="Reducir"/>
  </r>
  <r>
    <x v="12"/>
    <s v="SUBDIRECCIÓN ADMINISTRATIVA Y FINANCIERA"/>
    <x v="58"/>
    <s v="Incumplimiento de requisitos y trámites legales ambientales en la adquisición de bienes y servicios"/>
    <s v="Posibilidad de afectación económica por sanciones legales por entes de control debido al desconocimiento e incumplimiento de la normatividad ambiental aplicable"/>
    <s v="Afectación Económica o presupuestal"/>
    <n v="163"/>
    <x v="2"/>
    <s v="Reducir"/>
    <x v="1"/>
    <m/>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4"/>
    <s v="Aceptar"/>
  </r>
  <r>
    <x v="12"/>
    <s v="SUBDIRECCIÓN ADMINISTRATIVA Y FINANCIERA"/>
    <x v="59"/>
    <s v="Desactualización del Sistema de Gestión Ambiental con requisitos legales ambientales"/>
    <s v="Posibilidad de afectación económica por sanciones legales por entes de control debido al desconocimiento de la normatividad ambiental y la insuficiencia de recursos físicos, financieros y de talento humanos"/>
    <s v="Afectación Económica o presupuestal"/>
    <m/>
    <x v="3"/>
    <s v="Aceptar"/>
    <x v="1"/>
    <m/>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n v="163"/>
    <x v="1"/>
    <s v="Reducir"/>
    <x v="2"/>
    <s v="Reducir"/>
  </r>
  <r>
    <x v="12"/>
    <s v="SUBDIRECCIÓN ADMINISTRATIVA Y FINANCIERA"/>
    <x v="60"/>
    <s v="Disposición de residuos ordinarios sin cumplir las prácticas establecidas en la entidad"/>
    <s v="Posibilidad de afectación económica por sanciones legales por entes de control debido a la disposición incorrecta para los residuos ordinarios de acuerdo con las prácticas establecidas en la entidad"/>
    <s v="Afectación Económica o presupuestal"/>
    <m/>
    <x v="1"/>
    <s v="Reducir"/>
    <x v="1"/>
    <m/>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m/>
    <x v="0"/>
    <s v="Reducir"/>
    <x v="3"/>
    <s v="Reducir"/>
  </r>
  <r>
    <x v="13"/>
    <s v="SUBDIRECCIÓN ADMINISTRATIVA Y FINANCIERA"/>
    <x v="61"/>
    <s v="Registro de gastos y pagos sin cumplimiento de requisitos legales"/>
    <s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
    <s v="Afectación Económica o presupuestal"/>
    <n v="163"/>
    <x v="0"/>
    <s v="Reducir"/>
    <x v="1"/>
    <m/>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0"/>
    <s v="Reducir"/>
  </r>
  <r>
    <x v="13"/>
    <s v="SUBDIRECCIÓN ADMINISTRATIVA Y FINANCIERA"/>
    <x v="62"/>
    <s v="Programación del PAC que no corresponde a las necesidades reales"/>
    <s v="Posibilidad de afectación económica por sanción del Ministerio de Hacienda debido al  el envío inoportuno y/o inexacto de las solicitudes de pago a la Subdirección Administrativa y Financiera por parte de los supervisores de los contratos"/>
    <s v="Afectación Económica o presupuestal"/>
    <m/>
    <x v="0"/>
    <s v="Reducir"/>
    <x v="1"/>
    <m/>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n v="163"/>
    <x v="2"/>
    <s v="Reducir"/>
    <x v="2"/>
    <s v="Reducir"/>
  </r>
  <r>
    <x v="13"/>
    <s v="SUBDIRECCIÓN ADMINISTRATIVA Y FINANCIERA"/>
    <x v="63"/>
    <s v="Generacion y presentacion de declaraciones tributarias fuera de los plazos establecidos por las Entidades Administradoras de impuestos."/>
    <s v="Posibilidad de afectación economica por sanción de las unidades Administradoras de impuestos Nacionales, Municipales y Distritales debido a la presentación extemporanea de las declaraciones tributarias."/>
    <s v="Afectación Económica o presupuestal"/>
    <m/>
    <x v="2"/>
    <s v="Reducir"/>
    <x v="1"/>
    <m/>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2"/>
    <s v="Reducir"/>
  </r>
  <r>
    <x v="13"/>
    <s v="SUBDIRECCIÓN ADMINISTRATIVA Y FINANCIERA"/>
    <x v="64"/>
    <s v="Generar Estados Financieros que no sean razonables"/>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1"/>
    <s v="Reducir"/>
    <x v="1"/>
    <m/>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n v="163"/>
    <x v="2"/>
    <s v="Reducir"/>
    <x v="2"/>
    <s v="Reducir"/>
  </r>
  <r>
    <x v="13"/>
    <s v="SUBDIRECCIÓN ADMINISTRATIVA Y FINANCIERA"/>
    <x v="65"/>
    <s v="Imprecisión en el registro de la información financiera a nombre de terceros que presenten obligaciones a favor de la entidad."/>
    <s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
    <s v="Pérdida Reputacional"/>
    <m/>
    <x v="2"/>
    <s v="Reducir"/>
    <x v="1"/>
    <m/>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n v="163"/>
    <x v="1"/>
    <s v="Reducir"/>
    <x v="2"/>
    <s v="Reducir"/>
  </r>
  <r>
    <x v="13"/>
    <s v="SUBDIRECCIÓN ADMINISTRATIVA Y FINANCIERA"/>
    <x v="66"/>
    <s v="Fallas en la ejecución de la reserva presupuestal constituida"/>
    <s v="Posibilidad de afectación económica por reducción en la asignación del presupuesto de la vigencia debido un mal seguimiento y control de la reserva constituida por parte de los supervisores de los contratos"/>
    <s v="Afectación Económica o presupuestal"/>
    <m/>
    <x v="1"/>
    <s v="Reducir"/>
    <x v="1"/>
    <m/>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m/>
    <x v="1"/>
    <s v="Reducir"/>
    <x v="2"/>
    <s v="Reducir"/>
  </r>
  <r>
    <x v="13"/>
    <s v="SUBDIRECCIÓN ADMINISTRATIVA Y FINANCIERA"/>
    <x v="67"/>
    <s v="Falla en la formulación del anteproyecto de presupuesto en el rubro de Funcionamiento"/>
    <s v="Posibilidad de afectación económica por la limitación en la ejecución para los  objetivos planteados en el rubro de funcionamiento del presupuesto debido a que no se cumple con una actividad de planeación de las actividades a desarrollar en una vigencia"/>
    <s v="Afectación Económica o presupuestal"/>
    <n v="163"/>
    <x v="1"/>
    <s v="Reducir"/>
    <x v="1"/>
    <m/>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2"/>
    <s v="Reducir"/>
  </r>
  <r>
    <x v="13"/>
    <s v="SUBDIRECCIÓN ADMINISTRATIVA Y FINANCIERA"/>
    <x v="68"/>
    <s v="Falla en el registro de un Compromiso Presupuestal"/>
    <s v="Posibilidad de afectación económica en sanciones disciplinarias y hallazgos en los entes de control por una mala interpretación de las solicitudes"/>
    <s v="Afectación Económica o presupuestal"/>
    <m/>
    <x v="1"/>
    <s v="Reducir"/>
    <x v="1"/>
    <m/>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n v="163"/>
    <x v="1"/>
    <s v="Reducir"/>
    <x v="2"/>
    <s v="Reducir"/>
  </r>
  <r>
    <x v="14"/>
    <s v="OFICINA DE PLANEACIÓN"/>
    <x v="69"/>
    <s v="Incumplimiento y no conformidad de reportes e informes de avance de planes de acción y proyectos de inversión "/>
    <s v="Posibilidad de pérdida reputacional en la imagen institucional debido a la omisión de la tarea referente al reporte de ejecución presupuestal y físico de proyectos de inversión, del procedimiento SEYM-P-006 SEGUIMIENTO A LA EJECUCIÓN PRESUPUESTAL Y DE METAS"/>
    <s v="Pérdida Reputacional"/>
    <m/>
    <x v="1"/>
    <s v="Reducir"/>
    <x v="1"/>
    <m/>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m/>
    <x v="0"/>
    <s v="Reducir"/>
    <x v="0"/>
    <s v="Reducir"/>
  </r>
  <r>
    <x v="14"/>
    <s v="OFICINA DE PLANEACIÓN"/>
    <x v="70"/>
    <s v="Liberación de productos no conformes con los requisitos"/>
    <s v="Posibilidad de pérdida reputacional en la imagen institucional por el desconocimiento de cambios normativos, requisitos y/o lineamientos para el desarrollo de productos y/o salidas"/>
    <s v="Pérdida Reputacional"/>
    <n v="163"/>
    <x v="0"/>
    <s v="Reducir"/>
    <x v="1"/>
    <m/>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2"/>
    <s v="Reducir"/>
  </r>
  <r>
    <x v="14"/>
    <s v="OFICINA DE PLANEACIÓN"/>
    <x v="71"/>
    <s v="Incumplimiento en la ejecución de los planes y proyectos Institucionales"/>
    <s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
    <s v="Pérdida Reputacional"/>
    <m/>
    <x v="1"/>
    <s v="Reducir"/>
    <x v="1"/>
    <m/>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m/>
    <x v="1"/>
    <s v="Reducir"/>
    <x v="2"/>
    <s v="Reducir"/>
  </r>
  <r>
    <x v="14"/>
    <s v="OFICINA DE CONTROL INTERNO"/>
    <x v="72"/>
    <s v="Incumplimiento del Plan Anual de Auditoría Interna"/>
    <s v="Posibilidad de pérdida reputacional en la credibilidad y confianza de las partes interesadas y organismos de control por falta de competencias y capacitaciones al personal de la entidad con respecto al trabajo en esta"/>
    <s v="Pérdida Reputacional"/>
    <n v="163"/>
    <x v="1"/>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3"/>
    <s v="Reducir"/>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m/>
    <x v="0"/>
    <s v="Reducir"/>
    <x v="1"/>
    <m/>
  </r>
  <r>
    <x v="14"/>
    <s v="OFICINA DE CONTROL INTERNO"/>
    <x v="73"/>
    <s v="Incumplimiento en la ejecución del cronograma de monitoreo de los planes de mejoramiento"/>
    <s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
    <s v="Pérdida Reputacional"/>
    <n v="163"/>
    <x v="0"/>
    <s v="Reducir"/>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9D781C2-6480-493B-AAFB-8935F703DE17}"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12">
  <location ref="D49:E58" firstHeaderRow="1" firstDataRow="1" firstDataCol="1"/>
  <pivotFields count="13">
    <pivotField showAll="0">
      <items count="20">
        <item x="6"/>
        <item x="12"/>
        <item m="1" x="17"/>
        <item x="11"/>
        <item x="10"/>
        <item x="1"/>
        <item x="0"/>
        <item x="8"/>
        <item x="3"/>
        <item m="1" x="18"/>
        <item x="13"/>
        <item m="1" x="16"/>
        <item x="4"/>
        <item x="14"/>
        <item x="5"/>
        <item h="1" x="15"/>
        <item x="2"/>
        <item x="7"/>
        <item h="1" x="9"/>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Row" showAll="0">
      <items count="10">
        <item x="4"/>
        <item x="2"/>
        <item x="0"/>
        <item x="7"/>
        <item x="1"/>
        <item x="3"/>
        <item x="5"/>
        <item x="6"/>
        <item h="1" x="8"/>
        <item t="default"/>
      </items>
    </pivotField>
  </pivotFields>
  <rowFields count="1">
    <field x="12"/>
  </rowFields>
  <rowItems count="9">
    <i>
      <x/>
    </i>
    <i>
      <x v="1"/>
    </i>
    <i>
      <x v="2"/>
    </i>
    <i>
      <x v="3"/>
    </i>
    <i>
      <x v="4"/>
    </i>
    <i>
      <x v="5"/>
    </i>
    <i>
      <x v="6"/>
    </i>
    <i>
      <x v="7"/>
    </i>
    <i t="grand">
      <x/>
    </i>
  </rowItems>
  <colItems count="1">
    <i/>
  </colItems>
  <dataFields count="1">
    <dataField name="Cuenta de NÚMERO DE RIESGO" fld="4" subtotal="count" baseField="0" baseItem="0"/>
  </dataFields>
  <formats count="12">
    <format dxfId="1209">
      <pivotArea type="all" dataOnly="0" outline="0" fieldPosition="0"/>
    </format>
    <format dxfId="1208">
      <pivotArea outline="0" collapsedLevelsAreSubtotals="1" fieldPosition="0"/>
    </format>
    <format dxfId="1207">
      <pivotArea field="12" type="button" dataOnly="0" labelOnly="1" outline="0" axis="axisRow" fieldPosition="0"/>
    </format>
    <format dxfId="1206">
      <pivotArea dataOnly="0" labelOnly="1" fieldPosition="0">
        <references count="1">
          <reference field="12" count="0"/>
        </references>
      </pivotArea>
    </format>
    <format dxfId="1205">
      <pivotArea dataOnly="0" labelOnly="1" grandRow="1" outline="0" fieldPosition="0"/>
    </format>
    <format dxfId="1204">
      <pivotArea dataOnly="0" labelOnly="1" outline="0" axis="axisValues" fieldPosition="0"/>
    </format>
    <format dxfId="1203">
      <pivotArea type="all" dataOnly="0" outline="0" fieldPosition="0"/>
    </format>
    <format dxfId="1202">
      <pivotArea outline="0" collapsedLevelsAreSubtotals="1" fieldPosition="0"/>
    </format>
    <format dxfId="1201">
      <pivotArea field="12" type="button" dataOnly="0" labelOnly="1" outline="0" axis="axisRow" fieldPosition="0"/>
    </format>
    <format dxfId="1200">
      <pivotArea dataOnly="0" labelOnly="1" fieldPosition="0">
        <references count="1">
          <reference field="12" count="0"/>
        </references>
      </pivotArea>
    </format>
    <format dxfId="1199">
      <pivotArea dataOnly="0" labelOnly="1" grandRow="1" outline="0" fieldPosition="0"/>
    </format>
    <format dxfId="1198">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DE2F66B-60CD-4B7E-8B9B-3034E4557D0D}" name="TablaDinámica1"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chartFormat="6">
  <location ref="A49:B65" firstHeaderRow="1" firstDataRow="1" firstDataCol="1"/>
  <pivotFields count="13">
    <pivotField axis="axisRow" showAll="0">
      <items count="20">
        <item x="6"/>
        <item x="12"/>
        <item m="1" x="17"/>
        <item x="11"/>
        <item x="10"/>
        <item x="1"/>
        <item x="0"/>
        <item x="8"/>
        <item x="3"/>
        <item m="1" x="18"/>
        <item x="13"/>
        <item m="1" x="16"/>
        <item x="4"/>
        <item x="14"/>
        <item x="5"/>
        <item h="1" x="15"/>
        <item x="2"/>
        <item x="7"/>
        <item x="9"/>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s>
  <rowFields count="1">
    <field x="0"/>
  </rowFields>
  <rowItems count="16">
    <i>
      <x/>
    </i>
    <i>
      <x v="1"/>
    </i>
    <i>
      <x v="3"/>
    </i>
    <i>
      <x v="4"/>
    </i>
    <i>
      <x v="5"/>
    </i>
    <i>
      <x v="6"/>
    </i>
    <i>
      <x v="7"/>
    </i>
    <i>
      <x v="8"/>
    </i>
    <i>
      <x v="10"/>
    </i>
    <i>
      <x v="12"/>
    </i>
    <i>
      <x v="13"/>
    </i>
    <i>
      <x v="14"/>
    </i>
    <i>
      <x v="16"/>
    </i>
    <i>
      <x v="17"/>
    </i>
    <i>
      <x v="18"/>
    </i>
    <i t="grand">
      <x/>
    </i>
  </rowItems>
  <colItems count="1">
    <i/>
  </colItems>
  <dataFields count="1">
    <dataField name="Cuenta de NÚMERO DE RIESGO" fld="4" subtotal="count" baseField="0" baseItem="0"/>
  </dataFields>
  <formats count="12">
    <format dxfId="1221">
      <pivotArea type="all" dataOnly="0" outline="0" fieldPosition="0"/>
    </format>
    <format dxfId="1220">
      <pivotArea outline="0" collapsedLevelsAreSubtotals="1" fieldPosition="0"/>
    </format>
    <format dxfId="1219">
      <pivotArea field="0" type="button" dataOnly="0" labelOnly="1" outline="0" axis="axisRow" fieldPosition="0"/>
    </format>
    <format dxfId="1218">
      <pivotArea dataOnly="0" labelOnly="1" fieldPosition="0">
        <references count="1">
          <reference field="0" count="0"/>
        </references>
      </pivotArea>
    </format>
    <format dxfId="1217">
      <pivotArea dataOnly="0" labelOnly="1" grandRow="1" outline="0" fieldPosition="0"/>
    </format>
    <format dxfId="1216">
      <pivotArea dataOnly="0" labelOnly="1" outline="0" axis="axisValues" fieldPosition="0"/>
    </format>
    <format dxfId="1215">
      <pivotArea type="all" dataOnly="0" outline="0" fieldPosition="0"/>
    </format>
    <format dxfId="1214">
      <pivotArea outline="0" collapsedLevelsAreSubtotals="1" fieldPosition="0"/>
    </format>
    <format dxfId="1213">
      <pivotArea field="0" type="button" dataOnly="0" labelOnly="1" outline="0" axis="axisRow" fieldPosition="0"/>
    </format>
    <format dxfId="1212">
      <pivotArea dataOnly="0" labelOnly="1" fieldPosition="0">
        <references count="1">
          <reference field="0" count="0"/>
        </references>
      </pivotArea>
    </format>
    <format dxfId="1211">
      <pivotArea dataOnly="0" labelOnly="1" grandRow="1" outline="0" fieldPosition="0"/>
    </format>
    <format dxfId="1210">
      <pivotArea dataOnly="0" labelOnly="1" outline="0" axis="axisValues" fieldPosition="0"/>
    </format>
  </formats>
  <chartFormats count="1">
    <chartFormat chart="5"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353070D-85A4-427A-93BE-D8CD6037A4B2}" name="TablaDinámica2"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chartFormat="13">
  <location ref="B4:C8" firstHeaderRow="1" firstDataRow="1" firstDataCol="1"/>
  <pivotFields count="56">
    <pivotField dataField="1" compact="0" outline="0" showAll="0"/>
    <pivotField compact="0" outline="0" showAll="0"/>
    <pivotField compact="0" outline="0" showAll="0"/>
    <pivotField compact="0" outline="0" showAll="0"/>
    <pivotField compact="0" outline="0" showAll="0" defaultSubtotal="0"/>
    <pivotField compact="0" outline="0" showAll="0" sortType="ascending" defaultSubtotal="0"/>
    <pivotField compact="0" outline="0" showAll="0"/>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5">
        <item x="1"/>
        <item x="2"/>
        <item x="0"/>
        <item h="1" x="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22"/>
  </rowFields>
  <rowItems count="4">
    <i>
      <x/>
    </i>
    <i>
      <x v="1"/>
    </i>
    <i>
      <x v="2"/>
    </i>
    <i t="grand">
      <x/>
    </i>
  </rowItems>
  <colItems count="1">
    <i/>
  </colItems>
  <dataFields count="1">
    <dataField name="Cuenta de PROCESO" fld="0" subtotal="count" baseField="0" baseItem="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22" count="1" selected="0">
            <x v="0"/>
          </reference>
        </references>
      </pivotArea>
    </chartFormat>
    <chartFormat chart="0" format="2">
      <pivotArea type="data" outline="0" fieldPosition="0">
        <references count="2">
          <reference field="4294967294" count="1" selected="0">
            <x v="0"/>
          </reference>
          <reference field="22" count="1" selected="0">
            <x v="1"/>
          </reference>
        </references>
      </pivotArea>
    </chartFormat>
    <chartFormat chart="0" format="3">
      <pivotArea type="data" outline="0" fieldPosition="0">
        <references count="2">
          <reference field="4294967294" count="1" selected="0">
            <x v="0"/>
          </reference>
          <reference field="2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5DD4C75-306F-472A-ADEC-91FD05F636D6}" name="TablaDinámica1" cacheId="2"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A19" firstHeaderRow="1" firstDataRow="1" firstDataCol="1"/>
  <pivotFields count="56">
    <pivotField axis="axisRow" compact="0" outline="0" showAll="0" sortType="ascending" defaultSubtotal="0">
      <items count="16">
        <item x="6"/>
        <item m="1" x="15"/>
        <item x="12"/>
        <item x="7"/>
        <item x="11"/>
        <item x="10"/>
        <item x="1"/>
        <item x="0"/>
        <item x="8"/>
        <item x="3"/>
        <item x="9"/>
        <item x="13"/>
        <item x="2"/>
        <item x="4"/>
        <item x="14"/>
        <item x="5"/>
      </items>
    </pivotField>
    <pivotField compact="0" outline="0" showAll="0" defaultSubtotal="0">
      <items count="19">
        <item x="14"/>
        <item x="9"/>
        <item x="6"/>
        <item x="12"/>
        <item x="11"/>
        <item x="15"/>
        <item x="17"/>
        <item m="1" x="18"/>
        <item x="4"/>
        <item x="13"/>
        <item x="3"/>
        <item x="8"/>
        <item x="5"/>
        <item x="7"/>
        <item x="1"/>
        <item x="0"/>
        <item x="16"/>
        <item x="2"/>
        <item x="10"/>
      </items>
    </pivotField>
    <pivotField compact="0" outline="0" showAll="0"/>
    <pivotField compact="0" outline="0" showAll="0"/>
    <pivotField compact="0" outline="0" showAll="0" sortType="ascending"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numFmtId="14" outline="0" showAl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9" outline="0" showAll="0"/>
  </pivotFields>
  <rowFields count="1">
    <field x="0"/>
  </rowFields>
  <rowItems count="16">
    <i>
      <x/>
    </i>
    <i>
      <x v="2"/>
    </i>
    <i>
      <x v="3"/>
    </i>
    <i>
      <x v="4"/>
    </i>
    <i>
      <x v="5"/>
    </i>
    <i>
      <x v="6"/>
    </i>
    <i>
      <x v="7"/>
    </i>
    <i>
      <x v="8"/>
    </i>
    <i>
      <x v="9"/>
    </i>
    <i>
      <x v="10"/>
    </i>
    <i>
      <x v="11"/>
    </i>
    <i>
      <x v="12"/>
    </i>
    <i>
      <x v="13"/>
    </i>
    <i>
      <x v="14"/>
    </i>
    <i>
      <x v="15"/>
    </i>
    <i t="grand">
      <x/>
    </i>
  </rowItems>
  <colItems count="1">
    <i/>
  </colItems>
  <formats count="6">
    <format dxfId="1197">
      <pivotArea field="1" type="button" dataOnly="0" labelOnly="1" outline="0"/>
    </format>
    <format dxfId="1196">
      <pivotArea dataOnly="0" labelOnly="1" grandRow="1" outline="0" fieldPosition="0"/>
    </format>
    <format dxfId="1195">
      <pivotArea type="all" dataOnly="0" outline="0" fieldPosition="0"/>
    </format>
    <format dxfId="1194">
      <pivotArea field="1" type="button" dataOnly="0" labelOnly="1" outline="0"/>
    </format>
    <format dxfId="1193">
      <pivotArea field="4" type="button" dataOnly="0" labelOnly="1" outline="0"/>
    </format>
    <format dxfId="119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D8FA101-6452-466B-9050-D0527BE9F909}" name="TablaDinámica26"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3">
  <location ref="N9:O25" firstHeaderRow="1" firstDataRow="1" firstDataCol="1"/>
  <pivotFields count="6">
    <pivotField compact="0" outline="0" showAll="0" defaultSubtotal="0">
      <items count="6">
        <item x="1"/>
        <item m="1" x="5"/>
        <item x="0"/>
        <item m="1" x="4"/>
        <item x="2"/>
        <item x="3"/>
      </items>
    </pivotField>
    <pivotField axis="axisRow" dataField="1" compact="0" outline="0" showAll="0" defaultSubtotal="0">
      <items count="15">
        <item x="0"/>
        <item x="1"/>
        <item x="2"/>
        <item x="3"/>
        <item x="4"/>
        <item x="5"/>
        <item x="6"/>
        <item x="7"/>
        <item x="8"/>
        <item x="9"/>
        <item x="10"/>
        <item x="11"/>
        <item x="12"/>
        <item x="13"/>
        <item x="14"/>
      </items>
    </pivotField>
    <pivotField compact="0" outline="0" showAll="0" defaultSubtotal="0">
      <items count="8">
        <item x="2"/>
        <item x="3"/>
        <item x="0"/>
        <item x="7"/>
        <item x="4"/>
        <item x="1"/>
        <item x="5"/>
        <item x="6"/>
      </items>
    </pivotField>
    <pivotField compact="0" outline="0" showAll="0" defaultSubtotal="0">
      <items count="4">
        <item x="3"/>
        <item x="0"/>
        <item x="2"/>
        <item x="1"/>
      </items>
    </pivotField>
    <pivotField compact="0" outline="0" showAll="0">
      <items count="75">
        <item x="1"/>
        <item x="60"/>
        <item x="31"/>
        <item x="20"/>
        <item x="43"/>
        <item x="23"/>
        <item x="27"/>
        <item x="56"/>
        <item x="8"/>
        <item x="11"/>
        <item x="2"/>
        <item x="3"/>
        <item x="21"/>
        <item x="12"/>
        <item x="14"/>
        <item x="24"/>
        <item x="26"/>
        <item x="38"/>
        <item x="36"/>
        <item x="62"/>
        <item x="54"/>
        <item x="55"/>
        <item x="48"/>
        <item x="4"/>
        <item x="57"/>
        <item x="49"/>
        <item x="50"/>
        <item x="51"/>
        <item x="28"/>
        <item x="46"/>
        <item x="0"/>
        <item x="13"/>
        <item x="70"/>
        <item x="68"/>
        <item x="15"/>
        <item x="16"/>
        <item x="65"/>
        <item x="66"/>
        <item x="39"/>
        <item x="63"/>
        <item x="58"/>
        <item x="59"/>
        <item x="9"/>
        <item x="67"/>
        <item x="64"/>
        <item x="37"/>
        <item x="29"/>
        <item x="32"/>
        <item x="5"/>
        <item x="10"/>
        <item x="17"/>
        <item x="69"/>
        <item x="22"/>
        <item x="6"/>
        <item x="30"/>
        <item x="47"/>
        <item x="18"/>
        <item x="19"/>
        <item x="33"/>
        <item x="34"/>
        <item x="45"/>
        <item x="44"/>
        <item x="52"/>
        <item x="42"/>
        <item x="40"/>
        <item x="71"/>
        <item x="7"/>
        <item x="53"/>
        <item x="35"/>
        <item x="41"/>
        <item x="61"/>
        <item x="72"/>
        <item x="73"/>
        <item x="25"/>
        <item t="default"/>
      </items>
    </pivotField>
    <pivotField compact="0" outline="0" showAll="0"/>
  </pivotFields>
  <rowFields count="1">
    <field x="1"/>
  </rowFields>
  <rowItems count="16">
    <i>
      <x/>
    </i>
    <i>
      <x v="1"/>
    </i>
    <i>
      <x v="2"/>
    </i>
    <i>
      <x v="3"/>
    </i>
    <i>
      <x v="4"/>
    </i>
    <i>
      <x v="5"/>
    </i>
    <i>
      <x v="6"/>
    </i>
    <i>
      <x v="7"/>
    </i>
    <i>
      <x v="8"/>
    </i>
    <i>
      <x v="9"/>
    </i>
    <i>
      <x v="10"/>
    </i>
    <i>
      <x v="11"/>
    </i>
    <i>
      <x v="12"/>
    </i>
    <i>
      <x v="13"/>
    </i>
    <i>
      <x v="14"/>
    </i>
    <i t="grand">
      <x/>
    </i>
  </rowItems>
  <colItems count="1">
    <i/>
  </colItems>
  <dataFields count="1">
    <dataField name="Cuenta de PROCESO" fld="1" subtotal="count" baseField="0" baseItem="0"/>
  </dataFields>
  <formats count="16">
    <format dxfId="1091">
      <pivotArea type="all" dataOnly="0" outline="0" fieldPosition="0"/>
    </format>
    <format dxfId="1090">
      <pivotArea outline="0" collapsedLevelsAreSubtotals="1" fieldPosition="0"/>
    </format>
    <format dxfId="1089">
      <pivotArea field="3" type="button" dataOnly="0" labelOnly="1" outline="0"/>
    </format>
    <format dxfId="1088">
      <pivotArea field="2" type="button" dataOnly="0" labelOnly="1" outline="0"/>
    </format>
    <format dxfId="1087">
      <pivotArea field="0" type="button" dataOnly="0" labelOnly="1" outline="0"/>
    </format>
    <format dxfId="1086">
      <pivotArea field="1" type="button" dataOnly="0" labelOnly="1" outline="0" axis="axisRow" fieldPosition="0"/>
    </format>
    <format dxfId="1085">
      <pivotArea dataOnly="0" labelOnly="1" grandRow="1" outline="0" fieldPosition="0"/>
    </format>
    <format dxfId="1084">
      <pivotArea dataOnly="0" labelOnly="1" outline="0" axis="axisValues" fieldPosition="0"/>
    </format>
    <format dxfId="1083">
      <pivotArea type="all" dataOnly="0" outline="0" fieldPosition="0"/>
    </format>
    <format dxfId="1082">
      <pivotArea outline="0" collapsedLevelsAreSubtotals="1" fieldPosition="0"/>
    </format>
    <format dxfId="1081">
      <pivotArea field="3" type="button" dataOnly="0" labelOnly="1" outline="0"/>
    </format>
    <format dxfId="1080">
      <pivotArea field="2" type="button" dataOnly="0" labelOnly="1" outline="0"/>
    </format>
    <format dxfId="1079">
      <pivotArea field="0" type="button" dataOnly="0" labelOnly="1" outline="0"/>
    </format>
    <format dxfId="1078">
      <pivotArea field="1" type="button" dataOnly="0" labelOnly="1" outline="0" axis="axisRow" fieldPosition="0"/>
    </format>
    <format dxfId="1077">
      <pivotArea dataOnly="0" labelOnly="1" grandRow="1" outline="0" fieldPosition="0"/>
    </format>
    <format dxfId="1076">
      <pivotArea dataOnly="0" labelOnly="1" outline="0" axis="axisValues" fieldPosition="0"/>
    </format>
  </formats>
  <chartFormats count="28">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1" count="1" selected="0">
            <x v="14"/>
          </reference>
        </references>
      </pivotArea>
    </chartFormat>
    <chartFormat chart="3" format="2">
      <pivotArea type="data" outline="0" fieldPosition="0">
        <references count="2">
          <reference field="4294967294" count="1" selected="0">
            <x v="0"/>
          </reference>
          <reference field="1" count="1" selected="0">
            <x v="13"/>
          </reference>
        </references>
      </pivotArea>
    </chartFormat>
    <chartFormat chart="3" format="3">
      <pivotArea type="data" outline="0" fieldPosition="0">
        <references count="2">
          <reference field="4294967294" count="1" selected="0">
            <x v="0"/>
          </reference>
          <reference field="1" count="1" selected="0">
            <x v="1"/>
          </reference>
        </references>
      </pivotArea>
    </chartFormat>
    <chartFormat chart="3" format="4">
      <pivotArea type="data" outline="0" fieldPosition="0">
        <references count="2">
          <reference field="4294967294" count="1" selected="0">
            <x v="0"/>
          </reference>
          <reference field="1" count="1" selected="0">
            <x v="3"/>
          </reference>
        </references>
      </pivotArea>
    </chartFormat>
    <chartFormat chart="3" format="5">
      <pivotArea type="data" outline="0" fieldPosition="0">
        <references count="2">
          <reference field="4294967294" count="1" selected="0">
            <x v="0"/>
          </reference>
          <reference field="1" count="1" selected="0">
            <x v="9"/>
          </reference>
        </references>
      </pivotArea>
    </chartFormat>
    <chartFormat chart="3" format="6">
      <pivotArea type="data" outline="0" fieldPosition="0">
        <references count="2">
          <reference field="4294967294" count="1" selected="0">
            <x v="0"/>
          </reference>
          <reference field="1" count="1" selected="0">
            <x v="2"/>
          </reference>
        </references>
      </pivotArea>
    </chartFormat>
    <chartFormat chart="3" format="7">
      <pivotArea type="data" outline="0" fieldPosition="0">
        <references count="2">
          <reference field="4294967294" count="1" selected="0">
            <x v="0"/>
          </reference>
          <reference field="1" count="1" selected="0">
            <x v="12"/>
          </reference>
        </references>
      </pivotArea>
    </chartFormat>
    <chartFormat chart="3" format="8">
      <pivotArea type="data" outline="0" fieldPosition="0">
        <references count="2">
          <reference field="4294967294" count="1" selected="0">
            <x v="0"/>
          </reference>
          <reference field="1" count="1" selected="0">
            <x v="11"/>
          </reference>
        </references>
      </pivotArea>
    </chartFormat>
    <chartFormat chart="3" format="9">
      <pivotArea type="data" outline="0" fieldPosition="0">
        <references count="2">
          <reference field="4294967294" count="1" selected="0">
            <x v="0"/>
          </reference>
          <reference field="1" count="1" selected="0">
            <x v="10"/>
          </reference>
        </references>
      </pivotArea>
    </chartFormat>
    <chartFormat chart="3" format="10">
      <pivotArea type="data" outline="0" fieldPosition="0">
        <references count="2">
          <reference field="4294967294" count="1" selected="0">
            <x v="0"/>
          </reference>
          <reference field="1" count="1" selected="0">
            <x v="8"/>
          </reference>
        </references>
      </pivotArea>
    </chartFormat>
    <chartFormat chart="3" format="11">
      <pivotArea type="data" outline="0" fieldPosition="0">
        <references count="2">
          <reference field="4294967294" count="1" selected="0">
            <x v="0"/>
          </reference>
          <reference field="1" count="1" selected="0">
            <x v="7"/>
          </reference>
        </references>
      </pivotArea>
    </chartFormat>
    <chartFormat chart="3" format="12">
      <pivotArea type="data" outline="0" fieldPosition="0">
        <references count="2">
          <reference field="4294967294" count="1" selected="0">
            <x v="0"/>
          </reference>
          <reference field="1" count="1" selected="0">
            <x v="0"/>
          </reference>
        </references>
      </pivotArea>
    </chartFormat>
    <chartFormat chart="3" format="13">
      <pivotArea type="data" outline="0" fieldPosition="0">
        <references count="2">
          <reference field="4294967294" count="1" selected="0">
            <x v="0"/>
          </reference>
          <reference field="1" count="1" selected="0">
            <x v="6"/>
          </reference>
        </references>
      </pivotArea>
    </chartFormat>
    <chartFormat chart="3" format="14">
      <pivotArea type="data" outline="0" fieldPosition="0">
        <references count="2">
          <reference field="4294967294" count="1" selected="0">
            <x v="0"/>
          </reference>
          <reference field="1" count="1" selected="0">
            <x v="4"/>
          </reference>
        </references>
      </pivotArea>
    </chartFormat>
    <chartFormat chart="3" format="15">
      <pivotArea type="data" outline="0" fieldPosition="0">
        <references count="2">
          <reference field="4294967294" count="1" selected="0">
            <x v="0"/>
          </reference>
          <reference field="1" count="1" selected="0">
            <x v="5"/>
          </reference>
        </references>
      </pivotArea>
    </chartFormat>
    <chartFormat chart="12" format="16" series="1">
      <pivotArea type="data" outline="0" fieldPosition="0">
        <references count="1">
          <reference field="4294967294" count="1" selected="0">
            <x v="0"/>
          </reference>
        </references>
      </pivotArea>
    </chartFormat>
    <chartFormat chart="12" format="17">
      <pivotArea type="data" outline="0" fieldPosition="0">
        <references count="2">
          <reference field="4294967294" count="1" selected="0">
            <x v="0"/>
          </reference>
          <reference field="1" count="1" selected="0">
            <x v="0"/>
          </reference>
        </references>
      </pivotArea>
    </chartFormat>
    <chartFormat chart="12" format="18">
      <pivotArea type="data" outline="0" fieldPosition="0">
        <references count="2">
          <reference field="4294967294" count="1" selected="0">
            <x v="0"/>
          </reference>
          <reference field="1" count="1" selected="0">
            <x v="1"/>
          </reference>
        </references>
      </pivotArea>
    </chartFormat>
    <chartFormat chart="12" format="19">
      <pivotArea type="data" outline="0" fieldPosition="0">
        <references count="2">
          <reference field="4294967294" count="1" selected="0">
            <x v="0"/>
          </reference>
          <reference field="1" count="1" selected="0">
            <x v="2"/>
          </reference>
        </references>
      </pivotArea>
    </chartFormat>
    <chartFormat chart="12" format="20">
      <pivotArea type="data" outline="0" fieldPosition="0">
        <references count="2">
          <reference field="4294967294" count="1" selected="0">
            <x v="0"/>
          </reference>
          <reference field="1" count="1" selected="0">
            <x v="6"/>
          </reference>
        </references>
      </pivotArea>
    </chartFormat>
    <chartFormat chart="12" format="21">
      <pivotArea type="data" outline="0" fieldPosition="0">
        <references count="2">
          <reference field="4294967294" count="1" selected="0">
            <x v="0"/>
          </reference>
          <reference field="1" count="1" selected="0">
            <x v="7"/>
          </reference>
        </references>
      </pivotArea>
    </chartFormat>
    <chartFormat chart="12" format="22">
      <pivotArea type="data" outline="0" fieldPosition="0">
        <references count="2">
          <reference field="4294967294" count="1" selected="0">
            <x v="0"/>
          </reference>
          <reference field="1" count="1" selected="0">
            <x v="8"/>
          </reference>
        </references>
      </pivotArea>
    </chartFormat>
    <chartFormat chart="12" format="23">
      <pivotArea type="data" outline="0" fieldPosition="0">
        <references count="2">
          <reference field="4294967294" count="1" selected="0">
            <x v="0"/>
          </reference>
          <reference field="1" count="1" selected="0">
            <x v="9"/>
          </reference>
        </references>
      </pivotArea>
    </chartFormat>
    <chartFormat chart="12" format="24">
      <pivotArea type="data" outline="0" fieldPosition="0">
        <references count="2">
          <reference field="4294967294" count="1" selected="0">
            <x v="0"/>
          </reference>
          <reference field="1" count="1" selected="0">
            <x v="10"/>
          </reference>
        </references>
      </pivotArea>
    </chartFormat>
    <chartFormat chart="12" format="25">
      <pivotArea type="data" outline="0" fieldPosition="0">
        <references count="2">
          <reference field="4294967294" count="1" selected="0">
            <x v="0"/>
          </reference>
          <reference field="1" count="1" selected="0">
            <x v="11"/>
          </reference>
        </references>
      </pivotArea>
    </chartFormat>
    <chartFormat chart="12" format="26">
      <pivotArea type="data" outline="0" fieldPosition="0">
        <references count="2">
          <reference field="4294967294" count="1" selected="0">
            <x v="0"/>
          </reference>
          <reference field="1" count="1" selected="0">
            <x v="12"/>
          </reference>
        </references>
      </pivotArea>
    </chartFormat>
    <chartFormat chart="12" format="27">
      <pivotArea type="data" outline="0" fieldPosition="0">
        <references count="2">
          <reference field="4294967294" count="1" selected="0">
            <x v="0"/>
          </reference>
          <reference field="1" count="1" selected="0">
            <x v="1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402F398-F329-469D-8530-B43A5716C4C1}" name="TablaDinámica25" cacheId="1" applyNumberFormats="0" applyBorderFormats="0" applyFontFormats="0" applyPatternFormats="0" applyAlignmentFormats="0" applyWidthHeightFormats="1" dataCaption="Valores" updatedVersion="7" minRefreshableVersion="3" useAutoFormatting="1" itemPrintTitles="1" createdVersion="7" indent="0" compact="0" compactData="0" multipleFieldFilters="0" chartFormat="14">
  <location ref="H9:J24" firstHeaderRow="1" firstDataRow="1" firstDataCol="2" rowPageCount="2" colPageCount="1"/>
  <pivotFields count="6">
    <pivotField axis="axisPage" compact="0" outline="0" showAll="0" defaultSubtotal="0">
      <items count="6">
        <item x="1"/>
        <item m="1" x="5"/>
        <item x="0"/>
        <item m="1" x="4"/>
        <item x="2"/>
        <item x="3"/>
      </items>
    </pivotField>
    <pivotField axis="axisPage" dataField="1" compact="0" outline="0" showAll="0">
      <items count="16">
        <item x="0"/>
        <item x="1"/>
        <item x="2"/>
        <item x="3"/>
        <item x="4"/>
        <item x="5"/>
        <item x="6"/>
        <item x="7"/>
        <item x="8"/>
        <item x="9"/>
        <item x="10"/>
        <item x="11"/>
        <item x="12"/>
        <item x="13"/>
        <item x="14"/>
        <item t="default"/>
      </items>
    </pivotField>
    <pivotField axis="axisRow" compact="0" outline="0" showAll="0" defaultSubtotal="0">
      <items count="8">
        <item x="2"/>
        <item x="3"/>
        <item x="0"/>
        <item x="7"/>
        <item x="4"/>
        <item x="1"/>
        <item x="5"/>
        <item x="6"/>
      </items>
    </pivotField>
    <pivotField axis="axisRow" compact="0" outline="0" showAll="0" defaultSubtotal="0">
      <items count="4">
        <item x="3"/>
        <item x="0"/>
        <item x="2"/>
        <item x="1"/>
      </items>
    </pivotField>
    <pivotField compact="0" outline="0" showAll="0"/>
    <pivotField compact="0" outline="0" showAll="0"/>
  </pivotFields>
  <rowFields count="2">
    <field x="2"/>
    <field x="3"/>
  </rowFields>
  <rowItems count="15">
    <i>
      <x/>
      <x v="1"/>
    </i>
    <i r="1">
      <x v="2"/>
    </i>
    <i r="1">
      <x v="3"/>
    </i>
    <i>
      <x v="1"/>
      <x v="3"/>
    </i>
    <i>
      <x v="2"/>
      <x v="1"/>
    </i>
    <i r="1">
      <x v="3"/>
    </i>
    <i>
      <x v="3"/>
      <x v="1"/>
    </i>
    <i>
      <x v="4"/>
      <x v="1"/>
    </i>
    <i>
      <x v="5"/>
      <x/>
    </i>
    <i r="1">
      <x v="1"/>
    </i>
    <i r="1">
      <x v="3"/>
    </i>
    <i>
      <x v="6"/>
      <x v="1"/>
    </i>
    <i r="1">
      <x v="3"/>
    </i>
    <i>
      <x v="7"/>
      <x v="1"/>
    </i>
    <i t="grand">
      <x/>
    </i>
  </rowItems>
  <colItems count="1">
    <i/>
  </colItems>
  <pageFields count="2">
    <pageField fld="0" hier="-1"/>
    <pageField fld="1" hier="-1"/>
  </pageFields>
  <dataFields count="1">
    <dataField name="Cuenta de PROCESO" fld="1" subtotal="count" baseField="0" baseItem="0"/>
  </dataFields>
  <formats count="100">
    <format dxfId="1191">
      <pivotArea dataOnly="0" outline="0" fieldPosition="0">
        <references count="1">
          <reference field="3" count="0" defaultSubtotal="1"/>
        </references>
      </pivotArea>
    </format>
    <format dxfId="1190">
      <pivotArea type="all" dataOnly="0" outline="0" fieldPosition="0"/>
    </format>
    <format dxfId="1189">
      <pivotArea outline="0" collapsedLevelsAreSubtotals="1" fieldPosition="0"/>
    </format>
    <format dxfId="1188">
      <pivotArea field="3" type="button" dataOnly="0" labelOnly="1" outline="0" axis="axisRow" fieldPosition="1"/>
    </format>
    <format dxfId="1187">
      <pivotArea field="2" type="button" dataOnly="0" labelOnly="1" outline="0" axis="axisRow" fieldPosition="0"/>
    </format>
    <format dxfId="1186">
      <pivotArea field="0" type="button" dataOnly="0" labelOnly="1" outline="0" axis="axisPage" fieldPosition="0"/>
    </format>
    <format dxfId="1185">
      <pivotArea field="1" type="button" dataOnly="0" labelOnly="1" outline="0" axis="axisPage" fieldPosition="1"/>
    </format>
    <format dxfId="1184">
      <pivotArea dataOnly="0" labelOnly="1" outline="0" fieldPosition="0">
        <references count="1">
          <reference field="3" count="0"/>
        </references>
      </pivotArea>
    </format>
    <format dxfId="1183">
      <pivotArea dataOnly="0" labelOnly="1" outline="0" fieldPosition="0">
        <references count="1">
          <reference field="3" count="0" defaultSubtotal="1"/>
        </references>
      </pivotArea>
    </format>
    <format dxfId="1182">
      <pivotArea dataOnly="0" labelOnly="1" grandRow="1" outline="0" fieldPosition="0"/>
    </format>
    <format dxfId="1181">
      <pivotArea dataOnly="0" labelOnly="1" outline="0" fieldPosition="0">
        <references count="2">
          <reference field="2" count="1">
            <x v="5"/>
          </reference>
          <reference field="3" count="1" selected="0">
            <x v="0"/>
          </reference>
        </references>
      </pivotArea>
    </format>
    <format dxfId="1180">
      <pivotArea dataOnly="0" labelOnly="1" outline="0" fieldPosition="0">
        <references count="2">
          <reference field="2" count="7">
            <x v="0"/>
            <x v="2"/>
            <x v="3"/>
            <x v="4"/>
            <x v="5"/>
            <x v="6"/>
            <x v="7"/>
          </reference>
          <reference field="3" count="1" selected="0">
            <x v="1"/>
          </reference>
        </references>
      </pivotArea>
    </format>
    <format dxfId="1179">
      <pivotArea dataOnly="0" labelOnly="1" outline="0" fieldPosition="0">
        <references count="2">
          <reference field="2" count="1">
            <x v="0"/>
          </reference>
          <reference field="3" count="1" selected="0">
            <x v="2"/>
          </reference>
        </references>
      </pivotArea>
    </format>
    <format dxfId="1178">
      <pivotArea dataOnly="0" labelOnly="1" outline="0" fieldPosition="0">
        <references count="2">
          <reference field="2" count="5">
            <x v="0"/>
            <x v="1"/>
            <x v="2"/>
            <x v="5"/>
            <x v="6"/>
          </reference>
          <reference field="3" count="1" selected="0">
            <x v="3"/>
          </reference>
        </references>
      </pivotArea>
    </format>
    <format dxfId="1177">
      <pivotArea dataOnly="0" labelOnly="1" outline="0" fieldPosition="0">
        <references count="3">
          <reference field="0" count="1">
            <x v="2"/>
          </reference>
          <reference field="2" count="1" selected="0">
            <x v="5"/>
          </reference>
          <reference field="3" count="1" selected="0">
            <x v="0"/>
          </reference>
        </references>
      </pivotArea>
    </format>
    <format dxfId="1176">
      <pivotArea dataOnly="0" labelOnly="1" outline="0" fieldPosition="0">
        <references count="3">
          <reference field="0" count="2">
            <x v="0"/>
            <x v="2"/>
          </reference>
          <reference field="2" count="1" selected="0">
            <x v="0"/>
          </reference>
          <reference field="3" count="1" selected="0">
            <x v="1"/>
          </reference>
        </references>
      </pivotArea>
    </format>
    <format dxfId="1175">
      <pivotArea dataOnly="0" labelOnly="1" outline="0" fieldPosition="0">
        <references count="3">
          <reference field="0" count="3">
            <x v="0"/>
            <x v="2"/>
            <x v="4"/>
          </reference>
          <reference field="2" count="1" selected="0">
            <x v="2"/>
          </reference>
          <reference field="3" count="1" selected="0">
            <x v="1"/>
          </reference>
        </references>
      </pivotArea>
    </format>
    <format dxfId="1174">
      <pivotArea dataOnly="0" labelOnly="1" outline="0" fieldPosition="0">
        <references count="3">
          <reference field="0" count="1">
            <x v="0"/>
          </reference>
          <reference field="2" count="1" selected="0">
            <x v="3"/>
          </reference>
          <reference field="3" count="1" selected="0">
            <x v="1"/>
          </reference>
        </references>
      </pivotArea>
    </format>
    <format dxfId="1173">
      <pivotArea dataOnly="0" labelOnly="1" outline="0" fieldPosition="0">
        <references count="3">
          <reference field="0" count="1">
            <x v="4"/>
          </reference>
          <reference field="2" count="1" selected="0">
            <x v="4"/>
          </reference>
          <reference field="3" count="1" selected="0">
            <x v="1"/>
          </reference>
        </references>
      </pivotArea>
    </format>
    <format dxfId="1172">
      <pivotArea dataOnly="0" labelOnly="1" outline="0" fieldPosition="0">
        <references count="3">
          <reference field="0" count="3">
            <x v="0"/>
            <x v="2"/>
            <x v="5"/>
          </reference>
          <reference field="2" count="1" selected="0">
            <x v="5"/>
          </reference>
          <reference field="3" count="1" selected="0">
            <x v="1"/>
          </reference>
        </references>
      </pivotArea>
    </format>
    <format dxfId="1171">
      <pivotArea dataOnly="0" labelOnly="1" outline="0" fieldPosition="0">
        <references count="3">
          <reference field="0" count="1">
            <x v="2"/>
          </reference>
          <reference field="2" count="1" selected="0">
            <x v="6"/>
          </reference>
          <reference field="3" count="1" selected="0">
            <x v="1"/>
          </reference>
        </references>
      </pivotArea>
    </format>
    <format dxfId="1170">
      <pivotArea dataOnly="0" labelOnly="1" outline="0" fieldPosition="0">
        <references count="3">
          <reference field="0" count="1">
            <x v="0"/>
          </reference>
          <reference field="2" count="1" selected="0">
            <x v="0"/>
          </reference>
          <reference field="3" count="1" selected="0">
            <x v="2"/>
          </reference>
        </references>
      </pivotArea>
    </format>
    <format dxfId="1169">
      <pivotArea dataOnly="0" labelOnly="1" outline="0" fieldPosition="0">
        <references count="3">
          <reference field="0" count="1">
            <x v="2"/>
          </reference>
          <reference field="2" count="1" selected="0">
            <x v="0"/>
          </reference>
          <reference field="3" count="1" selected="0">
            <x v="3"/>
          </reference>
        </references>
      </pivotArea>
    </format>
    <format dxfId="1168">
      <pivotArea dataOnly="0" labelOnly="1" outline="0" fieldPosition="0">
        <references count="3">
          <reference field="0" count="1">
            <x v="4"/>
          </reference>
          <reference field="2" count="1" selected="0">
            <x v="1"/>
          </reference>
          <reference field="3" count="1" selected="0">
            <x v="3"/>
          </reference>
        </references>
      </pivotArea>
    </format>
    <format dxfId="1167">
      <pivotArea dataOnly="0" labelOnly="1" outline="0" fieldPosition="0">
        <references count="3">
          <reference field="0" count="1">
            <x v="5"/>
          </reference>
          <reference field="2" count="1" selected="0">
            <x v="2"/>
          </reference>
          <reference field="3" count="1" selected="0">
            <x v="3"/>
          </reference>
        </references>
      </pivotArea>
    </format>
    <format dxfId="1166">
      <pivotArea dataOnly="0" labelOnly="1" outline="0" fieldPosition="0">
        <references count="3">
          <reference field="0" count="0"/>
          <reference field="2" count="1" selected="0">
            <x v="5"/>
          </reference>
          <reference field="3" count="1" selected="0">
            <x v="3"/>
          </reference>
        </references>
      </pivotArea>
    </format>
    <format dxfId="1165">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164">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163">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162">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1161">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1160">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1159">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1158">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1157">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1156">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1155">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1154">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1153">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1152">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1151">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1150">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1149">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1148">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1147">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1146">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1145">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1144">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1143">
      <pivotArea dataOnly="0" labelOnly="1" outline="0" axis="axisValues" fieldPosition="0"/>
    </format>
    <format dxfId="1142">
      <pivotArea type="all" dataOnly="0" outline="0" fieldPosition="0"/>
    </format>
    <format dxfId="1141">
      <pivotArea outline="0" collapsedLevelsAreSubtotals="1" fieldPosition="0"/>
    </format>
    <format dxfId="1140">
      <pivotArea field="3" type="button" dataOnly="0" labelOnly="1" outline="0" axis="axisRow" fieldPosition="1"/>
    </format>
    <format dxfId="1139">
      <pivotArea field="2" type="button" dataOnly="0" labelOnly="1" outline="0" axis="axisRow" fieldPosition="0"/>
    </format>
    <format dxfId="1138">
      <pivotArea field="0" type="button" dataOnly="0" labelOnly="1" outline="0" axis="axisPage" fieldPosition="0"/>
    </format>
    <format dxfId="1137">
      <pivotArea field="1" type="button" dataOnly="0" labelOnly="1" outline="0" axis="axisPage" fieldPosition="1"/>
    </format>
    <format dxfId="1136">
      <pivotArea dataOnly="0" labelOnly="1" outline="0" fieldPosition="0">
        <references count="1">
          <reference field="3" count="0"/>
        </references>
      </pivotArea>
    </format>
    <format dxfId="1135">
      <pivotArea dataOnly="0" labelOnly="1" outline="0" fieldPosition="0">
        <references count="1">
          <reference field="3" count="0" defaultSubtotal="1"/>
        </references>
      </pivotArea>
    </format>
    <format dxfId="1134">
      <pivotArea dataOnly="0" labelOnly="1" grandRow="1" outline="0" fieldPosition="0"/>
    </format>
    <format dxfId="1133">
      <pivotArea dataOnly="0" labelOnly="1" outline="0" fieldPosition="0">
        <references count="2">
          <reference field="2" count="1">
            <x v="5"/>
          </reference>
          <reference field="3" count="1" selected="0">
            <x v="0"/>
          </reference>
        </references>
      </pivotArea>
    </format>
    <format dxfId="1132">
      <pivotArea dataOnly="0" labelOnly="1" outline="0" fieldPosition="0">
        <references count="2">
          <reference field="2" count="7">
            <x v="0"/>
            <x v="2"/>
            <x v="3"/>
            <x v="4"/>
            <x v="5"/>
            <x v="6"/>
            <x v="7"/>
          </reference>
          <reference field="3" count="1" selected="0">
            <x v="1"/>
          </reference>
        </references>
      </pivotArea>
    </format>
    <format dxfId="1131">
      <pivotArea dataOnly="0" labelOnly="1" outline="0" fieldPosition="0">
        <references count="2">
          <reference field="2" count="1">
            <x v="0"/>
          </reference>
          <reference field="3" count="1" selected="0">
            <x v="2"/>
          </reference>
        </references>
      </pivotArea>
    </format>
    <format dxfId="1130">
      <pivotArea dataOnly="0" labelOnly="1" outline="0" fieldPosition="0">
        <references count="2">
          <reference field="2" count="5">
            <x v="0"/>
            <x v="1"/>
            <x v="2"/>
            <x v="5"/>
            <x v="6"/>
          </reference>
          <reference field="3" count="1" selected="0">
            <x v="3"/>
          </reference>
        </references>
      </pivotArea>
    </format>
    <format dxfId="1129">
      <pivotArea dataOnly="0" labelOnly="1" outline="0" fieldPosition="0">
        <references count="3">
          <reference field="0" count="1">
            <x v="2"/>
          </reference>
          <reference field="2" count="1" selected="0">
            <x v="5"/>
          </reference>
          <reference field="3" count="1" selected="0">
            <x v="0"/>
          </reference>
        </references>
      </pivotArea>
    </format>
    <format dxfId="1128">
      <pivotArea dataOnly="0" labelOnly="1" outline="0" fieldPosition="0">
        <references count="3">
          <reference field="0" count="2">
            <x v="0"/>
            <x v="2"/>
          </reference>
          <reference field="2" count="1" selected="0">
            <x v="0"/>
          </reference>
          <reference field="3" count="1" selected="0">
            <x v="1"/>
          </reference>
        </references>
      </pivotArea>
    </format>
    <format dxfId="1127">
      <pivotArea dataOnly="0" labelOnly="1" outline="0" fieldPosition="0">
        <references count="3">
          <reference field="0" count="3">
            <x v="0"/>
            <x v="2"/>
            <x v="4"/>
          </reference>
          <reference field="2" count="1" selected="0">
            <x v="2"/>
          </reference>
          <reference field="3" count="1" selected="0">
            <x v="1"/>
          </reference>
        </references>
      </pivotArea>
    </format>
    <format dxfId="1126">
      <pivotArea dataOnly="0" labelOnly="1" outline="0" fieldPosition="0">
        <references count="3">
          <reference field="0" count="1">
            <x v="0"/>
          </reference>
          <reference field="2" count="1" selected="0">
            <x v="3"/>
          </reference>
          <reference field="3" count="1" selected="0">
            <x v="1"/>
          </reference>
        </references>
      </pivotArea>
    </format>
    <format dxfId="1125">
      <pivotArea dataOnly="0" labelOnly="1" outline="0" fieldPosition="0">
        <references count="3">
          <reference field="0" count="1">
            <x v="4"/>
          </reference>
          <reference field="2" count="1" selected="0">
            <x v="4"/>
          </reference>
          <reference field="3" count="1" selected="0">
            <x v="1"/>
          </reference>
        </references>
      </pivotArea>
    </format>
    <format dxfId="1124">
      <pivotArea dataOnly="0" labelOnly="1" outline="0" fieldPosition="0">
        <references count="3">
          <reference field="0" count="3">
            <x v="0"/>
            <x v="2"/>
            <x v="5"/>
          </reference>
          <reference field="2" count="1" selected="0">
            <x v="5"/>
          </reference>
          <reference field="3" count="1" selected="0">
            <x v="1"/>
          </reference>
        </references>
      </pivotArea>
    </format>
    <format dxfId="1123">
      <pivotArea dataOnly="0" labelOnly="1" outline="0" fieldPosition="0">
        <references count="3">
          <reference field="0" count="1">
            <x v="2"/>
          </reference>
          <reference field="2" count="1" selected="0">
            <x v="6"/>
          </reference>
          <reference field="3" count="1" selected="0">
            <x v="1"/>
          </reference>
        </references>
      </pivotArea>
    </format>
    <format dxfId="1122">
      <pivotArea dataOnly="0" labelOnly="1" outline="0" fieldPosition="0">
        <references count="3">
          <reference field="0" count="1">
            <x v="0"/>
          </reference>
          <reference field="2" count="1" selected="0">
            <x v="0"/>
          </reference>
          <reference field="3" count="1" selected="0">
            <x v="2"/>
          </reference>
        </references>
      </pivotArea>
    </format>
    <format dxfId="1121">
      <pivotArea dataOnly="0" labelOnly="1" outline="0" fieldPosition="0">
        <references count="3">
          <reference field="0" count="1">
            <x v="2"/>
          </reference>
          <reference field="2" count="1" selected="0">
            <x v="0"/>
          </reference>
          <reference field="3" count="1" selected="0">
            <x v="3"/>
          </reference>
        </references>
      </pivotArea>
    </format>
    <format dxfId="1120">
      <pivotArea dataOnly="0" labelOnly="1" outline="0" fieldPosition="0">
        <references count="3">
          <reference field="0" count="1">
            <x v="4"/>
          </reference>
          <reference field="2" count="1" selected="0">
            <x v="1"/>
          </reference>
          <reference field="3" count="1" selected="0">
            <x v="3"/>
          </reference>
        </references>
      </pivotArea>
    </format>
    <format dxfId="1119">
      <pivotArea dataOnly="0" labelOnly="1" outline="0" fieldPosition="0">
        <references count="3">
          <reference field="0" count="1">
            <x v="5"/>
          </reference>
          <reference field="2" count="1" selected="0">
            <x v="2"/>
          </reference>
          <reference field="3" count="1" selected="0">
            <x v="3"/>
          </reference>
        </references>
      </pivotArea>
    </format>
    <format dxfId="1118">
      <pivotArea dataOnly="0" labelOnly="1" outline="0" fieldPosition="0">
        <references count="3">
          <reference field="0" count="0"/>
          <reference field="2" count="1" selected="0">
            <x v="5"/>
          </reference>
          <reference field="3" count="1" selected="0">
            <x v="3"/>
          </reference>
        </references>
      </pivotArea>
    </format>
    <format dxfId="1117">
      <pivotArea dataOnly="0" labelOnly="1" outline="0" fieldPosition="0">
        <references count="4">
          <reference field="0" count="1" selected="0">
            <x v="2"/>
          </reference>
          <reference field="1" count="1">
            <x v="12"/>
          </reference>
          <reference field="2" count="1" selected="0">
            <x v="5"/>
          </reference>
          <reference field="3" count="1" selected="0">
            <x v="0"/>
          </reference>
        </references>
      </pivotArea>
    </format>
    <format dxfId="1116">
      <pivotArea dataOnly="0" labelOnly="1" outline="0" fieldPosition="0">
        <references count="4">
          <reference field="0" count="1" selected="0">
            <x v="0"/>
          </reference>
          <reference field="1" count="4">
            <x v="2"/>
            <x v="3"/>
            <x v="4"/>
            <x v="9"/>
          </reference>
          <reference field="2" count="1" selected="0">
            <x v="0"/>
          </reference>
          <reference field="3" count="1" selected="0">
            <x v="1"/>
          </reference>
        </references>
      </pivotArea>
    </format>
    <format dxfId="1115">
      <pivotArea dataOnly="0" labelOnly="1" outline="0" fieldPosition="0">
        <references count="4">
          <reference field="0" count="1" selected="0">
            <x v="2"/>
          </reference>
          <reference field="1" count="1">
            <x v="7"/>
          </reference>
          <reference field="2" count="1" selected="0">
            <x v="0"/>
          </reference>
          <reference field="3" count="1" selected="0">
            <x v="1"/>
          </reference>
        </references>
      </pivotArea>
    </format>
    <format dxfId="1114">
      <pivotArea dataOnly="0" labelOnly="1" outline="0" fieldPosition="0">
        <references count="4">
          <reference field="0" count="1" selected="0">
            <x v="0"/>
          </reference>
          <reference field="1" count="1">
            <x v="9"/>
          </reference>
          <reference field="2" count="1" selected="0">
            <x v="2"/>
          </reference>
          <reference field="3" count="1" selected="0">
            <x v="1"/>
          </reference>
        </references>
      </pivotArea>
    </format>
    <format dxfId="1113">
      <pivotArea dataOnly="0" labelOnly="1" outline="0" fieldPosition="0">
        <references count="4">
          <reference field="0" count="1" selected="0">
            <x v="2"/>
          </reference>
          <reference field="1" count="2">
            <x v="0"/>
            <x v="1"/>
          </reference>
          <reference field="2" count="1" selected="0">
            <x v="2"/>
          </reference>
          <reference field="3" count="1" selected="0">
            <x v="1"/>
          </reference>
        </references>
      </pivotArea>
    </format>
    <format dxfId="1112">
      <pivotArea dataOnly="0" labelOnly="1" outline="0" fieldPosition="0">
        <references count="4">
          <reference field="0" count="1" selected="0">
            <x v="4"/>
          </reference>
          <reference field="1" count="2">
            <x v="6"/>
            <x v="11"/>
          </reference>
          <reference field="2" count="1" selected="0">
            <x v="2"/>
          </reference>
          <reference field="3" count="1" selected="0">
            <x v="1"/>
          </reference>
        </references>
      </pivotArea>
    </format>
    <format dxfId="1111">
      <pivotArea dataOnly="0" labelOnly="1" outline="0" fieldPosition="0">
        <references count="4">
          <reference field="0" count="1" selected="0">
            <x v="0"/>
          </reference>
          <reference field="1" count="1">
            <x v="10"/>
          </reference>
          <reference field="2" count="1" selected="0">
            <x v="3"/>
          </reference>
          <reference field="3" count="1" selected="0">
            <x v="1"/>
          </reference>
        </references>
      </pivotArea>
    </format>
    <format dxfId="1110">
      <pivotArea dataOnly="0" labelOnly="1" outline="0" fieldPosition="0">
        <references count="4">
          <reference field="0" count="1" selected="0">
            <x v="4"/>
          </reference>
          <reference field="1" count="2">
            <x v="6"/>
            <x v="11"/>
          </reference>
          <reference field="2" count="1" selected="0">
            <x v="4"/>
          </reference>
          <reference field="3" count="1" selected="0">
            <x v="1"/>
          </reference>
        </references>
      </pivotArea>
    </format>
    <format dxfId="1109">
      <pivotArea dataOnly="0" labelOnly="1" outline="0" fieldPosition="0">
        <references count="4">
          <reference field="0" count="1" selected="0">
            <x v="0"/>
          </reference>
          <reference field="1" count="3">
            <x v="2"/>
            <x v="9"/>
            <x v="10"/>
          </reference>
          <reference field="2" count="1" selected="0">
            <x v="5"/>
          </reference>
          <reference field="3" count="1" selected="0">
            <x v="1"/>
          </reference>
        </references>
      </pivotArea>
    </format>
    <format dxfId="1108">
      <pivotArea dataOnly="0" labelOnly="1" outline="0" fieldPosition="0">
        <references count="4">
          <reference field="0" count="1" selected="0">
            <x v="2"/>
          </reference>
          <reference field="1" count="5">
            <x v="0"/>
            <x v="7"/>
            <x v="8"/>
            <x v="12"/>
            <x v="14"/>
          </reference>
          <reference field="2" count="1" selected="0">
            <x v="5"/>
          </reference>
          <reference field="3" count="1" selected="0">
            <x v="1"/>
          </reference>
        </references>
      </pivotArea>
    </format>
    <format dxfId="1107">
      <pivotArea dataOnly="0" labelOnly="1" outline="0" fieldPosition="0">
        <references count="4">
          <reference field="0" count="1" selected="0">
            <x v="5"/>
          </reference>
          <reference field="1" count="1">
            <x v="13"/>
          </reference>
          <reference field="2" count="1" selected="0">
            <x v="5"/>
          </reference>
          <reference field="3" count="1" selected="0">
            <x v="1"/>
          </reference>
        </references>
      </pivotArea>
    </format>
    <format dxfId="1106">
      <pivotArea dataOnly="0" labelOnly="1" outline="0" fieldPosition="0">
        <references count="4">
          <reference field="0" count="1" selected="0">
            <x v="2"/>
          </reference>
          <reference field="1" count="1">
            <x v="7"/>
          </reference>
          <reference field="2" count="1" selected="0">
            <x v="6"/>
          </reference>
          <reference field="3" count="1" selected="0">
            <x v="1"/>
          </reference>
        </references>
      </pivotArea>
    </format>
    <format dxfId="1105">
      <pivotArea dataOnly="0" labelOnly="1" outline="0" fieldPosition="0">
        <references count="4">
          <reference field="0" count="1" selected="0">
            <x v="2"/>
          </reference>
          <reference field="1" count="1">
            <x v="7"/>
          </reference>
          <reference field="2" count="1" selected="0">
            <x v="7"/>
          </reference>
          <reference field="3" count="1" selected="0">
            <x v="1"/>
          </reference>
        </references>
      </pivotArea>
    </format>
    <format dxfId="1104">
      <pivotArea dataOnly="0" labelOnly="1" outline="0" fieldPosition="0">
        <references count="4">
          <reference field="0" count="1" selected="0">
            <x v="0"/>
          </reference>
          <reference field="1" count="1">
            <x v="3"/>
          </reference>
          <reference field="2" count="1" selected="0">
            <x v="0"/>
          </reference>
          <reference field="3" count="1" selected="0">
            <x v="2"/>
          </reference>
        </references>
      </pivotArea>
    </format>
    <format dxfId="1103">
      <pivotArea dataOnly="0" labelOnly="1" outline="0" fieldPosition="0">
        <references count="4">
          <reference field="0" count="1" selected="0">
            <x v="2"/>
          </reference>
          <reference field="1" count="2">
            <x v="8"/>
            <x v="14"/>
          </reference>
          <reference field="2" count="1" selected="0">
            <x v="0"/>
          </reference>
          <reference field="3" count="1" selected="0">
            <x v="3"/>
          </reference>
        </references>
      </pivotArea>
    </format>
    <format dxfId="1102">
      <pivotArea dataOnly="0" labelOnly="1" outline="0" fieldPosition="0">
        <references count="4">
          <reference field="0" count="1" selected="0">
            <x v="4"/>
          </reference>
          <reference field="1" count="1">
            <x v="5"/>
          </reference>
          <reference field="2" count="1" selected="0">
            <x v="1"/>
          </reference>
          <reference field="3" count="1" selected="0">
            <x v="3"/>
          </reference>
        </references>
      </pivotArea>
    </format>
    <format dxfId="1101">
      <pivotArea dataOnly="0" labelOnly="1" outline="0" fieldPosition="0">
        <references count="4">
          <reference field="0" count="1" selected="0">
            <x v="5"/>
          </reference>
          <reference field="1" count="1">
            <x v="13"/>
          </reference>
          <reference field="2" count="1" selected="0">
            <x v="2"/>
          </reference>
          <reference field="3" count="1" selected="0">
            <x v="3"/>
          </reference>
        </references>
      </pivotArea>
    </format>
    <format dxfId="1100">
      <pivotArea dataOnly="0" labelOnly="1" outline="0" fieldPosition="0">
        <references count="4">
          <reference field="0" count="1" selected="0">
            <x v="0"/>
          </reference>
          <reference field="1" count="2">
            <x v="2"/>
            <x v="4"/>
          </reference>
          <reference field="2" count="1" selected="0">
            <x v="5"/>
          </reference>
          <reference field="3" count="1" selected="0">
            <x v="3"/>
          </reference>
        </references>
      </pivotArea>
    </format>
    <format dxfId="1099">
      <pivotArea dataOnly="0" labelOnly="1" outline="0" fieldPosition="0">
        <references count="4">
          <reference field="0" count="1" selected="0">
            <x v="2"/>
          </reference>
          <reference field="1" count="3">
            <x v="0"/>
            <x v="1"/>
            <x v="7"/>
          </reference>
          <reference field="2" count="1" selected="0">
            <x v="5"/>
          </reference>
          <reference field="3" count="1" selected="0">
            <x v="3"/>
          </reference>
        </references>
      </pivotArea>
    </format>
    <format dxfId="1098">
      <pivotArea dataOnly="0" labelOnly="1" outline="0" fieldPosition="0">
        <references count="4">
          <reference field="0" count="1" selected="0">
            <x v="4"/>
          </reference>
          <reference field="1" count="1">
            <x v="5"/>
          </reference>
          <reference field="2" count="1" selected="0">
            <x v="5"/>
          </reference>
          <reference field="3" count="1" selected="0">
            <x v="3"/>
          </reference>
        </references>
      </pivotArea>
    </format>
    <format dxfId="1097">
      <pivotArea dataOnly="0" labelOnly="1" outline="0" fieldPosition="0">
        <references count="4">
          <reference field="0" count="1" selected="0">
            <x v="5"/>
          </reference>
          <reference field="1" count="1">
            <x v="13"/>
          </reference>
          <reference field="2" count="1" selected="0">
            <x v="5"/>
          </reference>
          <reference field="3" count="1" selected="0">
            <x v="3"/>
          </reference>
        </references>
      </pivotArea>
    </format>
    <format dxfId="1096">
      <pivotArea dataOnly="0" labelOnly="1" outline="0" fieldPosition="0">
        <references count="4">
          <reference field="0" count="1" selected="0">
            <x v="5"/>
          </reference>
          <reference field="1" count="1">
            <x v="13"/>
          </reference>
          <reference field="2" count="1" selected="0">
            <x v="6"/>
          </reference>
          <reference field="3" count="1" selected="0">
            <x v="3"/>
          </reference>
        </references>
      </pivotArea>
    </format>
    <format dxfId="1095">
      <pivotArea dataOnly="0" labelOnly="1" outline="0" axis="axisValues" fieldPosition="0"/>
    </format>
    <format dxfId="1094">
      <pivotArea dataOnly="0" outline="0" fieldPosition="0">
        <references count="1">
          <reference field="3" count="0" defaultSubtotal="1"/>
        </references>
      </pivotArea>
    </format>
    <format dxfId="1093">
      <pivotArea dataOnly="0" outline="0" fieldPosition="0">
        <references count="1">
          <reference field="2" count="0" defaultSubtotal="1"/>
        </references>
      </pivotArea>
    </format>
    <format dxfId="1092">
      <pivotArea dataOnly="0" outline="0" fieldPosition="0">
        <references count="1">
          <reference field="2" count="0" defaultSubtotal="1"/>
        </references>
      </pivotArea>
    </format>
  </formats>
  <chartFormats count="24">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2" count="1" selected="0">
            <x v="1"/>
          </reference>
          <reference field="3" count="1" selected="0">
            <x v="3"/>
          </reference>
        </references>
      </pivotArea>
    </chartFormat>
    <chartFormat chart="0" format="2">
      <pivotArea type="data" outline="0" fieldPosition="0">
        <references count="3">
          <reference field="4294967294" count="1" selected="0">
            <x v="0"/>
          </reference>
          <reference field="2" count="1" selected="0">
            <x v="2"/>
          </reference>
          <reference field="3" count="1" selected="0">
            <x v="1"/>
          </reference>
        </references>
      </pivotArea>
    </chartFormat>
    <chartFormat chart="0" format="3">
      <pivotArea type="data" outline="0" fieldPosition="0">
        <references count="3">
          <reference field="4294967294" count="1" selected="0">
            <x v="0"/>
          </reference>
          <reference field="2" count="1" selected="0">
            <x v="2"/>
          </reference>
          <reference field="3" count="1" selected="0">
            <x v="3"/>
          </reference>
        </references>
      </pivotArea>
    </chartFormat>
    <chartFormat chart="0" format="4">
      <pivotArea type="data" outline="0" fieldPosition="0">
        <references count="3">
          <reference field="4294967294" count="1" selected="0">
            <x v="0"/>
          </reference>
          <reference field="2" count="1" selected="0">
            <x v="3"/>
          </reference>
          <reference field="3" count="1" selected="0">
            <x v="1"/>
          </reference>
        </references>
      </pivotArea>
    </chartFormat>
    <chartFormat chart="0" format="5">
      <pivotArea type="data" outline="0" fieldPosition="0">
        <references count="3">
          <reference field="4294967294" count="1" selected="0">
            <x v="0"/>
          </reference>
          <reference field="2" count="1" selected="0">
            <x v="4"/>
          </reference>
          <reference field="3" count="1" selected="0">
            <x v="1"/>
          </reference>
        </references>
      </pivotArea>
    </chartFormat>
    <chartFormat chart="0" format="6">
      <pivotArea type="data" outline="0" fieldPosition="0">
        <references count="3">
          <reference field="4294967294" count="1" selected="0">
            <x v="0"/>
          </reference>
          <reference field="2" count="1" selected="0">
            <x v="5"/>
          </reference>
          <reference field="3" count="1" selected="0">
            <x v="0"/>
          </reference>
        </references>
      </pivotArea>
    </chartFormat>
    <chartFormat chart="0" format="7">
      <pivotArea type="data" outline="0" fieldPosition="0">
        <references count="3">
          <reference field="4294967294" count="1" selected="0">
            <x v="0"/>
          </reference>
          <reference field="2" count="1" selected="0">
            <x v="5"/>
          </reference>
          <reference field="3" count="1" selected="0">
            <x v="1"/>
          </reference>
        </references>
      </pivotArea>
    </chartFormat>
    <chartFormat chart="0" format="8">
      <pivotArea type="data" outline="0" fieldPosition="0">
        <references count="3">
          <reference field="4294967294" count="1" selected="0">
            <x v="0"/>
          </reference>
          <reference field="2" count="1" selected="0">
            <x v="5"/>
          </reference>
          <reference field="3" count="1" selected="0">
            <x v="3"/>
          </reference>
        </references>
      </pivotArea>
    </chartFormat>
    <chartFormat chart="0" format="9">
      <pivotArea type="data" outline="0" fieldPosition="0">
        <references count="3">
          <reference field="4294967294" count="1" selected="0">
            <x v="0"/>
          </reference>
          <reference field="2" count="1" selected="0">
            <x v="6"/>
          </reference>
          <reference field="3" count="1" selected="0">
            <x v="1"/>
          </reference>
        </references>
      </pivotArea>
    </chartFormat>
    <chartFormat chart="0" format="10">
      <pivotArea type="data" outline="0" fieldPosition="0">
        <references count="3">
          <reference field="4294967294" count="1" selected="0">
            <x v="0"/>
          </reference>
          <reference field="2" count="1" selected="0">
            <x v="6"/>
          </reference>
          <reference field="3" count="1" selected="0">
            <x v="3"/>
          </reference>
        </references>
      </pivotArea>
    </chartFormat>
    <chartFormat chart="0" format="11">
      <pivotArea type="data" outline="0" fieldPosition="0">
        <references count="3">
          <reference field="4294967294" count="1" selected="0">
            <x v="0"/>
          </reference>
          <reference field="2" count="1" selected="0">
            <x v="7"/>
          </reference>
          <reference field="3" count="1" selected="0">
            <x v="1"/>
          </reference>
        </references>
      </pivotArea>
    </chartFormat>
    <chartFormat chart="13" format="12" series="1">
      <pivotArea type="data" outline="0" fieldPosition="0">
        <references count="1">
          <reference field="4294967294" count="1" selected="0">
            <x v="0"/>
          </reference>
        </references>
      </pivotArea>
    </chartFormat>
    <chartFormat chart="13" format="13">
      <pivotArea type="data" outline="0" fieldPosition="0">
        <references count="3">
          <reference field="4294967294" count="1" selected="0">
            <x v="0"/>
          </reference>
          <reference field="2" count="1" selected="0">
            <x v="1"/>
          </reference>
          <reference field="3" count="1" selected="0">
            <x v="3"/>
          </reference>
        </references>
      </pivotArea>
    </chartFormat>
    <chartFormat chart="13" format="14">
      <pivotArea type="data" outline="0" fieldPosition="0">
        <references count="3">
          <reference field="4294967294" count="1" selected="0">
            <x v="0"/>
          </reference>
          <reference field="2" count="1" selected="0">
            <x v="2"/>
          </reference>
          <reference field="3" count="1" selected="0">
            <x v="1"/>
          </reference>
        </references>
      </pivotArea>
    </chartFormat>
    <chartFormat chart="13" format="15">
      <pivotArea type="data" outline="0" fieldPosition="0">
        <references count="3">
          <reference field="4294967294" count="1" selected="0">
            <x v="0"/>
          </reference>
          <reference field="2" count="1" selected="0">
            <x v="2"/>
          </reference>
          <reference field="3" count="1" selected="0">
            <x v="3"/>
          </reference>
        </references>
      </pivotArea>
    </chartFormat>
    <chartFormat chart="13" format="16">
      <pivotArea type="data" outline="0" fieldPosition="0">
        <references count="3">
          <reference field="4294967294" count="1" selected="0">
            <x v="0"/>
          </reference>
          <reference field="2" count="1" selected="0">
            <x v="3"/>
          </reference>
          <reference field="3" count="1" selected="0">
            <x v="1"/>
          </reference>
        </references>
      </pivotArea>
    </chartFormat>
    <chartFormat chart="13" format="17">
      <pivotArea type="data" outline="0" fieldPosition="0">
        <references count="3">
          <reference field="4294967294" count="1" selected="0">
            <x v="0"/>
          </reference>
          <reference field="2" count="1" selected="0">
            <x v="4"/>
          </reference>
          <reference field="3" count="1" selected="0">
            <x v="1"/>
          </reference>
        </references>
      </pivotArea>
    </chartFormat>
    <chartFormat chart="13" format="18">
      <pivotArea type="data" outline="0" fieldPosition="0">
        <references count="3">
          <reference field="4294967294" count="1" selected="0">
            <x v="0"/>
          </reference>
          <reference field="2" count="1" selected="0">
            <x v="5"/>
          </reference>
          <reference field="3" count="1" selected="0">
            <x v="0"/>
          </reference>
        </references>
      </pivotArea>
    </chartFormat>
    <chartFormat chart="13" format="19">
      <pivotArea type="data" outline="0" fieldPosition="0">
        <references count="3">
          <reference field="4294967294" count="1" selected="0">
            <x v="0"/>
          </reference>
          <reference field="2" count="1" selected="0">
            <x v="5"/>
          </reference>
          <reference field="3" count="1" selected="0">
            <x v="1"/>
          </reference>
        </references>
      </pivotArea>
    </chartFormat>
    <chartFormat chart="13" format="20">
      <pivotArea type="data" outline="0" fieldPosition="0">
        <references count="3">
          <reference field="4294967294" count="1" selected="0">
            <x v="0"/>
          </reference>
          <reference field="2" count="1" selected="0">
            <x v="5"/>
          </reference>
          <reference field="3" count="1" selected="0">
            <x v="3"/>
          </reference>
        </references>
      </pivotArea>
    </chartFormat>
    <chartFormat chart="13" format="21">
      <pivotArea type="data" outline="0" fieldPosition="0">
        <references count="3">
          <reference field="4294967294" count="1" selected="0">
            <x v="0"/>
          </reference>
          <reference field="2" count="1" selected="0">
            <x v="6"/>
          </reference>
          <reference field="3" count="1" selected="0">
            <x v="1"/>
          </reference>
        </references>
      </pivotArea>
    </chartFormat>
    <chartFormat chart="13" format="22">
      <pivotArea type="data" outline="0" fieldPosition="0">
        <references count="3">
          <reference field="4294967294" count="1" selected="0">
            <x v="0"/>
          </reference>
          <reference field="2" count="1" selected="0">
            <x v="6"/>
          </reference>
          <reference field="3" count="1" selected="0">
            <x v="3"/>
          </reference>
        </references>
      </pivotArea>
    </chartFormat>
    <chartFormat chart="13" format="23">
      <pivotArea type="data" outline="0" fieldPosition="0">
        <references count="3">
          <reference field="4294967294" count="1" selected="0">
            <x v="0"/>
          </reference>
          <reference field="2"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6B8D57-3539-4666-809E-465283DB5124}" name="TablaDinámica37" cacheId="4"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13">
  <location ref="K3:L38" firstHeaderRow="1" firstDataRow="1" firstDataCol="1"/>
  <pivotFields count="3">
    <pivotField axis="axisRow" showAll="0">
      <items count="6">
        <item x="0"/>
        <item x="1"/>
        <item x="2"/>
        <item x="3"/>
        <item m="1" x="4"/>
        <item t="default"/>
      </items>
    </pivotField>
    <pivotField axis="axisRow" showAll="0">
      <items count="16">
        <item x="6"/>
        <item x="0"/>
        <item x="7"/>
        <item x="14"/>
        <item x="8"/>
        <item x="1"/>
        <item x="9"/>
        <item x="2"/>
        <item x="10"/>
        <item x="11"/>
        <item x="3"/>
        <item x="4"/>
        <item x="12"/>
        <item x="13"/>
        <item x="5"/>
        <item t="default"/>
      </items>
    </pivotField>
    <pivotField dataField="1" showAll="0"/>
  </pivotFields>
  <rowFields count="2">
    <field x="0"/>
    <field x="1"/>
  </rowFields>
  <rowItems count="35">
    <i>
      <x/>
    </i>
    <i r="1">
      <x v="1"/>
    </i>
    <i r="1">
      <x v="5"/>
    </i>
    <i r="1">
      <x v="7"/>
    </i>
    <i r="1">
      <x v="10"/>
    </i>
    <i r="1">
      <x v="11"/>
    </i>
    <i r="1">
      <x v="14"/>
    </i>
    <i>
      <x v="1"/>
    </i>
    <i r="1">
      <x v="1"/>
    </i>
    <i>
      <x v="2"/>
    </i>
    <i r="1">
      <x/>
    </i>
    <i r="1">
      <x v="1"/>
    </i>
    <i r="1">
      <x v="2"/>
    </i>
    <i r="1">
      <x v="4"/>
    </i>
    <i r="1">
      <x v="5"/>
    </i>
    <i r="1">
      <x v="6"/>
    </i>
    <i r="1">
      <x v="7"/>
    </i>
    <i r="1">
      <x v="8"/>
    </i>
    <i r="1">
      <x v="9"/>
    </i>
    <i r="1">
      <x v="10"/>
    </i>
    <i r="1">
      <x v="11"/>
    </i>
    <i r="1">
      <x v="12"/>
    </i>
    <i r="1">
      <x v="13"/>
    </i>
    <i r="1">
      <x v="14"/>
    </i>
    <i>
      <x v="3"/>
    </i>
    <i r="1">
      <x/>
    </i>
    <i r="1">
      <x v="1"/>
    </i>
    <i r="1">
      <x v="3"/>
    </i>
    <i r="1">
      <x v="6"/>
    </i>
    <i r="1">
      <x v="9"/>
    </i>
    <i r="1">
      <x v="10"/>
    </i>
    <i r="1">
      <x v="11"/>
    </i>
    <i r="1">
      <x v="13"/>
    </i>
    <i r="1">
      <x v="14"/>
    </i>
    <i t="grand">
      <x/>
    </i>
  </rowItems>
  <colItems count="1">
    <i/>
  </colItems>
  <dataFields count="1">
    <dataField name="Suma de NUMERO DEL RIESGO" fld="2" baseField="0" baseItem="0"/>
  </dataFields>
  <chartFormats count="31">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0" count="1" selected="0">
            <x v="3"/>
          </reference>
          <reference field="1" count="1" selected="0">
            <x v="14"/>
          </reference>
        </references>
      </pivotArea>
    </chartFormat>
    <chartFormat chart="0" format="2">
      <pivotArea type="data" outline="0" fieldPosition="0">
        <references count="3">
          <reference field="4294967294" count="1" selected="0">
            <x v="0"/>
          </reference>
          <reference field="0" count="1" selected="0">
            <x v="3"/>
          </reference>
          <reference field="1" count="1" selected="0">
            <x v="13"/>
          </reference>
        </references>
      </pivotArea>
    </chartFormat>
    <chartFormat chart="0" format="3">
      <pivotArea type="data" outline="0" fieldPosition="0">
        <references count="3">
          <reference field="4294967294" count="1" selected="0">
            <x v="0"/>
          </reference>
          <reference field="0" count="1" selected="0">
            <x v="3"/>
          </reference>
          <reference field="1" count="1" selected="0">
            <x v="11"/>
          </reference>
        </references>
      </pivotArea>
    </chartFormat>
    <chartFormat chart="0" format="4">
      <pivotArea type="data" outline="0" fieldPosition="0">
        <references count="3">
          <reference field="4294967294" count="1" selected="0">
            <x v="0"/>
          </reference>
          <reference field="0" count="1" selected="0">
            <x v="3"/>
          </reference>
          <reference field="1" count="1" selected="0">
            <x v="10"/>
          </reference>
        </references>
      </pivotArea>
    </chartFormat>
    <chartFormat chart="0" format="5">
      <pivotArea type="data" outline="0" fieldPosition="0">
        <references count="3">
          <reference field="4294967294" count="1" selected="0">
            <x v="0"/>
          </reference>
          <reference field="0" count="1" selected="0">
            <x v="3"/>
          </reference>
          <reference field="1" count="1" selected="0">
            <x v="9"/>
          </reference>
        </references>
      </pivotArea>
    </chartFormat>
    <chartFormat chart="0" format="6">
      <pivotArea type="data" outline="0" fieldPosition="0">
        <references count="3">
          <reference field="4294967294" count="1" selected="0">
            <x v="0"/>
          </reference>
          <reference field="0" count="1" selected="0">
            <x v="3"/>
          </reference>
          <reference field="1" count="1" selected="0">
            <x v="6"/>
          </reference>
        </references>
      </pivotArea>
    </chartFormat>
    <chartFormat chart="0" format="7">
      <pivotArea type="data" outline="0" fieldPosition="0">
        <references count="3">
          <reference field="4294967294" count="1" selected="0">
            <x v="0"/>
          </reference>
          <reference field="0" count="1" selected="0">
            <x v="3"/>
          </reference>
          <reference field="1" count="1" selected="0">
            <x v="3"/>
          </reference>
        </references>
      </pivotArea>
    </chartFormat>
    <chartFormat chart="0" format="8">
      <pivotArea type="data" outline="0" fieldPosition="0">
        <references count="3">
          <reference field="4294967294" count="1" selected="0">
            <x v="0"/>
          </reference>
          <reference field="0" count="1" selected="0">
            <x v="3"/>
          </reference>
          <reference field="1" count="1" selected="0">
            <x v="1"/>
          </reference>
        </references>
      </pivotArea>
    </chartFormat>
    <chartFormat chart="0" format="9">
      <pivotArea type="data" outline="0" fieldPosition="0">
        <references count="3">
          <reference field="4294967294" count="1" selected="0">
            <x v="0"/>
          </reference>
          <reference field="0" count="1" selected="0">
            <x v="3"/>
          </reference>
          <reference field="1" count="1" selected="0">
            <x v="0"/>
          </reference>
        </references>
      </pivotArea>
    </chartFormat>
    <chartFormat chart="0" format="10">
      <pivotArea type="data" outline="0" fieldPosition="0">
        <references count="3">
          <reference field="4294967294" count="1" selected="0">
            <x v="0"/>
          </reference>
          <reference field="0" count="1" selected="0">
            <x v="2"/>
          </reference>
          <reference field="1" count="1" selected="0">
            <x v="14"/>
          </reference>
        </references>
      </pivotArea>
    </chartFormat>
    <chartFormat chart="0" format="11">
      <pivotArea type="data" outline="0" fieldPosition="0">
        <references count="3">
          <reference field="4294967294" count="1" selected="0">
            <x v="0"/>
          </reference>
          <reference field="0" count="1" selected="0">
            <x v="2"/>
          </reference>
          <reference field="1" count="1" selected="0">
            <x v="13"/>
          </reference>
        </references>
      </pivotArea>
    </chartFormat>
    <chartFormat chart="0" format="12">
      <pivotArea type="data" outline="0" fieldPosition="0">
        <references count="3">
          <reference field="4294967294" count="1" selected="0">
            <x v="0"/>
          </reference>
          <reference field="0" count="1" selected="0">
            <x v="2"/>
          </reference>
          <reference field="1" count="1" selected="0">
            <x v="12"/>
          </reference>
        </references>
      </pivotArea>
    </chartFormat>
    <chartFormat chart="0" format="13">
      <pivotArea type="data" outline="0" fieldPosition="0">
        <references count="3">
          <reference field="4294967294" count="1" selected="0">
            <x v="0"/>
          </reference>
          <reference field="0" count="1" selected="0">
            <x v="2"/>
          </reference>
          <reference field="1" count="1" selected="0">
            <x v="11"/>
          </reference>
        </references>
      </pivotArea>
    </chartFormat>
    <chartFormat chart="0" format="14">
      <pivotArea type="data" outline="0" fieldPosition="0">
        <references count="3">
          <reference field="4294967294" count="1" selected="0">
            <x v="0"/>
          </reference>
          <reference field="0" count="1" selected="0">
            <x v="2"/>
          </reference>
          <reference field="1" count="1" selected="0">
            <x v="10"/>
          </reference>
        </references>
      </pivotArea>
    </chartFormat>
    <chartFormat chart="0" format="15">
      <pivotArea type="data" outline="0" fieldPosition="0">
        <references count="3">
          <reference field="4294967294" count="1" selected="0">
            <x v="0"/>
          </reference>
          <reference field="0" count="1" selected="0">
            <x v="2"/>
          </reference>
          <reference field="1" count="1" selected="0">
            <x v="9"/>
          </reference>
        </references>
      </pivotArea>
    </chartFormat>
    <chartFormat chart="0" format="16">
      <pivotArea type="data" outline="0" fieldPosition="0">
        <references count="3">
          <reference field="4294967294" count="1" selected="0">
            <x v="0"/>
          </reference>
          <reference field="0" count="1" selected="0">
            <x v="2"/>
          </reference>
          <reference field="1" count="1" selected="0">
            <x v="8"/>
          </reference>
        </references>
      </pivotArea>
    </chartFormat>
    <chartFormat chart="0" format="17">
      <pivotArea type="data" outline="0" fieldPosition="0">
        <references count="3">
          <reference field="4294967294" count="1" selected="0">
            <x v="0"/>
          </reference>
          <reference field="0" count="1" selected="0">
            <x v="2"/>
          </reference>
          <reference field="1" count="1" selected="0">
            <x v="7"/>
          </reference>
        </references>
      </pivotArea>
    </chartFormat>
    <chartFormat chart="0" format="18">
      <pivotArea type="data" outline="0" fieldPosition="0">
        <references count="3">
          <reference field="4294967294" count="1" selected="0">
            <x v="0"/>
          </reference>
          <reference field="0" count="1" selected="0">
            <x v="2"/>
          </reference>
          <reference field="1" count="1" selected="0">
            <x v="6"/>
          </reference>
        </references>
      </pivotArea>
    </chartFormat>
    <chartFormat chart="0" format="19">
      <pivotArea type="data" outline="0" fieldPosition="0">
        <references count="3">
          <reference field="4294967294" count="1" selected="0">
            <x v="0"/>
          </reference>
          <reference field="0" count="1" selected="0">
            <x v="2"/>
          </reference>
          <reference field="1" count="1" selected="0">
            <x v="5"/>
          </reference>
        </references>
      </pivotArea>
    </chartFormat>
    <chartFormat chart="0" format="20">
      <pivotArea type="data" outline="0" fieldPosition="0">
        <references count="3">
          <reference field="4294967294" count="1" selected="0">
            <x v="0"/>
          </reference>
          <reference field="0" count="1" selected="0">
            <x v="2"/>
          </reference>
          <reference field="1" count="1" selected="0">
            <x v="4"/>
          </reference>
        </references>
      </pivotArea>
    </chartFormat>
    <chartFormat chart="0" format="21">
      <pivotArea type="data" outline="0" fieldPosition="0">
        <references count="3">
          <reference field="4294967294" count="1" selected="0">
            <x v="0"/>
          </reference>
          <reference field="0" count="1" selected="0">
            <x v="2"/>
          </reference>
          <reference field="1" count="1" selected="0">
            <x v="2"/>
          </reference>
        </references>
      </pivotArea>
    </chartFormat>
    <chartFormat chart="0" format="22">
      <pivotArea type="data" outline="0" fieldPosition="0">
        <references count="3">
          <reference field="4294967294" count="1" selected="0">
            <x v="0"/>
          </reference>
          <reference field="0" count="1" selected="0">
            <x v="2"/>
          </reference>
          <reference field="1" count="1" selected="0">
            <x v="1"/>
          </reference>
        </references>
      </pivotArea>
    </chartFormat>
    <chartFormat chart="0" format="23">
      <pivotArea type="data" outline="0" fieldPosition="0">
        <references count="3">
          <reference field="4294967294" count="1" selected="0">
            <x v="0"/>
          </reference>
          <reference field="0" count="1" selected="0">
            <x v="2"/>
          </reference>
          <reference field="1" count="1" selected="0">
            <x v="0"/>
          </reference>
        </references>
      </pivotArea>
    </chartFormat>
    <chartFormat chart="0" format="24">
      <pivotArea type="data" outline="0" fieldPosition="0">
        <references count="3">
          <reference field="4294967294" count="1" selected="0">
            <x v="0"/>
          </reference>
          <reference field="0" count="1" selected="0">
            <x v="1"/>
          </reference>
          <reference field="1" count="1" selected="0">
            <x v="1"/>
          </reference>
        </references>
      </pivotArea>
    </chartFormat>
    <chartFormat chart="0" format="25">
      <pivotArea type="data" outline="0" fieldPosition="0">
        <references count="3">
          <reference field="4294967294" count="1" selected="0">
            <x v="0"/>
          </reference>
          <reference field="0" count="1" selected="0">
            <x v="0"/>
          </reference>
          <reference field="1" count="1" selected="0">
            <x v="14"/>
          </reference>
        </references>
      </pivotArea>
    </chartFormat>
    <chartFormat chart="0" format="26">
      <pivotArea type="data" outline="0" fieldPosition="0">
        <references count="3">
          <reference field="4294967294" count="1" selected="0">
            <x v="0"/>
          </reference>
          <reference field="0" count="1" selected="0">
            <x v="0"/>
          </reference>
          <reference field="1" count="1" selected="0">
            <x v="11"/>
          </reference>
        </references>
      </pivotArea>
    </chartFormat>
    <chartFormat chart="0" format="27">
      <pivotArea type="data" outline="0" fieldPosition="0">
        <references count="3">
          <reference field="4294967294" count="1" selected="0">
            <x v="0"/>
          </reference>
          <reference field="0" count="1" selected="0">
            <x v="0"/>
          </reference>
          <reference field="1" count="1" selected="0">
            <x v="10"/>
          </reference>
        </references>
      </pivotArea>
    </chartFormat>
    <chartFormat chart="0" format="28">
      <pivotArea type="data" outline="0" fieldPosition="0">
        <references count="3">
          <reference field="4294967294" count="1" selected="0">
            <x v="0"/>
          </reference>
          <reference field="0" count="1" selected="0">
            <x v="0"/>
          </reference>
          <reference field="1" count="1" selected="0">
            <x v="7"/>
          </reference>
        </references>
      </pivotArea>
    </chartFormat>
    <chartFormat chart="0" format="29">
      <pivotArea type="data" outline="0" fieldPosition="0">
        <references count="3">
          <reference field="4294967294" count="1" selected="0">
            <x v="0"/>
          </reference>
          <reference field="0" count="1" selected="0">
            <x v="0"/>
          </reference>
          <reference field="1" count="1" selected="0">
            <x v="5"/>
          </reference>
        </references>
      </pivotArea>
    </chartFormat>
    <chartFormat chart="0" format="30">
      <pivotArea type="data" outline="0" fieldPosition="0">
        <references count="3">
          <reference field="4294967294" count="1" selected="0">
            <x v="0"/>
          </reference>
          <reference field="0" count="1" selected="0">
            <x v="0"/>
          </reference>
          <reference field="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7282384E-0F29-46DC-93F7-DE6E028DF7FB}" name="TablaDinámica28" cacheId="5" applyNumberFormats="0" applyBorderFormats="0" applyFontFormats="0" applyPatternFormats="0" applyAlignmentFormats="0" applyWidthHeightFormats="1" dataCaption="Valores" updatedVersion="8" minRefreshableVersion="3" useAutoFormatting="1" itemPrintTitles="1" createdVersion="7" indent="0" compact="0" compactData="0" multipleFieldFilters="0">
  <location ref="A3:C84" firstHeaderRow="1" firstDataRow="1" firstDataCol="3"/>
  <pivotFields count="11">
    <pivotField axis="axisRow" compact="0" outline="0" showAll="0" defaultSubtotal="0">
      <items count="15">
        <item x="6"/>
        <item x="12"/>
        <item x="7"/>
        <item x="11"/>
        <item x="10"/>
        <item x="1"/>
        <item x="0"/>
        <item x="8"/>
        <item x="3"/>
        <item x="9"/>
        <item x="13"/>
        <item x="2"/>
        <item x="4"/>
        <item x="14"/>
        <item x="5"/>
      </items>
    </pivotField>
    <pivotField compact="0" outline="0" showAll="0"/>
    <pivotField axis="axisRow" compact="0" outline="0" showAll="0" defaultSubtotal="0">
      <items count="74">
        <item x="0"/>
        <item x="9"/>
        <item x="10"/>
        <item x="11"/>
        <item x="12"/>
        <item x="13"/>
        <item x="14"/>
        <item x="15"/>
        <item x="16"/>
        <item x="17"/>
        <item x="18"/>
        <item x="1"/>
        <item x="19"/>
        <item x="20"/>
        <item x="21"/>
        <item x="22"/>
        <item x="23"/>
        <item x="24"/>
        <item x="25"/>
        <item x="26"/>
        <item x="27"/>
        <item x="28"/>
        <item x="2"/>
        <item x="29"/>
        <item x="30"/>
        <item x="31"/>
        <item x="32"/>
        <item x="33"/>
        <item x="34"/>
        <item x="35"/>
        <item x="36"/>
        <item x="37"/>
        <item x="38"/>
        <item x="3"/>
        <item x="39"/>
        <item x="40"/>
        <item x="41"/>
        <item x="42"/>
        <item x="43"/>
        <item x="44"/>
        <item x="45"/>
        <item x="46"/>
        <item x="47"/>
        <item x="48"/>
        <item x="4"/>
        <item x="49"/>
        <item x="50"/>
        <item x="51"/>
        <item x="52"/>
        <item x="53"/>
        <item x="54"/>
        <item x="55"/>
        <item x="56"/>
        <item x="57"/>
        <item x="58"/>
        <item x="5"/>
        <item x="59"/>
        <item x="60"/>
        <item x="61"/>
        <item x="62"/>
        <item x="63"/>
        <item x="64"/>
        <item x="65"/>
        <item x="66"/>
        <item x="67"/>
        <item x="68"/>
        <item x="6"/>
        <item x="69"/>
        <item x="70"/>
        <item x="71"/>
        <item x="72"/>
        <item x="73"/>
        <item x="7"/>
        <item x="8"/>
      </items>
    </pivotField>
    <pivotField compact="0" outline="0" showAll="0"/>
    <pivotField compact="0" outline="0" showAll="0"/>
    <pivotField compact="0" outline="0" showAll="0"/>
    <pivotField compact="0" outline="0" showAll="0"/>
    <pivotField compact="0" outline="0" showAll="0" defaultSubtotal="0">
      <items count="4">
        <item x="2"/>
        <item x="3"/>
        <item x="0"/>
        <item x="1"/>
      </items>
    </pivotField>
    <pivotField compact="0" outline="0" showAll="0"/>
    <pivotField axis="axisRow" compact="0" outline="0" showAll="0" defaultSubtotal="0">
      <items count="5">
        <item x="3"/>
        <item x="4"/>
        <item x="0"/>
        <item x="2"/>
        <item h="1" x="1"/>
      </items>
    </pivotField>
    <pivotField compact="0" outline="0" showAll="0"/>
  </pivotFields>
  <rowFields count="3">
    <field x="2"/>
    <field x="9"/>
    <field x="0"/>
  </rowFields>
  <rowItems count="81">
    <i>
      <x/>
      <x v="2"/>
      <x v="6"/>
    </i>
    <i>
      <x v="1"/>
      <x v="3"/>
      <x v="11"/>
    </i>
    <i>
      <x v="2"/>
      <x/>
      <x v="11"/>
    </i>
    <i>
      <x v="3"/>
      <x/>
      <x v="11"/>
    </i>
    <i>
      <x v="4"/>
      <x v="3"/>
      <x v="11"/>
    </i>
    <i>
      <x v="5"/>
      <x/>
      <x v="11"/>
    </i>
    <i>
      <x v="6"/>
      <x v="2"/>
      <x v="8"/>
    </i>
    <i>
      <x v="7"/>
      <x/>
      <x v="8"/>
    </i>
    <i>
      <x v="8"/>
      <x v="2"/>
      <x v="12"/>
    </i>
    <i>
      <x v="9"/>
      <x v="2"/>
      <x v="12"/>
    </i>
    <i>
      <x v="10"/>
      <x v="2"/>
      <x v="12"/>
    </i>
    <i>
      <x v="11"/>
      <x v="2"/>
      <x v="6"/>
    </i>
    <i>
      <x v="12"/>
      <x/>
      <x v="12"/>
    </i>
    <i>
      <x v="13"/>
      <x/>
      <x v="14"/>
    </i>
    <i>
      <x v="14"/>
      <x/>
      <x v="14"/>
    </i>
    <i>
      <x v="15"/>
      <x v="2"/>
      <x v="14"/>
    </i>
    <i>
      <x v="16"/>
      <x v="3"/>
      <x v="14"/>
    </i>
    <i>
      <x v="17"/>
      <x/>
      <x/>
    </i>
    <i>
      <x v="18"/>
      <x v="2"/>
      <x/>
    </i>
    <i>
      <x v="19"/>
      <x v="3"/>
      <x/>
    </i>
    <i>
      <x v="20"/>
      <x v="2"/>
      <x/>
    </i>
    <i>
      <x v="21"/>
      <x v="2"/>
      <x/>
    </i>
    <i>
      <x v="22"/>
      <x v="3"/>
      <x v="6"/>
    </i>
    <i>
      <x v="23"/>
      <x/>
      <x/>
    </i>
    <i r="1">
      <x v="2"/>
      <x/>
    </i>
    <i>
      <x v="24"/>
      <x v="2"/>
      <x/>
    </i>
    <i>
      <x v="25"/>
      <x/>
      <x/>
    </i>
    <i r="1">
      <x v="2"/>
      <x/>
    </i>
    <i>
      <x v="26"/>
      <x/>
      <x/>
    </i>
    <i r="1">
      <x v="2"/>
      <x/>
    </i>
    <i>
      <x v="27"/>
      <x v="2"/>
      <x/>
    </i>
    <i>
      <x v="28"/>
      <x v="2"/>
      <x v="2"/>
    </i>
    <i>
      <x v="29"/>
      <x/>
      <x v="2"/>
    </i>
    <i>
      <x v="30"/>
      <x v="3"/>
      <x v="7"/>
    </i>
    <i>
      <x v="31"/>
      <x v="3"/>
      <x v="7"/>
    </i>
    <i>
      <x v="32"/>
      <x v="2"/>
      <x v="7"/>
    </i>
    <i r="1">
      <x v="3"/>
      <x v="7"/>
    </i>
    <i>
      <x v="33"/>
      <x v="3"/>
      <x v="6"/>
    </i>
    <i>
      <x v="34"/>
      <x v="2"/>
      <x v="7"/>
    </i>
    <i>
      <x v="35"/>
      <x v="2"/>
      <x v="7"/>
    </i>
    <i r="1">
      <x v="3"/>
      <x v="7"/>
    </i>
    <i>
      <x v="36"/>
      <x v="3"/>
      <x v="9"/>
    </i>
    <i>
      <x v="37"/>
      <x v="2"/>
      <x v="9"/>
    </i>
    <i>
      <x v="38"/>
      <x v="3"/>
      <x v="9"/>
    </i>
    <i>
      <x v="39"/>
      <x v="3"/>
      <x v="9"/>
    </i>
    <i>
      <x v="40"/>
      <x v="3"/>
      <x v="9"/>
    </i>
    <i>
      <x v="41"/>
      <x v="2"/>
      <x v="4"/>
    </i>
    <i>
      <x v="42"/>
      <x v="2"/>
      <x v="4"/>
    </i>
    <i>
      <x v="43"/>
      <x v="2"/>
      <x v="4"/>
    </i>
    <i>
      <x v="44"/>
      <x v="3"/>
      <x v="6"/>
    </i>
    <i>
      <x v="45"/>
      <x v="3"/>
      <x v="3"/>
    </i>
    <i>
      <x v="46"/>
      <x v="3"/>
      <x v="3"/>
    </i>
    <i>
      <x v="47"/>
      <x/>
      <x v="1"/>
    </i>
    <i>
      <x v="48"/>
      <x v="3"/>
      <x v="1"/>
    </i>
    <i>
      <x v="49"/>
      <x v="3"/>
      <x v="1"/>
    </i>
    <i>
      <x v="50"/>
      <x v="3"/>
      <x v="1"/>
    </i>
    <i>
      <x v="51"/>
      <x v="3"/>
      <x v="1"/>
    </i>
    <i>
      <x v="52"/>
      <x/>
      <x v="1"/>
    </i>
    <i>
      <x v="53"/>
      <x v="1"/>
      <x v="1"/>
    </i>
    <i>
      <x v="54"/>
      <x/>
      <x v="1"/>
    </i>
    <i>
      <x v="55"/>
      <x v="2"/>
      <x v="5"/>
    </i>
    <i>
      <x v="56"/>
      <x v="1"/>
      <x v="1"/>
    </i>
    <i>
      <x v="57"/>
      <x v="3"/>
      <x v="1"/>
    </i>
    <i>
      <x v="58"/>
      <x/>
      <x v="10"/>
    </i>
    <i>
      <x v="59"/>
      <x v="2"/>
      <x v="10"/>
    </i>
    <i>
      <x v="60"/>
      <x v="3"/>
      <x v="10"/>
    </i>
    <i>
      <x v="61"/>
      <x v="3"/>
      <x v="10"/>
    </i>
    <i>
      <x v="62"/>
      <x v="3"/>
      <x v="10"/>
    </i>
    <i>
      <x v="63"/>
      <x v="3"/>
      <x v="10"/>
    </i>
    <i>
      <x v="64"/>
      <x v="3"/>
      <x v="10"/>
    </i>
    <i>
      <x v="65"/>
      <x v="3"/>
      <x v="10"/>
    </i>
    <i>
      <x v="66"/>
      <x v="3"/>
      <x v="5"/>
    </i>
    <i>
      <x v="67"/>
      <x v="3"/>
      <x v="13"/>
    </i>
    <i>
      <x v="68"/>
      <x v="2"/>
      <x v="13"/>
    </i>
    <i>
      <x v="69"/>
      <x v="3"/>
      <x v="13"/>
    </i>
    <i>
      <x v="70"/>
      <x v="3"/>
      <x v="13"/>
    </i>
    <i>
      <x v="71"/>
      <x/>
      <x v="13"/>
    </i>
    <i>
      <x v="72"/>
      <x/>
      <x v="5"/>
    </i>
    <i r="1">
      <x v="2"/>
      <x v="5"/>
    </i>
    <i>
      <x v="73"/>
      <x v="2"/>
      <x v="5"/>
    </i>
    <i t="grand">
      <x/>
    </i>
  </rowItems>
  <colItems count="1">
    <i/>
  </colItems>
  <formats count="5">
    <format dxfId="1066">
      <pivotArea type="all" dataOnly="0" outline="0" fieldPosition="0"/>
    </format>
    <format dxfId="1065">
      <pivotArea field="7" type="button" dataOnly="0" labelOnly="1" outline="0"/>
    </format>
    <format dxfId="1064">
      <pivotArea field="0" type="button" dataOnly="0" labelOnly="1" outline="0" axis="axisRow" fieldPosition="2"/>
    </format>
    <format dxfId="1063">
      <pivotArea field="2" type="button" dataOnly="0" labelOnly="1" outline="0" axis="axisRow" fieldPosition="0"/>
    </format>
    <format dxfId="106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A12B0AB-CF35-4BB9-A59B-579925452C42}" name="TablaDinámica38" cacheId="3"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chartFormat="9">
  <location ref="K84:P101" firstHeaderRow="1" firstDataRow="2" firstDataCol="1"/>
  <pivotFields count="3">
    <pivotField axis="axisCol" showAll="0">
      <items count="5">
        <item x="2"/>
        <item x="3"/>
        <item x="0"/>
        <item x="1"/>
        <item t="default"/>
      </items>
    </pivotField>
    <pivotField axis="axisRow" dataField="1" showAll="0">
      <items count="16">
        <item x="5"/>
        <item x="11"/>
        <item x="6"/>
        <item x="10"/>
        <item x="9"/>
        <item x="12"/>
        <item x="0"/>
        <item x="7"/>
        <item x="2"/>
        <item x="8"/>
        <item x="13"/>
        <item x="1"/>
        <item x="3"/>
        <item x="14"/>
        <item x="4"/>
        <item t="default"/>
      </items>
    </pivotField>
    <pivotField showAll="0"/>
  </pivotFields>
  <rowFields count="1">
    <field x="1"/>
  </rowFields>
  <rowItems count="16">
    <i>
      <x/>
    </i>
    <i>
      <x v="1"/>
    </i>
    <i>
      <x v="2"/>
    </i>
    <i>
      <x v="3"/>
    </i>
    <i>
      <x v="4"/>
    </i>
    <i>
      <x v="5"/>
    </i>
    <i>
      <x v="6"/>
    </i>
    <i>
      <x v="7"/>
    </i>
    <i>
      <x v="8"/>
    </i>
    <i>
      <x v="9"/>
    </i>
    <i>
      <x v="10"/>
    </i>
    <i>
      <x v="11"/>
    </i>
    <i>
      <x v="12"/>
    </i>
    <i>
      <x v="13"/>
    </i>
    <i>
      <x v="14"/>
    </i>
    <i t="grand">
      <x/>
    </i>
  </rowItems>
  <colFields count="1">
    <field x="0"/>
  </colFields>
  <colItems count="5">
    <i>
      <x/>
    </i>
    <i>
      <x v="1"/>
    </i>
    <i>
      <x v="2"/>
    </i>
    <i>
      <x v="3"/>
    </i>
    <i t="grand">
      <x/>
    </i>
  </colItems>
  <dataFields count="1">
    <dataField name="Cuenta de PROCESO" fld="1" subtotal="count" baseField="0" baseItem="0"/>
  </dataFields>
  <chartFormats count="4">
    <chartFormat chart="0" format="0" series="1">
      <pivotArea type="data" outline="0" fieldPosition="0">
        <references count="2">
          <reference field="4294967294" count="1" selected="0">
            <x v="0"/>
          </reference>
          <reference field="0" count="1" selected="0">
            <x v="0"/>
          </reference>
        </references>
      </pivotArea>
    </chartFormat>
    <chartFormat chart="0" format="1" series="1">
      <pivotArea type="data" outline="0" fieldPosition="0">
        <references count="2">
          <reference field="4294967294" count="1" selected="0">
            <x v="0"/>
          </reference>
          <reference field="0" count="1" selected="0">
            <x v="1"/>
          </reference>
        </references>
      </pivotArea>
    </chartFormat>
    <chartFormat chart="0" format="2" series="1">
      <pivotArea type="data" outline="0" fieldPosition="0">
        <references count="2">
          <reference field="4294967294" count="1" selected="0">
            <x v="0"/>
          </reference>
          <reference field="0" count="1" selected="0">
            <x v="2"/>
          </reference>
        </references>
      </pivotArea>
    </chartFormat>
    <chartFormat chart="0" format="3" series="1">
      <pivotArea type="data" outline="0" fieldPosition="0">
        <references count="2">
          <reference field="4294967294" count="1" selected="0">
            <x v="0"/>
          </reference>
          <reference field="0"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2EA9-05F1-44C0-8E0A-4F87314B6CFE}" name="Tabla1" displayName="Tabla1" ref="A7:F81" totalsRowShown="0" headerRowDxfId="1075" dataDxfId="1074" tableBorderDxfId="1073">
  <autoFilter ref="A7:F81" xr:uid="{F18B58D3-E9E3-476F-875D-80234207874F}"/>
  <tableColumns count="6">
    <tableColumn id="1" xr3:uid="{CCD0776B-D32C-4306-982B-BB92D602814A}" name="TIPO DE PROCESO" dataDxfId="1072"/>
    <tableColumn id="2" xr3:uid="{B60ED0FD-016B-4C94-A7A6-3372A01E06B7}" name="PROCESO" dataDxfId="1071"/>
    <tableColumn id="3" xr3:uid="{CB7A9698-60BF-4BFE-B69C-8979D6692BD1}" name="TIPO DE RIESGO" dataDxfId="1070"/>
    <tableColumn id="4" xr3:uid="{476FF16D-2F6A-45F5-A19D-2E72C5F0E937}" name="CLASIFICACIÓN DEL RIESGO" dataDxfId="1069"/>
    <tableColumn id="6" xr3:uid="{A5D85735-D606-42F4-8446-FA58234807C1}" name="RIESGO" dataDxfId="1068"/>
    <tableColumn id="5" xr3:uid="{BE27927D-6F9C-428D-AFE0-5E1FDD4EAFDB}" name="CANTIDAD" dataDxfId="1067"/>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s://agenciadetierras.sharepoint.com/:f:/s/MapadeRiesgosdeGestionANT/EvN12jAGK-tKlqW9fo2e5NEBVdmnMGKC-Bsg6_PN4IuPhw?e=a4MNQP" TargetMode="External"/><Relationship Id="rId21" Type="http://schemas.openxmlformats.org/officeDocument/2006/relationships/hyperlink" Target="https://agenciadetierras.sharepoint.com/:f:/s/MapadeRiesgosdeGestionANT/EmTHZUMLPq1Miv8vsMGlMRQBsqIulmFtjSYaa28DqRL9Tg?e=nreWWo" TargetMode="External"/><Relationship Id="rId42" Type="http://schemas.openxmlformats.org/officeDocument/2006/relationships/hyperlink" Target="https://agenciadetierras.sharepoint.com/:f:/s/MapadeRiesgosdeGestionANT/EhQSEGtqnNtHs26UahCs648BYL6FMju6jNOYfHc20QUULg?e=ipgTu9" TargetMode="External"/><Relationship Id="rId47" Type="http://schemas.openxmlformats.org/officeDocument/2006/relationships/hyperlink" Target="https://agenciadetierras.sharepoint.com/:f:/s/MapadeRiesgosdeGestionANT/Eq_mfA8muR9HgnJ5A2tnDvQBRSev8TH2HEtw3MHJ0sfegg?e=JEf48y" TargetMode="External"/><Relationship Id="rId63" Type="http://schemas.openxmlformats.org/officeDocument/2006/relationships/hyperlink" Target="https://agenciadetierras.sharepoint.com/:f:/s/MapadeRiesgosdeGestionANT/Evwl16NGT7tHn2gpn8YYts4BW_wHjoprPKd9AJCqUzM2Ew?e=0FAd0S" TargetMode="External"/><Relationship Id="rId68" Type="http://schemas.openxmlformats.org/officeDocument/2006/relationships/hyperlink" Target="https://agenciadetierras.sharepoint.com/:x:/s/MapadeRiesgosdeGestionANT/ERf-zM9jXLZLgY8QY6IzQjcB6lNFkaiR7gB9z2CI0CxHmw?e=B8ZKva" TargetMode="External"/><Relationship Id="rId84" Type="http://schemas.openxmlformats.org/officeDocument/2006/relationships/hyperlink" Target="https://agenciadetierras.sharepoint.com/:x:/s/MapadeRiesgosdeGestionANT/EfxAvMsbuBZBlnD_iX0UqSgBxpvRutD89bge2A3oZxI4Dw?e=wiGIDd" TargetMode="External"/><Relationship Id="rId89" Type="http://schemas.openxmlformats.org/officeDocument/2006/relationships/hyperlink" Target="https://agenciadetierras.sharepoint.com/:b:/s/MapadeRiesgosdeGestionANT/EQ7W7BxotARJo4aMdR3qBNIBOqLgYwNrCweyrafceFts1w?e=TthshK" TargetMode="External"/><Relationship Id="rId16" Type="http://schemas.openxmlformats.org/officeDocument/2006/relationships/hyperlink" Target="https://agenciadetierras.sharepoint.com/:f:/s/MapadeRiesgosdeGestionANT/EqWKRlmdFZJIuKFWbXTMXxYB2NsBsqXPKA2FErOavhVVsg?e=CRTAjE" TargetMode="External"/><Relationship Id="rId11" Type="http://schemas.openxmlformats.org/officeDocument/2006/relationships/hyperlink" Target="https://agenciadetierras.sharepoint.com/:f:/s/MapadeRiesgosdeGestionANT/EnZe7fAwVmpFt8JlbcrfwoEB6zfV2UEJ2iAlu7yOPcFe-Q?e=WrTZSG" TargetMode="External"/><Relationship Id="rId32" Type="http://schemas.openxmlformats.org/officeDocument/2006/relationships/hyperlink" Target="https://agenciadetierras.sharepoint.com/:f:/s/MapadeRiesgosdeGestionANT/EoyTRc3a3jZAmtJtupxlBbwB9u6-3mdJayMipNGfANJQbQ?e=fehWFx" TargetMode="External"/><Relationship Id="rId37" Type="http://schemas.openxmlformats.org/officeDocument/2006/relationships/hyperlink" Target="https://agenciadetierras.sharepoint.com/:f:/s/MapadeRiesgosdeGestionANT/EsESPtz0qC1Kl5yij4I7N_wBixRsfnwFCgNdA5Oh43U_Bg?e=YkHVkZ" TargetMode="External"/><Relationship Id="rId53" Type="http://schemas.openxmlformats.org/officeDocument/2006/relationships/hyperlink" Target="https://agenciadetierras.sharepoint.com/:f:/s/MapadeRiesgosdeGestionANT/Es-7s3ItfoJHuu70KkuIdm0BAeflOH3yFtTKrvwnzaGOyA?e=LfvFhK" TargetMode="External"/><Relationship Id="rId58" Type="http://schemas.openxmlformats.org/officeDocument/2006/relationships/hyperlink" Target="https://agenciadetierras.sharepoint.com/:f:/s/MapadeRiesgosdeGestionANT/EknvCGYmRJdMo97eNTVT8P4BSPXKgU1hMThDfu31S5P6HA?e=wffZHl" TargetMode="External"/><Relationship Id="rId74" Type="http://schemas.openxmlformats.org/officeDocument/2006/relationships/hyperlink" Target="https://agenciadetierras.sharepoint.com/:f:/s/MapadeRiesgosdeGestionANT/EgvTVb-Tt1FHjlRYJucCj2kBDFIcmOL8GX5nBzE-o4VyFQ?e=RukWko" TargetMode="External"/><Relationship Id="rId79" Type="http://schemas.openxmlformats.org/officeDocument/2006/relationships/hyperlink" Target="https://agenciadetierras.sharepoint.com/:f:/s/MapadeRiesgosdeGestionANT/EmEqekrNNRRLl_UKhPY12JkBXxEWhuTyF2i9JmkrDf_wsQ?e=vhygI5" TargetMode="External"/><Relationship Id="rId5" Type="http://schemas.openxmlformats.org/officeDocument/2006/relationships/hyperlink" Target="https://agenciadetierras.sharepoint.com/:b:/s/MapadeRiesgosdeGestionANT/Eb5FBhbFtglEv7QxqXxsZRIB5f6Ge1VLtjWQREsb-pxjrg?e=ZgbZnP" TargetMode="External"/><Relationship Id="rId90" Type="http://schemas.openxmlformats.org/officeDocument/2006/relationships/hyperlink" Target="https://agenciadetierras.sharepoint.com/:f:/s/MapadeRiesgosdeGestionANT/EueK37UirzNIm6WY5-oTCTkB7InQaBmpmRmJXZoXVTi5AQ?e=swzVxc" TargetMode="External"/><Relationship Id="rId95" Type="http://schemas.openxmlformats.org/officeDocument/2006/relationships/hyperlink" Target="https://agenciadetierras.sharepoint.com/:f:/s/MapadeRiesgosdeGestionANT/EiBBwvCT7zZBuevzHbiguwoBkFasWowo2yAol0XNQW6-pA?e=SnTUMt" TargetMode="External"/><Relationship Id="rId22" Type="http://schemas.openxmlformats.org/officeDocument/2006/relationships/hyperlink" Target="https://agenciadetierras.sharepoint.com/:f:/s/MapadeRiesgosdeGestionANT/Eip_yZocRD9HnhL7JEfJSEYBn55v4adXm_e2Yl0Guro3ug?e=TD6QCR" TargetMode="External"/><Relationship Id="rId27" Type="http://schemas.openxmlformats.org/officeDocument/2006/relationships/hyperlink" Target="https://agenciadetierras.sharepoint.com/:f:/s/MapadeRiesgosdeGestionANT/EqZT5Vs-FEdNihlEr7GzREoBx_ZW2ctNtvAh-WVMlf7HNw?e=YfTG3P" TargetMode="External"/><Relationship Id="rId43" Type="http://schemas.openxmlformats.org/officeDocument/2006/relationships/hyperlink" Target="https://agenciadetierras.sharepoint.com/:f:/s/MapadeRiesgosdeGestionANT/EpRL4N6YyHdJrCuNdIaGcg0BLtIQTLbcg-cNTwjqqrho2g?e=klu0jT" TargetMode="External"/><Relationship Id="rId48" Type="http://schemas.openxmlformats.org/officeDocument/2006/relationships/hyperlink" Target="https://agenciadetierras.sharepoint.com/:f:/s/MapadeRiesgosdeGestionANT/Eru7YrwXILdLitf40nHgiJEBFmFjlyX5Imi8cAu4OuDOWw?e=9le6iO" TargetMode="External"/><Relationship Id="rId64" Type="http://schemas.openxmlformats.org/officeDocument/2006/relationships/hyperlink" Target="https://agenciadetierras.sharepoint.com/:x:/s/MapadeRiesgosdeGestionANT/ERKoB2hDpYVLkiX2PKJ9kesBVuD3hlvPekbxA5RofSWyWQ?e=tbtqKi" TargetMode="External"/><Relationship Id="rId69" Type="http://schemas.openxmlformats.org/officeDocument/2006/relationships/hyperlink" Target="https://agenciadetierras.sharepoint.com/:f:/s/MapadeRiesgosdeGestionANT/Eg81T5WLW9VFm6DI9pb4os0BlaDjLKCL9VNHmS3eSNPHFQ?e=vPcEaY" TargetMode="External"/><Relationship Id="rId80" Type="http://schemas.openxmlformats.org/officeDocument/2006/relationships/hyperlink" Target="https://agenciadetierras.sharepoint.com/:f:/s/MapadeRiesgosdeGestionANT/Eiu5AxmuYBtIuvgjAmQ5pJcBStz8tZS9rywPemsIf25ESA?e=OPhAHm" TargetMode="External"/><Relationship Id="rId85" Type="http://schemas.openxmlformats.org/officeDocument/2006/relationships/hyperlink" Target="https://agenciadetierras.sharepoint.com/:b:/s/MapadeRiesgosdeGestionANT/EWo7VUW5ZcJAjQV1IdRnnzkBN84--BFYHGBNLqSqRUbP4g?e=0kObUq" TargetMode="External"/><Relationship Id="rId3" Type="http://schemas.openxmlformats.org/officeDocument/2006/relationships/hyperlink" Target="https://agenciadetierras.sharepoint.com/:p:/s/MapadeRiesgosdeGestionANT/ES83apgsTuVHuGfubqmHUM4BQhXSRH10QZGuv_6hflR4mA?e=KGBBJO" TargetMode="External"/><Relationship Id="rId12" Type="http://schemas.openxmlformats.org/officeDocument/2006/relationships/hyperlink" Target="https://agenciadetierras.sharepoint.com/:f:/s/MapadeRiesgosdeGestionANT/EjpSV2zf76dHksfgZYFxHO0BztjArH-mjNtSogs6O4HJvg?e=V6keEp" TargetMode="External"/><Relationship Id="rId17" Type="http://schemas.openxmlformats.org/officeDocument/2006/relationships/hyperlink" Target="https://agenciadetierras.sharepoint.com/:f:/s/MapadeRiesgosdeGestionANT/EqWKRlmdFZJIuKFWbXTMXxYB2NsBsqXPKA2FErOavhVVsg?e=CRTAjE" TargetMode="External"/><Relationship Id="rId25" Type="http://schemas.openxmlformats.org/officeDocument/2006/relationships/hyperlink" Target="https://agenciadetierras.sharepoint.com/:f:/s/MapadeRiesgosdeGestionANT/Errhjxn4BIFGsJAOACRNJvIB_KJNTszGyqwXXfMpol_dFg?e=sqm9rr" TargetMode="External"/><Relationship Id="rId33" Type="http://schemas.openxmlformats.org/officeDocument/2006/relationships/hyperlink" Target="https://agenciadetierras.sharepoint.com/:f:/s/MapadeRiesgosdeGestionANT/Ejk8MLluXmxOm2jcJXan_38BPDeWFk1C4o1GdgXSTMnD8g?e=YRlmfV" TargetMode="External"/><Relationship Id="rId38" Type="http://schemas.openxmlformats.org/officeDocument/2006/relationships/hyperlink" Target="https://agenciadetierras.sharepoint.com/:f:/s/MapadeRiesgosdeGestionANT/EoZJFBPQuwtOowdKo263goYBgGcE-lV4cLTtK7UAyX6TSQ?e=3Smtob" TargetMode="External"/><Relationship Id="rId46" Type="http://schemas.openxmlformats.org/officeDocument/2006/relationships/hyperlink" Target="https://agenciadetierras.sharepoint.com/:f:/s/MapadeRiesgosdeGestionANT/ErWtky41OVpMnrqNNlA4-m4BSGS2sOFj1Gtg4YPEk7-SyA?e=5voFVk" TargetMode="External"/><Relationship Id="rId59" Type="http://schemas.openxmlformats.org/officeDocument/2006/relationships/hyperlink" Target="https://agenciadetierras.sharepoint.com/:f:/s/MapadeRiesgosdeGestionANT/EpV0XMgAsVFGr92SPBMCpBUB7zbpEMzPcX-9uKyqp8QLnQ?e=PKl7VZ" TargetMode="External"/><Relationship Id="rId67" Type="http://schemas.openxmlformats.org/officeDocument/2006/relationships/hyperlink" Target="https://agenciadetierras.sharepoint.com/:x:/s/MapadeRiesgosdeGestionANT/EcriF61bEGFFvNYVIshCqtoBNbmX7owOXSSY--DEjvRNjw?e=IbMXoW" TargetMode="External"/><Relationship Id="rId20" Type="http://schemas.openxmlformats.org/officeDocument/2006/relationships/hyperlink" Target="https://agenciadetierras.sharepoint.com/:f:/s/MapadeRiesgosdeGestionANT/Ek2P2wqScLBLnDde-FTozIgBriQH3UwHyiAtLSSftQrEIw?e=3ndw16" TargetMode="External"/><Relationship Id="rId41" Type="http://schemas.openxmlformats.org/officeDocument/2006/relationships/hyperlink" Target="https://agenciadetierras.sharepoint.com/:f:/s/MapadeRiesgosdeGestionANT/EsxmsLUY7WZAqaFz7sT39WQBY__S7voMHRaZJ95Nzfv9lg?e=pGRjbi" TargetMode="External"/><Relationship Id="rId54" Type="http://schemas.openxmlformats.org/officeDocument/2006/relationships/hyperlink" Target="https://agenciadetierras.sharepoint.com/:f:/s/MapadeRiesgosdeGestionANT/Eu6YtWiiLKVIiCzRvmUKmNoBNmySaAoCmCIoOqKjW9V3bA?e=nu2tHv" TargetMode="External"/><Relationship Id="rId62" Type="http://schemas.openxmlformats.org/officeDocument/2006/relationships/hyperlink" Target="https://agenciadetierras.sharepoint.com/:f:/s/MapadeRiesgosdeGestionANT/Ep84WvxTWw9PsRyewzkvkkgBxQm9pLn0M7O796m297Jv7A?e=FliizJ" TargetMode="External"/><Relationship Id="rId70" Type="http://schemas.openxmlformats.org/officeDocument/2006/relationships/hyperlink" Target="https://agenciadetierras.sharepoint.com/:f:/s/MapadeRiesgosdeGestionANT/EhZzQZaBoxdMlUuBAWDaw4cBeuwPIB6gXrm6NIEH-uz04Q?e=exZPoC" TargetMode="External"/><Relationship Id="rId75" Type="http://schemas.openxmlformats.org/officeDocument/2006/relationships/hyperlink" Target="https://agenciadetierras.sharepoint.com/:f:/s/MapadeRiesgosdeGestionANT/Ehj6Uo6bsGBClfuZuRETm6kBDHGGabZwrFMcqCv34RCuaw?e=OE5wR2" TargetMode="External"/><Relationship Id="rId83" Type="http://schemas.openxmlformats.org/officeDocument/2006/relationships/hyperlink" Target="https://agenciadetierras.sharepoint.com/:w:/s/MapadeRiesgosdeGestionANT/EfZyntc-oTlMjjKY_bv89OwBHGEtIvAG7we48a9KNxCN3Q?e=GCdI1X" TargetMode="External"/><Relationship Id="rId88" Type="http://schemas.openxmlformats.org/officeDocument/2006/relationships/hyperlink" Target="https://agenciadetierras.sharepoint.com/:f:/s/MapadeRiesgosdeGestionANT/EvA2WIyfiutKokZKKeSwADQBbKAwiJnVF_Z1wfQWRQFmsw?e=uf7AX2" TargetMode="External"/><Relationship Id="rId91" Type="http://schemas.openxmlformats.org/officeDocument/2006/relationships/hyperlink" Target="https://agenciadetierras.sharepoint.com/:f:/s/MapadeRiesgosdeGestionANT/EmcQ14J3YEtNvzlHg_0sYssBYebw8kPcSii3Y93XCkdm4w?e=QEq5Nb" TargetMode="External"/><Relationship Id="rId96" Type="http://schemas.openxmlformats.org/officeDocument/2006/relationships/hyperlink" Target="https://agenciadetierras.sharepoint.com/:f:/s/MapadeRiesgosdeGestionANT/EtKaiUr2C5pKjF7PPAlDvrYB2NpJmDqAQAQSjLvhlc3d7A?e=FzzW8A" TargetMode="External"/><Relationship Id="rId1" Type="http://schemas.openxmlformats.org/officeDocument/2006/relationships/hyperlink" Target="https://agenciadetierras.sharepoint.com/:b:/s/MapadeRiesgosdeGestionANT/EdfAmulKotNNjWiPbAFLzNMBFRdjEkLNaysmNrbdEVKy2g?e=ErAmz7" TargetMode="External"/><Relationship Id="rId6" Type="http://schemas.openxmlformats.org/officeDocument/2006/relationships/hyperlink" Target="https://agenciadetierras.sharepoint.com/:b:/s/MapadeRiesgosdeGestionANT/EZ98czJ8RthBvqQMwjERtFkBNU584qtIEZK62TJXm5GdJQ?e=HvJ4UJ" TargetMode="External"/><Relationship Id="rId15" Type="http://schemas.openxmlformats.org/officeDocument/2006/relationships/hyperlink" Target="https://agenciadetierras.sharepoint.com/:f:/s/MapadeRiesgosdeGestionANT/Er40BWZzinVOthzhTGg01EsBwAAviftO-irLxgNChd_BHg?e=kwkJQ3" TargetMode="External"/><Relationship Id="rId23" Type="http://schemas.openxmlformats.org/officeDocument/2006/relationships/hyperlink" Target="https://agenciadetierras.sharepoint.com/:f:/s/MapadeRiesgosdeGestionANT/EmRJkMX4i9BMjxAP5ckWDkoBcd2nc5hMX7jGZHU--kH6mQ?e=h4SQIa" TargetMode="External"/><Relationship Id="rId28" Type="http://schemas.openxmlformats.org/officeDocument/2006/relationships/hyperlink" Target="https://agenciadetierras.sharepoint.com/:f:/s/MapadeRiesgosdeGestionANT/Eilv4PTKUC9KgGnnDKDZRnoBUymeCsIbPiT4tjsSq7hmhA?e=jh9caO" TargetMode="External"/><Relationship Id="rId36" Type="http://schemas.openxmlformats.org/officeDocument/2006/relationships/hyperlink" Target="https://agenciadetierras.sharepoint.com/:f:/s/MapadeRiesgosdeGestionANT/EnIF6kwSMXlKisd1AK00cVsBVxDTJvKaAYLt613ZSYVynQ?e=IC3HC5" TargetMode="External"/><Relationship Id="rId49" Type="http://schemas.openxmlformats.org/officeDocument/2006/relationships/hyperlink" Target="https://agenciadetierras.sharepoint.com/:f:/s/MapadeRiesgosdeGestionANT/ErdLgfCKSLNLiKOMZf5KBxoBx_rFe8zedvgr0D831sA05Q?e=7gDDKx" TargetMode="External"/><Relationship Id="rId57" Type="http://schemas.openxmlformats.org/officeDocument/2006/relationships/hyperlink" Target="https://agenciadetierras.sharepoint.com/:f:/s/MapadeRiesgosdeGestionANT/EvCLHmAXqIJDm2ba7eceaS0BqW4aMa1xFv3DLVuAuwQWPg?e=KFgHCt" TargetMode="External"/><Relationship Id="rId10" Type="http://schemas.openxmlformats.org/officeDocument/2006/relationships/hyperlink" Target="https://agenciadetierras.sharepoint.com/:f:/s/MapadeRiesgosdeGestionANT/Equ_xwBLqfJAriaSMErrOTsBxM9XHgd8APTlrIQ4NomWrg?e=0W8Vwg" TargetMode="External"/><Relationship Id="rId31" Type="http://schemas.openxmlformats.org/officeDocument/2006/relationships/hyperlink" Target="https://agenciadetierras.sharepoint.com/:f:/s/MapadeRiesgosdeGestionANT/EkAf5sj8gTtJgVIDrNAfQKsBECbnN2jJfk2y54OdivG7ow?e=znnzP1" TargetMode="External"/><Relationship Id="rId44" Type="http://schemas.openxmlformats.org/officeDocument/2006/relationships/hyperlink" Target="https://agenciadetierras.sharepoint.com/:f:/s/MapadeRiesgosdeGestionANT/EmlbuNeEfM9FlzjP2ddVCFgBiSi0LExL0N3QoI7D0aUwow?e=2K9fef" TargetMode="External"/><Relationship Id="rId52" Type="http://schemas.openxmlformats.org/officeDocument/2006/relationships/hyperlink" Target="https://agenciadetierras.sharepoint.com/:f:/s/MapadeRiesgosdeGestionANT/EiBnm0yjrtZApkV-TNRjrNQBV76qFhT73tLztAHXIG_pvQ?e=fPwb0m" TargetMode="External"/><Relationship Id="rId60" Type="http://schemas.openxmlformats.org/officeDocument/2006/relationships/hyperlink" Target="https://agenciadetierras.sharepoint.com/:f:/s/MapadeRiesgosdeGestionANT/EjtGrmATQF9Lr8txDKgFOHcBckrEChjcc3_T8L5-eWX2Rw?e=wnmvc0" TargetMode="External"/><Relationship Id="rId65" Type="http://schemas.openxmlformats.org/officeDocument/2006/relationships/hyperlink" Target="https://agenciadetierras.sharepoint.com/:x:/s/MapadeRiesgosdeGestionANT/EZ1YdUvgdcFIl3f7FtkgGMYBB9Vtct7WBGinYbxeWLN66A?e=i10lO2" TargetMode="External"/><Relationship Id="rId73" Type="http://schemas.openxmlformats.org/officeDocument/2006/relationships/hyperlink" Target="https://agenciadetierras.sharepoint.com/:f:/s/MapadeRiesgosdeGestionANT/Evp_8t9cX5VKvhIuMntUrmwBWCfPwDhjKhhXIEmCm8QQJQ?e=kiNOpZ" TargetMode="External"/><Relationship Id="rId78" Type="http://schemas.openxmlformats.org/officeDocument/2006/relationships/hyperlink" Target="https://agenciadetierras.sharepoint.com/:f:/s/MapadeRiesgosdeGestionANT/EqpMHXiYcj9EqxqUhzfufV0BsCbR5wAjOhKSRuG6FRvWrw?e=WDrIxz" TargetMode="External"/><Relationship Id="rId81" Type="http://schemas.openxmlformats.org/officeDocument/2006/relationships/hyperlink" Target="https://agenciadetierras.sharepoint.com/:f:/s/MapadeRiesgosdeGestionANT/EjtZoYuYg0lJmeEEdiSQw9IBma954uMx8BUR1EOvOhQCww?e=jAU4nD" TargetMode="External"/><Relationship Id="rId86" Type="http://schemas.openxmlformats.org/officeDocument/2006/relationships/hyperlink" Target="https://agenciadetierras.sharepoint.com/:f:/s/MapadeRiesgosdeGestionANT/Ej9GMUjj--ZDlqugu9nxzfcBXB1oUyjEnLtuqlkoSjKmcQ?e=NIDFja" TargetMode="External"/><Relationship Id="rId94" Type="http://schemas.openxmlformats.org/officeDocument/2006/relationships/hyperlink" Target="https://agenciadetierras.sharepoint.com/:f:/s/MapadeRiesgosdeGestionANT/EjRGPcrZujpJnMAcy7RRZI8BlOmrnSGdjRktUv3thfiLUQ?e=Tjd3Rk" TargetMode="External"/><Relationship Id="rId99" Type="http://schemas.openxmlformats.org/officeDocument/2006/relationships/printerSettings" Target="../printerSettings/printerSettings7.bin"/><Relationship Id="rId4" Type="http://schemas.openxmlformats.org/officeDocument/2006/relationships/hyperlink" Target="https://agenciadetierras.sharepoint.com/:p:/s/MapadeRiesgosdeGestionANT/EVq9nx61bT9NqcW5DKTmW08BL_f06yKetbIwpFaFRdCM1g?e=tHgIVe" TargetMode="External"/><Relationship Id="rId9" Type="http://schemas.openxmlformats.org/officeDocument/2006/relationships/hyperlink" Target="https://agenciadetierras.sharepoint.com/:f:/s/MapadeRiesgosdeGestionANT/EtHzSbyggG1LisN_siB1-0EB3n_LA9ouhaWYdwMicnG_3Q?e=dGALsv" TargetMode="External"/><Relationship Id="rId13" Type="http://schemas.openxmlformats.org/officeDocument/2006/relationships/hyperlink" Target="https://agenciadetierras.sharepoint.com/:f:/s/MapadeRiesgosdeGestionANT/Enj4_qh_k2JHlDm5Q4tn55IBL2x1SqaG7bQFS5ny-uF1fg?e=BhD79N" TargetMode="External"/><Relationship Id="rId18" Type="http://schemas.openxmlformats.org/officeDocument/2006/relationships/hyperlink" Target="https://agenciadetierras.sharepoint.com/:f:/s/MapadeRiesgosdeGestionANT/EjyW9Tj0_0JPvm15X1Pnr6QBMJXnPrnZGsuep0latvbRAw?e=cIiAWL" TargetMode="External"/><Relationship Id="rId39" Type="http://schemas.openxmlformats.org/officeDocument/2006/relationships/hyperlink" Target="https://agenciadetierras.sharepoint.com/:f:/s/MapadeRiesgosdeGestionANT/EtVMDco93rxGk2_C0uNymGoBhgt0bIcct5EHZog6eeazBQ?e=TmOq0l" TargetMode="External"/><Relationship Id="rId34" Type="http://schemas.openxmlformats.org/officeDocument/2006/relationships/hyperlink" Target="https://agenciadetierras.sharepoint.com/:f:/s/MapadeRiesgosdeGestionANT/EoeKTgD5KgFNvFWIegscbgYBhPIlVlt29wpxWfB0YJHoNA?e=V75mMG" TargetMode="External"/><Relationship Id="rId50" Type="http://schemas.openxmlformats.org/officeDocument/2006/relationships/hyperlink" Target="https://agenciadetierras.sharepoint.com/:f:/s/MapadeRiesgosdeGestionANT/EkXYZishjQ5HiEbo2IjszpcBCkyaaOGrVf4dWNGlB5j_bQ?e=kUWO56" TargetMode="External"/><Relationship Id="rId55" Type="http://schemas.openxmlformats.org/officeDocument/2006/relationships/hyperlink" Target="https://agenciadetierras.sharepoint.com/:f:/s/MapadeRiesgosdeGestionANT/EnbMV-7lwXtEqkwRJzlU2yMBC6grxQZPyiN8yVsXusQxLg?e=Ga63D8" TargetMode="External"/><Relationship Id="rId76" Type="http://schemas.openxmlformats.org/officeDocument/2006/relationships/hyperlink" Target="https://agenciadetierras.sharepoint.com/:f:/s/MapadeRiesgosdeGestionANT/Etxl4YvS_1xKq5hVccM0J5MBfLdjA-7uYAIA0hLRZtrCag?e=hZhVmf" TargetMode="External"/><Relationship Id="rId97" Type="http://schemas.openxmlformats.org/officeDocument/2006/relationships/hyperlink" Target="https://agenciadetierras.sharepoint.com/:f:/s/MapadeRiesgosdeGestionANT/EunEQcrtPyNPpc1iQs5Rn8oB7Js4AH7hNeiM5p9VNivBkQ?e=iF0lFA" TargetMode="External"/><Relationship Id="rId7" Type="http://schemas.openxmlformats.org/officeDocument/2006/relationships/hyperlink" Target="https://agenciadetierras.sharepoint.com/:f:/s/MapadeRiesgosdeGestionANT/Er5nQRll2XJHrZYANxtji88BlgQA19DyWqsftqaVyoleFA?e=5cebYb" TargetMode="External"/><Relationship Id="rId71" Type="http://schemas.openxmlformats.org/officeDocument/2006/relationships/hyperlink" Target="https://agenciadetierras.sharepoint.com/:f:/s/MapadeRiesgosdeGestionANT/EoofIZS1PINCpRSJ51sry24BiwWQLDhlABL73N3CmBKteQ?e=Ev1Xy7" TargetMode="External"/><Relationship Id="rId92" Type="http://schemas.openxmlformats.org/officeDocument/2006/relationships/hyperlink" Target="https://agenciadetierras.sharepoint.com/:f:/s/MapadeRiesgosdeGestionANT/Ei24QNMBuiJAn3MxHWPxcdwBQp1zuNyUFQcHcLBLTv8bUg?e=SxxdF7" TargetMode="External"/><Relationship Id="rId2" Type="http://schemas.openxmlformats.org/officeDocument/2006/relationships/hyperlink" Target="https://agenciadetierras.sharepoint.com/:x:/s/MapadeRiesgosdeGestionANT/EcaBx1L6ht9JpSXvvBBVhVoBBfn-wcapOHUSSwEZuJLWKQ?e=jbsrh3" TargetMode="External"/><Relationship Id="rId29" Type="http://schemas.openxmlformats.org/officeDocument/2006/relationships/hyperlink" Target="https://agenciadetierras.sharepoint.com/:f:/s/MapadeRiesgosdeGestionANT/EnwRe5vQ7pRHpy6yMR0TgrwBGfYE1Z4vi3LMjnhFIZoyxQ?e=XPJNg4" TargetMode="External"/><Relationship Id="rId24" Type="http://schemas.openxmlformats.org/officeDocument/2006/relationships/hyperlink" Target="https://agenciadetierras.sharepoint.com/:f:/s/MapadeRiesgosdeGestionANT/En4_W2ucbKhKp7pU10-PWU8BTpnvQWTZDPpJUJh09vrMwA?e=IrPGRb" TargetMode="External"/><Relationship Id="rId40" Type="http://schemas.openxmlformats.org/officeDocument/2006/relationships/hyperlink" Target="https://agenciadetierras.sharepoint.com/:f:/s/MapadeRiesgosdeGestionANT/El3kmkoX-GZHnQCBxVVP-pkBh5r-TcbAK-3rWkGAg0QgIQ?e=RNtfpf" TargetMode="External"/><Relationship Id="rId45" Type="http://schemas.openxmlformats.org/officeDocument/2006/relationships/hyperlink" Target="https://agenciadetierras.sharepoint.com/:f:/s/MapadeRiesgosdeGestionANT/Ekm_el-TjwFNk31w0xjurYkBaIh4MEjf4wBLtonA087R5A?e=Cvihei" TargetMode="External"/><Relationship Id="rId66" Type="http://schemas.openxmlformats.org/officeDocument/2006/relationships/hyperlink" Target="https://agenciadetierras.sharepoint.com/:u:/s/MapadeRiesgosdeGestionANT/EQgPuFOCtmdFit0IiijHWSwB-8hrCnRt_qY2wvN_mQo9xQ?e=0veGYW" TargetMode="External"/><Relationship Id="rId87" Type="http://schemas.openxmlformats.org/officeDocument/2006/relationships/hyperlink" Target="https://agenciadetierras.sharepoint.com/:f:/s/MapadeRiesgosdeGestionANT/EuGB80aNEetNm3YCWJDyYZMBTr7CN__JzPnUIQapdSHtlA?e=TmeJ5L" TargetMode="External"/><Relationship Id="rId61" Type="http://schemas.openxmlformats.org/officeDocument/2006/relationships/hyperlink" Target="https://agenciadetierras.sharepoint.com/:f:/s/MapadeRiesgosdeGestionANT/EktaaRCNmRROiSE7KXE719UB2I9dN2GFAUJQs3xN1ORCXA?e=ZEqd7t" TargetMode="External"/><Relationship Id="rId82" Type="http://schemas.openxmlformats.org/officeDocument/2006/relationships/hyperlink" Target="https://agenciadetierras.sharepoint.com/:f:/s/MapadeRiesgosdeGestionANT/EuSJhmsOGB5Li1CvyNd5NSkBN29CVYP-xlPhMee1jdLjgA?e=7gtblW" TargetMode="External"/><Relationship Id="rId19" Type="http://schemas.openxmlformats.org/officeDocument/2006/relationships/hyperlink" Target="https://agenciadetierras.sharepoint.com/:f:/s/MapadeRiesgosdeGestionANT/EjvOQCWZdtVHgM7tBP-L4n8B6JPc3FMlnx0Jru5fppC4Ew?e=8O9yD4" TargetMode="External"/><Relationship Id="rId14" Type="http://schemas.openxmlformats.org/officeDocument/2006/relationships/hyperlink" Target="https://agenciadetierras.sharepoint.com/:f:/s/MapadeRiesgosdeGestionANT/EngusBPxd_ZKt6mI3tt8DScBZVU3qObJRkt3f2yDfBmYzA?e=yFBkol" TargetMode="External"/><Relationship Id="rId30" Type="http://schemas.openxmlformats.org/officeDocument/2006/relationships/hyperlink" Target="https://agenciadetierras.sharepoint.com/:f:/s/MapadeRiesgosdeGestionANT/EoNOJ-IluENLowzaEKvaFSsBEo71rb1oF-phNiwPB13D5w?e=gcB31g" TargetMode="External"/><Relationship Id="rId35" Type="http://schemas.openxmlformats.org/officeDocument/2006/relationships/hyperlink" Target="https://agenciadetierras.sharepoint.com/:f:/s/MapadeRiesgosdeGestionANT/Eq5oIPlUt1dMlkQpa-21XwkBup70wKQb8_YSdQEcCRnGhg?e=nyhhMQ" TargetMode="External"/><Relationship Id="rId56" Type="http://schemas.openxmlformats.org/officeDocument/2006/relationships/hyperlink" Target="https://agenciadetierras.sharepoint.com/:f:/s/MapadeRiesgosdeGestionANT/EvUf-Vo4lRBPtGy5aQZcx0ABtCgRf01BCUMoi2_36b_NLA?e=27jH8T" TargetMode="External"/><Relationship Id="rId77" Type="http://schemas.openxmlformats.org/officeDocument/2006/relationships/hyperlink" Target="https://agenciadetierras.sharepoint.com/:f:/s/MapadeRiesgosdeGestionANT/Ehifx1o8GdlLmGiETHermqQBXrwZtvEW9_K8d3vKp6H4Ag?e=8hRNc7" TargetMode="External"/><Relationship Id="rId100" Type="http://schemas.openxmlformats.org/officeDocument/2006/relationships/drawing" Target="../drawings/drawing7.xml"/><Relationship Id="rId8" Type="http://schemas.openxmlformats.org/officeDocument/2006/relationships/hyperlink" Target="https://agenciadetierras.sharepoint.com/:b:/s/MapadeRiesgosdeGestionANT/EaMs-qrLYGdOklWzYklPLmkBOeYK-pT-lKNEROJaJHBQig?e=hCxo9D" TargetMode="External"/><Relationship Id="rId51" Type="http://schemas.openxmlformats.org/officeDocument/2006/relationships/hyperlink" Target="https://agenciadetierras.sharepoint.com/:f:/s/MapadeRiesgosdeGestionANT/Eqt57DCTJfFDm4-HGdChHlwBJtVsyS5yigOtEqgkN1pV6A?e=DqysdA" TargetMode="External"/><Relationship Id="rId72" Type="http://schemas.openxmlformats.org/officeDocument/2006/relationships/hyperlink" Target="https://agenciadetierras.sharepoint.com/:f:/s/MapadeRiesgosdeGestionANT/EvdvExb_pUJGpqwGgpTYLncBJa1TEtFQ-Q6TIRx2cSAuMw?e=0xLbt4" TargetMode="External"/><Relationship Id="rId93" Type="http://schemas.openxmlformats.org/officeDocument/2006/relationships/hyperlink" Target="https://agenciadetierras.sharepoint.com/:f:/s/MapadeRiesgosdeGestionANT/Ejytdj08oSFLo1ZaI_wBCjIBDv8Cnb1Y1kOWuWCDe3E_bg?e=QgVRWi" TargetMode="External"/><Relationship Id="rId98" Type="http://schemas.openxmlformats.org/officeDocument/2006/relationships/hyperlink" Target="https://agenciadetierras.sharepoint.com/:f:/s/MapadeRiesgosdeGestionANT/Emt8l-OJUO5Iq3rO5zVrDi8Bez9DXk9CtlbRrouKh2r2KA?e=b2Zv01"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ivotTable" Target="../pivotTables/pivotTable3.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openxmlformats.org/officeDocument/2006/relationships/table" Target="../tables/table1.xml"/><Relationship Id="rId4"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pivotTable" Target="../pivotTables/pivotTable9.xml"/><Relationship Id="rId2" Type="http://schemas.openxmlformats.org/officeDocument/2006/relationships/pivotTable" Target="../pivotTables/pivotTable8.xml"/><Relationship Id="rId1" Type="http://schemas.openxmlformats.org/officeDocument/2006/relationships/pivotTable" Target="../pivotTables/pivotTable7.xml"/><Relationship Id="rId4"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Q59"/>
  <sheetViews>
    <sheetView showGridLines="0" zoomScale="80" zoomScaleNormal="80" workbookViewId="0"/>
  </sheetViews>
  <sheetFormatPr baseColWidth="10" defaultColWidth="11.42578125" defaultRowHeight="15" x14ac:dyDescent="0.25"/>
  <cols>
    <col min="1" max="1" width="11.42578125" style="37"/>
    <col min="2" max="2" width="15.5703125" style="37" customWidth="1"/>
    <col min="3" max="16" width="20.5703125" style="37" customWidth="1"/>
    <col min="17" max="17" width="15.5703125" style="37" customWidth="1"/>
    <col min="18" max="16384" width="11.42578125" style="37"/>
  </cols>
  <sheetData>
    <row r="3" spans="2:17" ht="39" customHeight="1" x14ac:dyDescent="0.25">
      <c r="B3" s="346"/>
      <c r="C3" s="346"/>
      <c r="D3" s="343" t="s">
        <v>71</v>
      </c>
      <c r="E3" s="343"/>
      <c r="F3" s="342" t="s">
        <v>229</v>
      </c>
      <c r="G3" s="342"/>
      <c r="H3" s="342"/>
      <c r="I3" s="342"/>
      <c r="J3" s="342"/>
      <c r="K3" s="342"/>
      <c r="L3" s="342"/>
      <c r="M3" s="342"/>
      <c r="N3" s="343" t="s">
        <v>72</v>
      </c>
      <c r="O3" s="343"/>
      <c r="P3" s="350" t="s">
        <v>232</v>
      </c>
      <c r="Q3" s="351"/>
    </row>
    <row r="4" spans="2:17" ht="27.75" customHeight="1" x14ac:dyDescent="0.25">
      <c r="B4" s="346"/>
      <c r="C4" s="346"/>
      <c r="D4" s="343" t="s">
        <v>73</v>
      </c>
      <c r="E4" s="343"/>
      <c r="F4" s="342" t="s">
        <v>230</v>
      </c>
      <c r="G4" s="342"/>
      <c r="H4" s="342"/>
      <c r="I4" s="342"/>
      <c r="J4" s="342"/>
      <c r="K4" s="342"/>
      <c r="L4" s="342"/>
      <c r="M4" s="342"/>
      <c r="N4" s="343" t="s">
        <v>74</v>
      </c>
      <c r="O4" s="343"/>
      <c r="P4" s="350">
        <v>4</v>
      </c>
      <c r="Q4" s="351"/>
    </row>
    <row r="5" spans="2:17" ht="42" customHeight="1" x14ac:dyDescent="0.25">
      <c r="B5" s="346"/>
      <c r="C5" s="346"/>
      <c r="D5" s="343" t="s">
        <v>75</v>
      </c>
      <c r="E5" s="343"/>
      <c r="F5" s="342" t="s">
        <v>231</v>
      </c>
      <c r="G5" s="342"/>
      <c r="H5" s="342"/>
      <c r="I5" s="342"/>
      <c r="J5" s="342"/>
      <c r="K5" s="342"/>
      <c r="L5" s="342"/>
      <c r="M5" s="342"/>
      <c r="N5" s="343" t="s">
        <v>228</v>
      </c>
      <c r="O5" s="343"/>
      <c r="P5" s="355">
        <v>44636</v>
      </c>
      <c r="Q5" s="356"/>
    </row>
    <row r="6" spans="2:17" ht="23.25" customHeight="1" x14ac:dyDescent="0.25">
      <c r="B6" s="361" t="s">
        <v>2021</v>
      </c>
      <c r="C6" s="361"/>
      <c r="D6" s="361"/>
      <c r="E6" s="361"/>
      <c r="F6" s="361"/>
      <c r="G6" s="361"/>
      <c r="H6" s="361"/>
      <c r="I6" s="361"/>
      <c r="J6" s="361"/>
      <c r="K6" s="361"/>
      <c r="L6" s="361"/>
      <c r="M6" s="361"/>
      <c r="N6" s="361"/>
      <c r="O6" s="361"/>
      <c r="P6" s="361"/>
      <c r="Q6" s="361"/>
    </row>
    <row r="7" spans="2:17" ht="57.75" customHeight="1" x14ac:dyDescent="0.25">
      <c r="B7" s="344" t="s">
        <v>863</v>
      </c>
      <c r="C7" s="345"/>
      <c r="D7" s="345"/>
      <c r="E7" s="345"/>
      <c r="F7" s="345"/>
      <c r="G7" s="345"/>
      <c r="H7" s="345"/>
      <c r="I7" s="345"/>
      <c r="J7" s="345"/>
      <c r="K7" s="345"/>
      <c r="L7" s="345"/>
      <c r="M7" s="345"/>
      <c r="N7" s="345"/>
      <c r="O7" s="345"/>
      <c r="P7" s="345"/>
      <c r="Q7" s="345"/>
    </row>
    <row r="8" spans="2:17" ht="60" customHeight="1" x14ac:dyDescent="0.25">
      <c r="B8" s="163"/>
      <c r="C8" s="164"/>
      <c r="D8" s="164"/>
      <c r="E8" s="164"/>
      <c r="F8" s="164"/>
      <c r="G8" s="164"/>
      <c r="H8" s="164"/>
      <c r="I8" s="164"/>
      <c r="J8" s="164"/>
      <c r="K8" s="164"/>
      <c r="L8" s="164"/>
      <c r="M8" s="164"/>
      <c r="N8" s="164"/>
      <c r="O8" s="164"/>
      <c r="P8" s="164"/>
      <c r="Q8" s="165"/>
    </row>
    <row r="9" spans="2:17" ht="60" customHeight="1" x14ac:dyDescent="0.25">
      <c r="B9" s="166"/>
      <c r="C9" s="357" t="s">
        <v>426</v>
      </c>
      <c r="D9" s="358"/>
      <c r="E9" s="358"/>
      <c r="F9" s="358"/>
      <c r="G9" s="358"/>
      <c r="H9" s="358"/>
      <c r="I9" s="359"/>
      <c r="J9" s="3"/>
      <c r="K9" s="318" t="s">
        <v>78</v>
      </c>
      <c r="L9" s="318"/>
      <c r="M9" s="318" t="s">
        <v>77</v>
      </c>
      <c r="N9" s="318"/>
      <c r="O9" s="318" t="s">
        <v>79</v>
      </c>
      <c r="P9" s="318"/>
      <c r="Q9" s="167"/>
    </row>
    <row r="10" spans="2:17" ht="60" customHeight="1" x14ac:dyDescent="0.25">
      <c r="B10" s="166"/>
      <c r="C10" s="330" t="s">
        <v>27</v>
      </c>
      <c r="D10" s="160" t="s">
        <v>891</v>
      </c>
      <c r="E10" s="177"/>
      <c r="F10" s="177"/>
      <c r="G10" s="177"/>
      <c r="H10" s="177"/>
      <c r="I10" s="178"/>
      <c r="J10" s="3"/>
      <c r="K10" s="312" t="s">
        <v>362</v>
      </c>
      <c r="L10" s="312"/>
      <c r="M10" s="312" t="s">
        <v>363</v>
      </c>
      <c r="N10" s="312"/>
      <c r="O10" s="328" t="s">
        <v>80</v>
      </c>
      <c r="P10" s="328"/>
      <c r="Q10" s="168"/>
    </row>
    <row r="11" spans="2:17" ht="60" customHeight="1" x14ac:dyDescent="0.25">
      <c r="B11" s="166"/>
      <c r="C11" s="331"/>
      <c r="D11" s="160" t="s">
        <v>892</v>
      </c>
      <c r="E11" s="179"/>
      <c r="F11" s="179"/>
      <c r="G11" s="177"/>
      <c r="H11" s="177"/>
      <c r="I11" s="178"/>
      <c r="J11" s="3"/>
      <c r="K11" s="312" t="s">
        <v>362</v>
      </c>
      <c r="L11" s="312"/>
      <c r="M11" s="312" t="s">
        <v>364</v>
      </c>
      <c r="N11" s="312"/>
      <c r="O11" s="328" t="s">
        <v>80</v>
      </c>
      <c r="P11" s="328"/>
      <c r="Q11" s="168"/>
    </row>
    <row r="12" spans="2:17" ht="60" customHeight="1" x14ac:dyDescent="0.25">
      <c r="B12" s="166"/>
      <c r="C12" s="331"/>
      <c r="D12" s="160" t="s">
        <v>893</v>
      </c>
      <c r="E12" s="179"/>
      <c r="F12" s="179"/>
      <c r="G12" s="179"/>
      <c r="H12" s="177"/>
      <c r="I12" s="178"/>
      <c r="J12" s="3"/>
      <c r="K12" s="312" t="s">
        <v>362</v>
      </c>
      <c r="L12" s="312"/>
      <c r="M12" s="312" t="s">
        <v>365</v>
      </c>
      <c r="N12" s="312"/>
      <c r="O12" s="328" t="s">
        <v>80</v>
      </c>
      <c r="P12" s="328"/>
      <c r="Q12" s="168"/>
    </row>
    <row r="13" spans="2:17" ht="60" customHeight="1" x14ac:dyDescent="0.25">
      <c r="B13" s="166"/>
      <c r="C13" s="331"/>
      <c r="D13" s="160" t="s">
        <v>894</v>
      </c>
      <c r="E13" s="180"/>
      <c r="F13" s="179"/>
      <c r="G13" s="179"/>
      <c r="H13" s="177"/>
      <c r="I13" s="178"/>
      <c r="J13" s="3"/>
      <c r="K13" s="312" t="s">
        <v>362</v>
      </c>
      <c r="L13" s="312"/>
      <c r="M13" s="312" t="s">
        <v>366</v>
      </c>
      <c r="N13" s="312"/>
      <c r="O13" s="328" t="s">
        <v>80</v>
      </c>
      <c r="P13" s="328"/>
      <c r="Q13" s="168"/>
    </row>
    <row r="14" spans="2:17" ht="60" customHeight="1" x14ac:dyDescent="0.25">
      <c r="B14" s="110"/>
      <c r="C14" s="332"/>
      <c r="D14" s="160" t="s">
        <v>895</v>
      </c>
      <c r="E14" s="180"/>
      <c r="F14" s="180"/>
      <c r="G14" s="179"/>
      <c r="H14" s="177"/>
      <c r="I14" s="178"/>
      <c r="J14" s="3"/>
      <c r="K14" s="312" t="s">
        <v>362</v>
      </c>
      <c r="L14" s="312"/>
      <c r="M14" s="312" t="s">
        <v>367</v>
      </c>
      <c r="N14" s="312"/>
      <c r="O14" s="328" t="s">
        <v>80</v>
      </c>
      <c r="P14" s="328"/>
      <c r="Q14" s="168"/>
    </row>
    <row r="15" spans="2:17" ht="60" customHeight="1" x14ac:dyDescent="0.25">
      <c r="B15" s="110"/>
      <c r="C15" s="3"/>
      <c r="D15" s="3"/>
      <c r="E15" s="160" t="s">
        <v>358</v>
      </c>
      <c r="F15" s="160" t="s">
        <v>359</v>
      </c>
      <c r="G15" s="160" t="s">
        <v>360</v>
      </c>
      <c r="H15" s="160" t="s">
        <v>361</v>
      </c>
      <c r="I15" s="160" t="s">
        <v>362</v>
      </c>
      <c r="J15" s="3"/>
      <c r="K15" s="312" t="s">
        <v>361</v>
      </c>
      <c r="L15" s="312"/>
      <c r="M15" s="312" t="s">
        <v>363</v>
      </c>
      <c r="N15" s="312"/>
      <c r="O15" s="329" t="s">
        <v>81</v>
      </c>
      <c r="P15" s="329"/>
      <c r="Q15" s="168"/>
    </row>
    <row r="16" spans="2:17" ht="60" customHeight="1" x14ac:dyDescent="0.25">
      <c r="B16" s="110"/>
      <c r="C16" s="3"/>
      <c r="D16" s="3"/>
      <c r="E16" s="325" t="s">
        <v>0</v>
      </c>
      <c r="F16" s="326"/>
      <c r="G16" s="326"/>
      <c r="H16" s="326"/>
      <c r="I16" s="327"/>
      <c r="J16" s="3"/>
      <c r="K16" s="312" t="s">
        <v>361</v>
      </c>
      <c r="L16" s="312"/>
      <c r="M16" s="312" t="s">
        <v>364</v>
      </c>
      <c r="N16" s="312"/>
      <c r="O16" s="329" t="s">
        <v>81</v>
      </c>
      <c r="P16" s="329"/>
      <c r="Q16" s="168"/>
    </row>
    <row r="17" spans="2:17" ht="60" customHeight="1" x14ac:dyDescent="0.25">
      <c r="B17" s="110"/>
      <c r="C17" s="3"/>
      <c r="D17" s="3"/>
      <c r="E17" s="3"/>
      <c r="F17" s="3"/>
      <c r="G17" s="3"/>
      <c r="H17" s="3"/>
      <c r="I17" s="3"/>
      <c r="J17" s="3"/>
      <c r="K17" s="312" t="s">
        <v>361</v>
      </c>
      <c r="L17" s="312"/>
      <c r="M17" s="312" t="s">
        <v>365</v>
      </c>
      <c r="N17" s="312"/>
      <c r="O17" s="329" t="s">
        <v>81</v>
      </c>
      <c r="P17" s="329"/>
      <c r="Q17" s="168"/>
    </row>
    <row r="18" spans="2:17" ht="60" customHeight="1" x14ac:dyDescent="0.25">
      <c r="B18" s="110"/>
      <c r="C18" s="360" t="s">
        <v>425</v>
      </c>
      <c r="D18" s="360"/>
      <c r="E18" s="360"/>
      <c r="F18" s="360"/>
      <c r="G18" s="360"/>
      <c r="H18" s="360"/>
      <c r="I18" s="360"/>
      <c r="J18" s="3"/>
      <c r="K18" s="312" t="s">
        <v>361</v>
      </c>
      <c r="L18" s="312"/>
      <c r="M18" s="312" t="s">
        <v>366</v>
      </c>
      <c r="N18" s="312"/>
      <c r="O18" s="329" t="s">
        <v>81</v>
      </c>
      <c r="P18" s="329"/>
      <c r="Q18" s="168"/>
    </row>
    <row r="19" spans="2:17" ht="60" customHeight="1" x14ac:dyDescent="0.25">
      <c r="B19" s="110"/>
      <c r="C19" s="48" t="s">
        <v>344</v>
      </c>
      <c r="D19" s="314" t="s">
        <v>345</v>
      </c>
      <c r="E19" s="315"/>
      <c r="F19" s="315"/>
      <c r="G19" s="315"/>
      <c r="H19" s="315"/>
      <c r="I19" s="316"/>
      <c r="J19" s="3"/>
      <c r="K19" s="312" t="s">
        <v>361</v>
      </c>
      <c r="L19" s="312"/>
      <c r="M19" s="312" t="s">
        <v>367</v>
      </c>
      <c r="N19" s="312"/>
      <c r="O19" s="329" t="s">
        <v>81</v>
      </c>
      <c r="P19" s="329"/>
      <c r="Q19" s="168"/>
    </row>
    <row r="20" spans="2:17" ht="60" customHeight="1" x14ac:dyDescent="0.25">
      <c r="B20" s="110"/>
      <c r="C20" s="48" t="s">
        <v>352</v>
      </c>
      <c r="D20" s="314" t="s">
        <v>353</v>
      </c>
      <c r="E20" s="315"/>
      <c r="F20" s="315"/>
      <c r="G20" s="315"/>
      <c r="H20" s="315"/>
      <c r="I20" s="316"/>
      <c r="J20" s="3"/>
      <c r="K20" s="312" t="s">
        <v>360</v>
      </c>
      <c r="L20" s="312"/>
      <c r="M20" s="312" t="s">
        <v>363</v>
      </c>
      <c r="N20" s="312"/>
      <c r="O20" s="329" t="s">
        <v>81</v>
      </c>
      <c r="P20" s="329"/>
      <c r="Q20" s="168"/>
    </row>
    <row r="21" spans="2:17" ht="60" customHeight="1" x14ac:dyDescent="0.25">
      <c r="B21" s="110"/>
      <c r="C21" s="48" t="s">
        <v>354</v>
      </c>
      <c r="D21" s="314" t="s">
        <v>355</v>
      </c>
      <c r="E21" s="315"/>
      <c r="F21" s="315"/>
      <c r="G21" s="315"/>
      <c r="H21" s="315"/>
      <c r="I21" s="316"/>
      <c r="J21" s="3"/>
      <c r="K21" s="312" t="s">
        <v>360</v>
      </c>
      <c r="L21" s="312"/>
      <c r="M21" s="312" t="s">
        <v>364</v>
      </c>
      <c r="N21" s="312"/>
      <c r="O21" s="329" t="s">
        <v>81</v>
      </c>
      <c r="P21" s="329"/>
      <c r="Q21" s="168"/>
    </row>
    <row r="22" spans="2:17" ht="60" customHeight="1" x14ac:dyDescent="0.25">
      <c r="B22" s="110"/>
      <c r="C22" s="48" t="s">
        <v>356</v>
      </c>
      <c r="D22" s="314" t="s">
        <v>357</v>
      </c>
      <c r="E22" s="315"/>
      <c r="F22" s="315"/>
      <c r="G22" s="315"/>
      <c r="H22" s="315"/>
      <c r="I22" s="316"/>
      <c r="J22" s="3"/>
      <c r="K22" s="312" t="s">
        <v>360</v>
      </c>
      <c r="L22" s="312"/>
      <c r="M22" s="312" t="s">
        <v>365</v>
      </c>
      <c r="N22" s="312"/>
      <c r="O22" s="321" t="s">
        <v>82</v>
      </c>
      <c r="P22" s="321"/>
      <c r="Q22" s="168"/>
    </row>
    <row r="23" spans="2:17" ht="60" customHeight="1" x14ac:dyDescent="0.25">
      <c r="B23" s="110"/>
      <c r="C23" s="3"/>
      <c r="D23" s="3"/>
      <c r="E23" s="3"/>
      <c r="F23" s="3"/>
      <c r="G23" s="3"/>
      <c r="H23" s="3"/>
      <c r="I23" s="3"/>
      <c r="J23" s="3"/>
      <c r="K23" s="312" t="s">
        <v>360</v>
      </c>
      <c r="L23" s="312"/>
      <c r="M23" s="312" t="s">
        <v>366</v>
      </c>
      <c r="N23" s="312"/>
      <c r="O23" s="321" t="s">
        <v>82</v>
      </c>
      <c r="P23" s="321"/>
      <c r="Q23" s="168"/>
    </row>
    <row r="24" spans="2:17" ht="60" customHeight="1" x14ac:dyDescent="0.25">
      <c r="B24" s="110"/>
      <c r="C24" s="182" t="s">
        <v>346</v>
      </c>
      <c r="D24" s="347" t="s">
        <v>347</v>
      </c>
      <c r="E24" s="348"/>
      <c r="F24" s="348"/>
      <c r="G24" s="348"/>
      <c r="H24" s="348"/>
      <c r="I24" s="349"/>
      <c r="J24" s="3"/>
      <c r="K24" s="312" t="s">
        <v>360</v>
      </c>
      <c r="L24" s="312"/>
      <c r="M24" s="312" t="s">
        <v>367</v>
      </c>
      <c r="N24" s="312"/>
      <c r="O24" s="321" t="s">
        <v>82</v>
      </c>
      <c r="P24" s="321"/>
      <c r="Q24" s="168"/>
    </row>
    <row r="25" spans="2:17" ht="60" customHeight="1" x14ac:dyDescent="0.25">
      <c r="B25" s="110"/>
      <c r="C25" s="182" t="s">
        <v>348</v>
      </c>
      <c r="D25" s="347" t="s">
        <v>349</v>
      </c>
      <c r="E25" s="348"/>
      <c r="F25" s="348"/>
      <c r="G25" s="348"/>
      <c r="H25" s="348"/>
      <c r="I25" s="349"/>
      <c r="J25" s="3"/>
      <c r="K25" s="312" t="s">
        <v>359</v>
      </c>
      <c r="L25" s="312"/>
      <c r="M25" s="312" t="s">
        <v>363</v>
      </c>
      <c r="N25" s="312"/>
      <c r="O25" s="329" t="s">
        <v>81</v>
      </c>
      <c r="P25" s="329"/>
      <c r="Q25" s="168"/>
    </row>
    <row r="26" spans="2:17" ht="60" customHeight="1" x14ac:dyDescent="0.25">
      <c r="B26" s="110"/>
      <c r="C26" s="3"/>
      <c r="D26" s="3"/>
      <c r="E26" s="3"/>
      <c r="F26" s="3"/>
      <c r="G26" s="3"/>
      <c r="H26" s="3"/>
      <c r="I26" s="3"/>
      <c r="J26" s="3"/>
      <c r="K26" s="312" t="s">
        <v>359</v>
      </c>
      <c r="L26" s="312"/>
      <c r="M26" s="312" t="s">
        <v>364</v>
      </c>
      <c r="N26" s="312"/>
      <c r="O26" s="321" t="s">
        <v>82</v>
      </c>
      <c r="P26" s="321"/>
      <c r="Q26" s="168"/>
    </row>
    <row r="27" spans="2:17" ht="60" customHeight="1" x14ac:dyDescent="0.25">
      <c r="B27" s="110"/>
      <c r="C27" s="183" t="s">
        <v>350</v>
      </c>
      <c r="D27" s="339" t="s">
        <v>351</v>
      </c>
      <c r="E27" s="340"/>
      <c r="F27" s="340"/>
      <c r="G27" s="340"/>
      <c r="H27" s="340"/>
      <c r="I27" s="341"/>
      <c r="J27" s="3"/>
      <c r="K27" s="312" t="s">
        <v>359</v>
      </c>
      <c r="L27" s="312"/>
      <c r="M27" s="312" t="s">
        <v>365</v>
      </c>
      <c r="N27" s="312"/>
      <c r="O27" s="321" t="s">
        <v>82</v>
      </c>
      <c r="P27" s="321"/>
      <c r="Q27" s="168"/>
    </row>
    <row r="28" spans="2:17" ht="60" customHeight="1" x14ac:dyDescent="0.25">
      <c r="B28" s="110"/>
      <c r="C28" s="3"/>
      <c r="D28" s="2"/>
      <c r="E28" s="2"/>
      <c r="F28" s="3"/>
      <c r="G28" s="3"/>
      <c r="H28" s="3"/>
      <c r="I28" s="3"/>
      <c r="J28" s="3"/>
      <c r="K28" s="312" t="s">
        <v>359</v>
      </c>
      <c r="L28" s="312"/>
      <c r="M28" s="312" t="s">
        <v>366</v>
      </c>
      <c r="N28" s="312"/>
      <c r="O28" s="321" t="s">
        <v>82</v>
      </c>
      <c r="P28" s="321"/>
      <c r="Q28" s="168"/>
    </row>
    <row r="29" spans="2:17" ht="60" customHeight="1" x14ac:dyDescent="0.25">
      <c r="B29" s="110"/>
      <c r="C29" s="3"/>
      <c r="D29" s="2"/>
      <c r="E29" s="2"/>
      <c r="F29" s="3"/>
      <c r="G29" s="3"/>
      <c r="H29" s="3"/>
      <c r="I29" s="3"/>
      <c r="J29" s="3"/>
      <c r="K29" s="312" t="s">
        <v>359</v>
      </c>
      <c r="L29" s="312"/>
      <c r="M29" s="312" t="s">
        <v>367</v>
      </c>
      <c r="N29" s="312"/>
      <c r="O29" s="322" t="s">
        <v>83</v>
      </c>
      <c r="P29" s="322"/>
      <c r="Q29" s="168"/>
    </row>
    <row r="30" spans="2:17" ht="60" customHeight="1" x14ac:dyDescent="0.25">
      <c r="B30" s="110"/>
      <c r="C30" s="3"/>
      <c r="D30" s="2"/>
      <c r="E30" s="2"/>
      <c r="F30" s="313" t="s">
        <v>414</v>
      </c>
      <c r="G30" s="313"/>
      <c r="H30" s="313"/>
      <c r="I30" s="313"/>
      <c r="J30" s="3"/>
      <c r="K30" s="312" t="s">
        <v>358</v>
      </c>
      <c r="L30" s="312"/>
      <c r="M30" s="312" t="s">
        <v>363</v>
      </c>
      <c r="N30" s="312"/>
      <c r="O30" s="329" t="s">
        <v>81</v>
      </c>
      <c r="P30" s="329"/>
      <c r="Q30" s="168"/>
    </row>
    <row r="31" spans="2:17" ht="60" customHeight="1" x14ac:dyDescent="0.25">
      <c r="B31" s="110"/>
      <c r="C31" s="162" t="s">
        <v>850</v>
      </c>
      <c r="D31" s="3"/>
      <c r="E31" s="2"/>
      <c r="F31" s="162" t="s">
        <v>406</v>
      </c>
      <c r="G31" s="162" t="s">
        <v>415</v>
      </c>
      <c r="H31" s="162" t="s">
        <v>411</v>
      </c>
      <c r="I31" s="162" t="s">
        <v>415</v>
      </c>
      <c r="J31" s="3"/>
      <c r="K31" s="312" t="s">
        <v>358</v>
      </c>
      <c r="L31" s="312"/>
      <c r="M31" s="312" t="s">
        <v>364</v>
      </c>
      <c r="N31" s="312"/>
      <c r="O31" s="321" t="s">
        <v>82</v>
      </c>
      <c r="P31" s="321"/>
      <c r="Q31" s="168"/>
    </row>
    <row r="32" spans="2:17" ht="60" customHeight="1" x14ac:dyDescent="0.25">
      <c r="B32" s="110"/>
      <c r="C32" s="31" t="s">
        <v>667</v>
      </c>
      <c r="D32" s="3"/>
      <c r="E32" s="3"/>
      <c r="F32" s="31" t="s">
        <v>407</v>
      </c>
      <c r="G32" s="46">
        <v>0.25</v>
      </c>
      <c r="H32" s="45" t="s">
        <v>413</v>
      </c>
      <c r="I32" s="46">
        <v>0.25</v>
      </c>
      <c r="J32" s="3"/>
      <c r="K32" s="312" t="s">
        <v>358</v>
      </c>
      <c r="L32" s="312"/>
      <c r="M32" s="312" t="s">
        <v>365</v>
      </c>
      <c r="N32" s="312"/>
      <c r="O32" s="321" t="s">
        <v>82</v>
      </c>
      <c r="P32" s="321"/>
      <c r="Q32" s="168"/>
    </row>
    <row r="33" spans="2:17" ht="60" customHeight="1" x14ac:dyDescent="0.25">
      <c r="B33" s="110"/>
      <c r="C33" s="31" t="s">
        <v>668</v>
      </c>
      <c r="D33" s="3"/>
      <c r="E33" s="3"/>
      <c r="F33" s="31" t="s">
        <v>408</v>
      </c>
      <c r="G33" s="46">
        <v>0.15</v>
      </c>
      <c r="H33" s="45" t="s">
        <v>412</v>
      </c>
      <c r="I33" s="46">
        <v>0.15</v>
      </c>
      <c r="J33" s="3"/>
      <c r="K33" s="312" t="s">
        <v>358</v>
      </c>
      <c r="L33" s="312"/>
      <c r="M33" s="312" t="s">
        <v>366</v>
      </c>
      <c r="N33" s="312"/>
      <c r="O33" s="322" t="s">
        <v>83</v>
      </c>
      <c r="P33" s="322"/>
      <c r="Q33" s="168"/>
    </row>
    <row r="34" spans="2:17" ht="60" customHeight="1" x14ac:dyDescent="0.25">
      <c r="B34" s="110"/>
      <c r="C34" s="31" t="s">
        <v>978</v>
      </c>
      <c r="D34" s="3"/>
      <c r="E34" s="3"/>
      <c r="F34" s="43" t="s">
        <v>409</v>
      </c>
      <c r="G34" s="46">
        <v>0.1</v>
      </c>
      <c r="H34" s="2"/>
      <c r="I34" s="44"/>
      <c r="J34" s="3"/>
      <c r="K34" s="312" t="s">
        <v>358</v>
      </c>
      <c r="L34" s="312"/>
      <c r="M34" s="312" t="s">
        <v>367</v>
      </c>
      <c r="N34" s="312"/>
      <c r="O34" s="322" t="s">
        <v>83</v>
      </c>
      <c r="P34" s="322"/>
      <c r="Q34" s="168"/>
    </row>
    <row r="35" spans="2:17" ht="60" customHeight="1" x14ac:dyDescent="0.25">
      <c r="B35" s="110"/>
      <c r="C35" s="3"/>
      <c r="D35" s="3"/>
      <c r="E35" s="3"/>
      <c r="F35" s="3"/>
      <c r="G35" s="3"/>
      <c r="H35" s="3"/>
      <c r="I35" s="3"/>
      <c r="J35" s="3"/>
      <c r="K35" s="3"/>
      <c r="L35" s="3"/>
      <c r="M35" s="3"/>
      <c r="N35" s="3"/>
      <c r="O35" s="3"/>
      <c r="P35" s="3"/>
      <c r="Q35" s="3"/>
    </row>
    <row r="36" spans="2:17" ht="60" customHeight="1" x14ac:dyDescent="0.25">
      <c r="B36" s="110"/>
      <c r="C36" s="318" t="s">
        <v>431</v>
      </c>
      <c r="D36" s="318"/>
      <c r="E36" s="2"/>
      <c r="F36" s="2"/>
      <c r="G36" s="2"/>
      <c r="H36" s="2"/>
      <c r="I36" s="2"/>
      <c r="J36" s="3"/>
      <c r="K36" s="1"/>
      <c r="L36" s="1"/>
      <c r="M36" s="1"/>
      <c r="N36" s="1"/>
      <c r="O36" s="2"/>
      <c r="P36" s="2"/>
      <c r="Q36" s="169"/>
    </row>
    <row r="37" spans="2:17" ht="60" customHeight="1" x14ac:dyDescent="0.25">
      <c r="B37" s="110"/>
      <c r="C37" s="61"/>
      <c r="D37" s="43" t="s">
        <v>430</v>
      </c>
      <c r="E37" s="2"/>
      <c r="F37" s="336" t="s">
        <v>416</v>
      </c>
      <c r="G37" s="337"/>
      <c r="H37" s="338"/>
      <c r="I37" s="2"/>
      <c r="J37" s="3"/>
      <c r="K37" s="162" t="s">
        <v>382</v>
      </c>
      <c r="L37" s="162" t="s">
        <v>410</v>
      </c>
      <c r="M37" s="1"/>
      <c r="N37" s="1"/>
      <c r="O37" s="2"/>
      <c r="P37" s="2"/>
      <c r="Q37" s="169"/>
    </row>
    <row r="38" spans="2:17" ht="60" customHeight="1" x14ac:dyDescent="0.25">
      <c r="B38" s="110"/>
      <c r="C38" s="62"/>
      <c r="D38" s="25" t="s">
        <v>432</v>
      </c>
      <c r="E38" s="2"/>
      <c r="F38" s="162" t="s">
        <v>417</v>
      </c>
      <c r="G38" s="162" t="s">
        <v>418</v>
      </c>
      <c r="H38" s="162" t="s">
        <v>87</v>
      </c>
      <c r="I38" s="2"/>
      <c r="J38" s="3"/>
      <c r="K38" s="31" t="s">
        <v>959</v>
      </c>
      <c r="L38" s="31" t="s">
        <v>27</v>
      </c>
      <c r="M38" s="1"/>
      <c r="N38" s="1"/>
      <c r="O38" s="2"/>
      <c r="P38" s="2"/>
      <c r="Q38" s="169"/>
    </row>
    <row r="39" spans="2:17" ht="60" customHeight="1" x14ac:dyDescent="0.25">
      <c r="B39" s="110"/>
      <c r="C39" s="63"/>
      <c r="D39" s="25" t="s">
        <v>26</v>
      </c>
      <c r="E39" s="2"/>
      <c r="F39" s="43" t="s">
        <v>419</v>
      </c>
      <c r="G39" s="43" t="s">
        <v>421</v>
      </c>
      <c r="H39" s="43" t="s">
        <v>423</v>
      </c>
      <c r="I39" s="2"/>
      <c r="J39" s="3"/>
      <c r="K39" s="31" t="s">
        <v>960</v>
      </c>
      <c r="L39" s="31" t="s">
        <v>0</v>
      </c>
      <c r="M39" s="1"/>
      <c r="N39" s="1"/>
      <c r="O39" s="2"/>
      <c r="P39" s="2"/>
      <c r="Q39" s="169"/>
    </row>
    <row r="40" spans="2:17" ht="60" customHeight="1" x14ac:dyDescent="0.25">
      <c r="B40" s="110"/>
      <c r="C40" s="64"/>
      <c r="D40" s="43" t="s">
        <v>427</v>
      </c>
      <c r="E40" s="2"/>
      <c r="F40" s="43" t="s">
        <v>420</v>
      </c>
      <c r="G40" s="43" t="s">
        <v>422</v>
      </c>
      <c r="H40" s="43" t="s">
        <v>424</v>
      </c>
      <c r="I40" s="2"/>
      <c r="J40" s="3"/>
      <c r="K40" s="1"/>
      <c r="L40" s="1"/>
      <c r="M40" s="1"/>
      <c r="N40" s="1"/>
      <c r="O40" s="2"/>
      <c r="P40" s="2"/>
      <c r="Q40" s="169"/>
    </row>
    <row r="41" spans="2:17" ht="60" customHeight="1" x14ac:dyDescent="0.25">
      <c r="B41" s="110"/>
      <c r="C41" s="3"/>
      <c r="D41" s="3"/>
      <c r="E41" s="2"/>
      <c r="F41" s="2"/>
      <c r="G41" s="2"/>
      <c r="H41" s="2"/>
      <c r="I41" s="2"/>
      <c r="J41" s="3"/>
      <c r="K41" s="1"/>
      <c r="L41" s="1"/>
      <c r="M41" s="1"/>
      <c r="N41" s="1"/>
      <c r="O41" s="2"/>
      <c r="P41" s="2"/>
      <c r="Q41" s="169"/>
    </row>
    <row r="42" spans="2:17" ht="60" customHeight="1" x14ac:dyDescent="0.25">
      <c r="B42" s="333" t="s">
        <v>233</v>
      </c>
      <c r="C42" s="334"/>
      <c r="D42" s="334"/>
      <c r="E42" s="334"/>
      <c r="F42" s="334"/>
      <c r="G42" s="334"/>
      <c r="H42" s="334"/>
      <c r="I42" s="334"/>
      <c r="J42" s="334"/>
      <c r="K42" s="334"/>
      <c r="L42" s="334"/>
      <c r="M42" s="334"/>
      <c r="N42" s="334"/>
      <c r="O42" s="334"/>
      <c r="P42" s="334"/>
      <c r="Q42" s="335"/>
    </row>
    <row r="43" spans="2:17" ht="60" customHeight="1" x14ac:dyDescent="0.25">
      <c r="B43" s="110"/>
      <c r="C43" s="3"/>
      <c r="D43" s="3"/>
      <c r="E43" s="3"/>
      <c r="F43" s="3"/>
      <c r="G43" s="3"/>
      <c r="H43" s="3"/>
      <c r="I43" s="3"/>
      <c r="J43" s="3"/>
      <c r="K43" s="3"/>
      <c r="L43" s="3"/>
      <c r="M43" s="3"/>
      <c r="N43" s="3"/>
      <c r="O43" s="3"/>
      <c r="P43" s="3"/>
      <c r="Q43" s="167"/>
    </row>
    <row r="44" spans="2:17" ht="60" customHeight="1" x14ac:dyDescent="0.25">
      <c r="B44" s="110"/>
      <c r="C44" s="318" t="s">
        <v>377</v>
      </c>
      <c r="D44" s="318"/>
      <c r="E44" s="318"/>
      <c r="F44" s="318"/>
      <c r="G44" s="318"/>
      <c r="H44" s="318"/>
      <c r="I44" s="318"/>
      <c r="J44" s="4"/>
      <c r="K44" s="318" t="s">
        <v>389</v>
      </c>
      <c r="L44" s="318"/>
      <c r="M44" s="318"/>
      <c r="N44" s="318"/>
      <c r="O44" s="318"/>
      <c r="P44" s="318"/>
      <c r="Q44" s="170"/>
    </row>
    <row r="45" spans="2:17" ht="60" customHeight="1" x14ac:dyDescent="0.25">
      <c r="B45" s="110"/>
      <c r="C45" s="161" t="s">
        <v>88</v>
      </c>
      <c r="D45" s="319" t="s">
        <v>369</v>
      </c>
      <c r="E45" s="319"/>
      <c r="F45" s="319" t="s">
        <v>391</v>
      </c>
      <c r="G45" s="319"/>
      <c r="H45" s="319"/>
      <c r="I45" s="319"/>
      <c r="J45" s="4"/>
      <c r="K45" s="161" t="s">
        <v>88</v>
      </c>
      <c r="L45" s="161" t="s">
        <v>27</v>
      </c>
      <c r="M45" s="319" t="s">
        <v>855</v>
      </c>
      <c r="N45" s="319"/>
      <c r="O45" s="319"/>
      <c r="P45" s="319"/>
      <c r="Q45" s="170"/>
    </row>
    <row r="46" spans="2:17" ht="60" customHeight="1" x14ac:dyDescent="0.25">
      <c r="B46" s="110"/>
      <c r="C46" s="56" t="s">
        <v>370</v>
      </c>
      <c r="D46" s="320" t="s">
        <v>371</v>
      </c>
      <c r="E46" s="320"/>
      <c r="F46" s="320" t="s">
        <v>372</v>
      </c>
      <c r="G46" s="320"/>
      <c r="H46" s="320"/>
      <c r="I46" s="320"/>
      <c r="J46" s="4"/>
      <c r="K46" s="187" t="s">
        <v>895</v>
      </c>
      <c r="L46" s="32">
        <v>0.2</v>
      </c>
      <c r="M46" s="320" t="s">
        <v>851</v>
      </c>
      <c r="N46" s="320"/>
      <c r="O46" s="320"/>
      <c r="P46" s="320"/>
      <c r="Q46" s="170"/>
    </row>
    <row r="47" spans="2:17" ht="60" customHeight="1" x14ac:dyDescent="0.25">
      <c r="B47" s="110"/>
      <c r="C47" s="57" t="s">
        <v>373</v>
      </c>
      <c r="D47" s="320" t="s">
        <v>948</v>
      </c>
      <c r="E47" s="320"/>
      <c r="F47" s="320" t="s">
        <v>378</v>
      </c>
      <c r="G47" s="320"/>
      <c r="H47" s="320"/>
      <c r="I47" s="320"/>
      <c r="J47" s="4"/>
      <c r="K47" s="188" t="s">
        <v>894</v>
      </c>
      <c r="L47" s="32">
        <v>0.4</v>
      </c>
      <c r="M47" s="320" t="s">
        <v>852</v>
      </c>
      <c r="N47" s="320"/>
      <c r="O47" s="320"/>
      <c r="P47" s="320"/>
      <c r="Q47" s="170"/>
    </row>
    <row r="48" spans="2:17" ht="60" customHeight="1" x14ac:dyDescent="0.25">
      <c r="B48" s="110"/>
      <c r="C48" s="58" t="s">
        <v>374</v>
      </c>
      <c r="D48" s="320" t="s">
        <v>949</v>
      </c>
      <c r="E48" s="320"/>
      <c r="F48" s="320" t="s">
        <v>379</v>
      </c>
      <c r="G48" s="320"/>
      <c r="H48" s="320"/>
      <c r="I48" s="320"/>
      <c r="J48" s="4"/>
      <c r="K48" s="189" t="s">
        <v>893</v>
      </c>
      <c r="L48" s="32">
        <v>0.6</v>
      </c>
      <c r="M48" s="320" t="s">
        <v>952</v>
      </c>
      <c r="N48" s="320"/>
      <c r="O48" s="320"/>
      <c r="P48" s="320"/>
      <c r="Q48" s="170"/>
    </row>
    <row r="49" spans="2:17" ht="60" customHeight="1" x14ac:dyDescent="0.25">
      <c r="B49" s="110"/>
      <c r="C49" s="59" t="s">
        <v>375</v>
      </c>
      <c r="D49" s="320" t="s">
        <v>950</v>
      </c>
      <c r="E49" s="320"/>
      <c r="F49" s="320" t="s">
        <v>380</v>
      </c>
      <c r="G49" s="320"/>
      <c r="H49" s="320"/>
      <c r="I49" s="320"/>
      <c r="J49" s="4"/>
      <c r="K49" s="190" t="s">
        <v>892</v>
      </c>
      <c r="L49" s="32">
        <v>0.8</v>
      </c>
      <c r="M49" s="320" t="s">
        <v>853</v>
      </c>
      <c r="N49" s="320"/>
      <c r="O49" s="320"/>
      <c r="P49" s="320"/>
      <c r="Q49" s="170"/>
    </row>
    <row r="50" spans="2:17" ht="60" customHeight="1" x14ac:dyDescent="0.25">
      <c r="B50" s="110"/>
      <c r="C50" s="60" t="s">
        <v>376</v>
      </c>
      <c r="D50" s="320" t="s">
        <v>951</v>
      </c>
      <c r="E50" s="320"/>
      <c r="F50" s="320" t="s">
        <v>381</v>
      </c>
      <c r="G50" s="320"/>
      <c r="H50" s="320"/>
      <c r="I50" s="320"/>
      <c r="J50" s="4"/>
      <c r="K50" s="191" t="s">
        <v>891</v>
      </c>
      <c r="L50" s="32">
        <v>1</v>
      </c>
      <c r="M50" s="320" t="s">
        <v>854</v>
      </c>
      <c r="N50" s="320"/>
      <c r="O50" s="320"/>
      <c r="P50" s="320"/>
      <c r="Q50" s="170"/>
    </row>
    <row r="51" spans="2:17" ht="60" customHeight="1" x14ac:dyDescent="0.25">
      <c r="B51" s="110"/>
      <c r="C51" s="3"/>
      <c r="D51" s="3"/>
      <c r="E51" s="3"/>
      <c r="F51" s="3"/>
      <c r="G51" s="3"/>
      <c r="H51" s="3"/>
      <c r="I51" s="5"/>
      <c r="J51" s="4"/>
      <c r="K51" s="4"/>
      <c r="L51" s="4"/>
      <c r="M51" s="4"/>
      <c r="N51" s="4"/>
      <c r="O51" s="55"/>
      <c r="P51" s="55"/>
      <c r="Q51" s="170"/>
    </row>
    <row r="52" spans="2:17" ht="60" customHeight="1" x14ac:dyDescent="0.25">
      <c r="B52" s="110"/>
      <c r="C52" s="325" t="s">
        <v>109</v>
      </c>
      <c r="D52" s="326"/>
      <c r="E52" s="326"/>
      <c r="F52" s="326"/>
      <c r="G52" s="326"/>
      <c r="H52" s="326"/>
      <c r="I52" s="326"/>
      <c r="J52" s="326"/>
      <c r="K52" s="326"/>
      <c r="L52" s="326"/>
      <c r="M52" s="327"/>
      <c r="N52" s="4"/>
      <c r="O52" s="324" t="s">
        <v>226</v>
      </c>
      <c r="P52" s="324"/>
      <c r="Q52" s="170"/>
    </row>
    <row r="53" spans="2:17" ht="60" customHeight="1" x14ac:dyDescent="0.25">
      <c r="B53" s="110"/>
      <c r="C53" s="137" t="s">
        <v>110</v>
      </c>
      <c r="D53" s="323" t="s">
        <v>89</v>
      </c>
      <c r="E53" s="323"/>
      <c r="F53" s="323"/>
      <c r="G53" s="323"/>
      <c r="H53" s="362" t="s">
        <v>316</v>
      </c>
      <c r="I53" s="363"/>
      <c r="J53" s="363"/>
      <c r="K53" s="363"/>
      <c r="L53" s="363"/>
      <c r="M53" s="364"/>
      <c r="N53" s="4"/>
      <c r="O53" s="312" t="s">
        <v>101</v>
      </c>
      <c r="P53" s="312"/>
      <c r="Q53" s="170"/>
    </row>
    <row r="54" spans="2:17" ht="60" customHeight="1" x14ac:dyDescent="0.25">
      <c r="B54" s="110"/>
      <c r="C54" s="6" t="s">
        <v>111</v>
      </c>
      <c r="D54" s="317" t="s">
        <v>114</v>
      </c>
      <c r="E54" s="317"/>
      <c r="F54" s="317"/>
      <c r="G54" s="317"/>
      <c r="H54" s="352" t="s">
        <v>317</v>
      </c>
      <c r="I54" s="353"/>
      <c r="J54" s="353"/>
      <c r="K54" s="353"/>
      <c r="L54" s="353"/>
      <c r="M54" s="354"/>
      <c r="N54" s="4"/>
      <c r="O54" s="312" t="s">
        <v>102</v>
      </c>
      <c r="P54" s="312"/>
      <c r="Q54" s="170"/>
    </row>
    <row r="55" spans="2:17" ht="60" customHeight="1" x14ac:dyDescent="0.25">
      <c r="B55" s="110"/>
      <c r="C55" s="6" t="s">
        <v>3</v>
      </c>
      <c r="D55" s="317" t="s">
        <v>115</v>
      </c>
      <c r="E55" s="317"/>
      <c r="F55" s="317"/>
      <c r="G55" s="317"/>
      <c r="H55" s="352" t="s">
        <v>318</v>
      </c>
      <c r="I55" s="353"/>
      <c r="J55" s="353"/>
      <c r="K55" s="353"/>
      <c r="L55" s="353"/>
      <c r="M55" s="354"/>
      <c r="N55" s="4"/>
      <c r="O55" s="312" t="s">
        <v>103</v>
      </c>
      <c r="P55" s="312"/>
      <c r="Q55" s="170"/>
    </row>
    <row r="56" spans="2:17" ht="60" customHeight="1" x14ac:dyDescent="0.25">
      <c r="B56" s="110"/>
      <c r="C56" s="6" t="s">
        <v>112</v>
      </c>
      <c r="D56" s="317" t="s">
        <v>116</v>
      </c>
      <c r="E56" s="317"/>
      <c r="F56" s="317"/>
      <c r="G56" s="317"/>
      <c r="H56" s="352" t="s">
        <v>383</v>
      </c>
      <c r="I56" s="353"/>
      <c r="J56" s="353"/>
      <c r="K56" s="353"/>
      <c r="L56" s="353"/>
      <c r="M56" s="354"/>
      <c r="N56" s="4"/>
      <c r="O56" s="55"/>
      <c r="P56" s="55"/>
      <c r="Q56" s="170"/>
    </row>
    <row r="57" spans="2:17" ht="60" customHeight="1" x14ac:dyDescent="0.25">
      <c r="B57" s="110"/>
      <c r="C57" s="6" t="s">
        <v>113</v>
      </c>
      <c r="D57" s="317" t="s">
        <v>117</v>
      </c>
      <c r="E57" s="317"/>
      <c r="F57" s="317"/>
      <c r="G57" s="317"/>
      <c r="H57" s="352" t="s">
        <v>384</v>
      </c>
      <c r="I57" s="353"/>
      <c r="J57" s="353"/>
      <c r="K57" s="353"/>
      <c r="L57" s="353"/>
      <c r="M57" s="354"/>
      <c r="N57" s="4"/>
      <c r="O57" s="55"/>
      <c r="P57" s="55"/>
      <c r="Q57" s="170"/>
    </row>
    <row r="58" spans="2:17" ht="17.25" customHeight="1" x14ac:dyDescent="0.25">
      <c r="B58" s="110"/>
      <c r="C58" s="3"/>
      <c r="D58" s="3"/>
      <c r="E58" s="3"/>
      <c r="F58" s="3"/>
      <c r="G58" s="3"/>
      <c r="H58" s="3"/>
      <c r="I58" s="5"/>
      <c r="J58" s="4"/>
      <c r="K58" s="4"/>
      <c r="L58" s="4"/>
      <c r="M58" s="4"/>
      <c r="N58" s="4"/>
      <c r="O58" s="55"/>
      <c r="P58" s="55"/>
      <c r="Q58" s="170"/>
    </row>
    <row r="59" spans="2:17" ht="17.25" customHeight="1" x14ac:dyDescent="0.25">
      <c r="B59" s="111"/>
      <c r="C59" s="171"/>
      <c r="D59" s="171"/>
      <c r="E59" s="171"/>
      <c r="F59" s="171"/>
      <c r="G59" s="171"/>
      <c r="H59" s="171"/>
      <c r="I59" s="172"/>
      <c r="J59" s="173"/>
      <c r="K59" s="173"/>
      <c r="L59" s="173"/>
      <c r="M59" s="173"/>
      <c r="N59" s="173"/>
      <c r="O59" s="174"/>
      <c r="P59" s="174"/>
      <c r="Q59" s="175"/>
    </row>
  </sheetData>
  <sheetProtection selectLockedCells="1" autoFilter="0" pivotTables="0" selectUnlockedCells="1"/>
  <mergeCells count="143">
    <mergeCell ref="M45:P45"/>
    <mergeCell ref="M46:P46"/>
    <mergeCell ref="M47:P47"/>
    <mergeCell ref="N4:O4"/>
    <mergeCell ref="D5:E5"/>
    <mergeCell ref="B6:Q6"/>
    <mergeCell ref="H53:M53"/>
    <mergeCell ref="H54:M54"/>
    <mergeCell ref="H55:M55"/>
    <mergeCell ref="M32:N32"/>
    <mergeCell ref="K20:L20"/>
    <mergeCell ref="K21:L21"/>
    <mergeCell ref="M18:N18"/>
    <mergeCell ref="M19:N19"/>
    <mergeCell ref="M20:N20"/>
    <mergeCell ref="M21:N21"/>
    <mergeCell ref="M28:N28"/>
    <mergeCell ref="M23:N23"/>
    <mergeCell ref="M49:P49"/>
    <mergeCell ref="M50:P50"/>
    <mergeCell ref="M33:N33"/>
    <mergeCell ref="O30:P30"/>
    <mergeCell ref="O31:P31"/>
    <mergeCell ref="M27:N27"/>
    <mergeCell ref="H56:M56"/>
    <mergeCell ref="H57:M57"/>
    <mergeCell ref="P4:Q4"/>
    <mergeCell ref="P5:Q5"/>
    <mergeCell ref="D45:E45"/>
    <mergeCell ref="D46:E46"/>
    <mergeCell ref="D47:E47"/>
    <mergeCell ref="O22:P22"/>
    <mergeCell ref="M12:N12"/>
    <mergeCell ref="M11:N11"/>
    <mergeCell ref="M10:N10"/>
    <mergeCell ref="O9:P9"/>
    <mergeCell ref="O10:P10"/>
    <mergeCell ref="O11:P11"/>
    <mergeCell ref="O12:P12"/>
    <mergeCell ref="M34:N34"/>
    <mergeCell ref="C9:I9"/>
    <mergeCell ref="K44:P44"/>
    <mergeCell ref="D56:G56"/>
    <mergeCell ref="D57:G57"/>
    <mergeCell ref="C18:I18"/>
    <mergeCell ref="D19:I19"/>
    <mergeCell ref="K19:L19"/>
    <mergeCell ref="D21:I21"/>
    <mergeCell ref="D20:I20"/>
    <mergeCell ref="C36:D36"/>
    <mergeCell ref="F3:M3"/>
    <mergeCell ref="F4:M4"/>
    <mergeCell ref="F5:M5"/>
    <mergeCell ref="K12:L12"/>
    <mergeCell ref="N5:O5"/>
    <mergeCell ref="B7:Q7"/>
    <mergeCell ref="B3:C5"/>
    <mergeCell ref="K9:L9"/>
    <mergeCell ref="M9:N9"/>
    <mergeCell ref="M25:N25"/>
    <mergeCell ref="M26:N26"/>
    <mergeCell ref="M22:N22"/>
    <mergeCell ref="D24:I24"/>
    <mergeCell ref="D25:I25"/>
    <mergeCell ref="K14:L14"/>
    <mergeCell ref="K15:L15"/>
    <mergeCell ref="K16:L16"/>
    <mergeCell ref="P3:Q3"/>
    <mergeCell ref="D3:E3"/>
    <mergeCell ref="N3:O3"/>
    <mergeCell ref="D4:E4"/>
    <mergeCell ref="D48:E48"/>
    <mergeCell ref="D49:E49"/>
    <mergeCell ref="D50:E50"/>
    <mergeCell ref="C10:C14"/>
    <mergeCell ref="E16:I16"/>
    <mergeCell ref="B42:Q42"/>
    <mergeCell ref="F37:H37"/>
    <mergeCell ref="D27:I27"/>
    <mergeCell ref="K11:L11"/>
    <mergeCell ref="K10:L10"/>
    <mergeCell ref="M15:N15"/>
    <mergeCell ref="M16:N16"/>
    <mergeCell ref="M17:N17"/>
    <mergeCell ref="O17:P17"/>
    <mergeCell ref="M29:N29"/>
    <mergeCell ref="O18:P18"/>
    <mergeCell ref="O19:P19"/>
    <mergeCell ref="O20:P20"/>
    <mergeCell ref="O21:P21"/>
    <mergeCell ref="K31:L31"/>
    <mergeCell ref="O23:P23"/>
    <mergeCell ref="O24:P24"/>
    <mergeCell ref="M24:N24"/>
    <mergeCell ref="O34:P34"/>
    <mergeCell ref="C52:M52"/>
    <mergeCell ref="K24:L24"/>
    <mergeCell ref="O13:P13"/>
    <mergeCell ref="O14:P14"/>
    <mergeCell ref="O15:P15"/>
    <mergeCell ref="O16:P16"/>
    <mergeCell ref="K17:L17"/>
    <mergeCell ref="K18:L18"/>
    <mergeCell ref="K23:L23"/>
    <mergeCell ref="K22:L22"/>
    <mergeCell ref="K32:L32"/>
    <mergeCell ref="K33:L33"/>
    <mergeCell ref="K34:L34"/>
    <mergeCell ref="K28:L28"/>
    <mergeCell ref="K29:L29"/>
    <mergeCell ref="K30:L30"/>
    <mergeCell ref="K13:L13"/>
    <mergeCell ref="O33:P33"/>
    <mergeCell ref="O32:P32"/>
    <mergeCell ref="O25:P25"/>
    <mergeCell ref="O26:P26"/>
    <mergeCell ref="O27:P27"/>
    <mergeCell ref="M13:N13"/>
    <mergeCell ref="M14:N14"/>
    <mergeCell ref="O55:P55"/>
    <mergeCell ref="F30:I30"/>
    <mergeCell ref="D22:I22"/>
    <mergeCell ref="D55:G55"/>
    <mergeCell ref="M30:N30"/>
    <mergeCell ref="M31:N31"/>
    <mergeCell ref="C44:I44"/>
    <mergeCell ref="F45:I45"/>
    <mergeCell ref="F46:I46"/>
    <mergeCell ref="F47:I47"/>
    <mergeCell ref="F48:I48"/>
    <mergeCell ref="F49:I49"/>
    <mergeCell ref="F50:I50"/>
    <mergeCell ref="K27:L27"/>
    <mergeCell ref="K26:L26"/>
    <mergeCell ref="K25:L25"/>
    <mergeCell ref="M48:P48"/>
    <mergeCell ref="O28:P28"/>
    <mergeCell ref="O29:P29"/>
    <mergeCell ref="D53:G53"/>
    <mergeCell ref="D54:G54"/>
    <mergeCell ref="O53:P53"/>
    <mergeCell ref="O54:P54"/>
    <mergeCell ref="O52:P52"/>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B3:G19"/>
  <sheetViews>
    <sheetView zoomScaleNormal="100" workbookViewId="0">
      <selection activeCell="D24" sqref="D24"/>
    </sheetView>
  </sheetViews>
  <sheetFormatPr baseColWidth="10" defaultColWidth="11.42578125" defaultRowHeight="15" x14ac:dyDescent="0.25"/>
  <cols>
    <col min="1" max="1" width="10.5703125" style="37" customWidth="1"/>
    <col min="2" max="2" width="30.5703125" style="37" customWidth="1"/>
    <col min="3" max="6" width="60.5703125" style="37" customWidth="1"/>
    <col min="7" max="7" width="30.5703125" style="37" customWidth="1"/>
    <col min="8" max="16384" width="11.42578125" style="37"/>
  </cols>
  <sheetData>
    <row r="3" spans="2:7" ht="30" customHeight="1" x14ac:dyDescent="0.25">
      <c r="B3" s="370"/>
      <c r="C3" s="29" t="s">
        <v>71</v>
      </c>
      <c r="D3" s="368" t="s">
        <v>229</v>
      </c>
      <c r="E3" s="369"/>
      <c r="F3" s="29" t="s">
        <v>72</v>
      </c>
      <c r="G3" s="184" t="s">
        <v>232</v>
      </c>
    </row>
    <row r="4" spans="2:7" ht="30" customHeight="1" x14ac:dyDescent="0.25">
      <c r="B4" s="371"/>
      <c r="C4" s="29" t="s">
        <v>73</v>
      </c>
      <c r="D4" s="350" t="s">
        <v>230</v>
      </c>
      <c r="E4" s="351"/>
      <c r="F4" s="29" t="s">
        <v>74</v>
      </c>
      <c r="G4" s="184">
        <v>4</v>
      </c>
    </row>
    <row r="5" spans="2:7" ht="30" customHeight="1" x14ac:dyDescent="0.25">
      <c r="B5" s="372"/>
      <c r="C5" s="29" t="s">
        <v>75</v>
      </c>
      <c r="D5" s="350" t="s">
        <v>231</v>
      </c>
      <c r="E5" s="351"/>
      <c r="F5" s="29" t="s">
        <v>228</v>
      </c>
      <c r="G5" s="186">
        <v>44636</v>
      </c>
    </row>
    <row r="6" spans="2:7" ht="30" customHeight="1" x14ac:dyDescent="0.25">
      <c r="B6" s="333" t="s">
        <v>864</v>
      </c>
      <c r="C6" s="334"/>
      <c r="D6" s="334"/>
      <c r="E6" s="334"/>
      <c r="F6" s="334"/>
      <c r="G6" s="335"/>
    </row>
    <row r="7" spans="2:7" ht="30" customHeight="1" x14ac:dyDescent="0.25">
      <c r="B7" s="376" t="s">
        <v>860</v>
      </c>
      <c r="C7" s="377"/>
      <c r="D7" s="377"/>
      <c r="E7" s="377"/>
      <c r="F7" s="377"/>
      <c r="G7" s="378"/>
    </row>
    <row r="8" spans="2:7" ht="30" customHeight="1" x14ac:dyDescent="0.25">
      <c r="B8" s="379" t="s">
        <v>2022</v>
      </c>
      <c r="C8" s="380"/>
      <c r="D8" s="380"/>
      <c r="E8" s="380"/>
      <c r="F8" s="380"/>
      <c r="G8" s="381"/>
    </row>
    <row r="9" spans="2:7" ht="30" customHeight="1" x14ac:dyDescent="0.25">
      <c r="B9" s="373"/>
      <c r="C9" s="374"/>
      <c r="D9" s="374"/>
      <c r="E9" s="374"/>
      <c r="F9" s="374"/>
      <c r="G9" s="375"/>
    </row>
    <row r="10" spans="2:7" ht="45" customHeight="1" x14ac:dyDescent="0.25">
      <c r="B10" s="70" t="s">
        <v>704</v>
      </c>
      <c r="C10" s="365" t="s">
        <v>721</v>
      </c>
      <c r="D10" s="366"/>
      <c r="E10" s="366"/>
      <c r="F10" s="366"/>
      <c r="G10" s="367"/>
    </row>
    <row r="11" spans="2:7" ht="45" customHeight="1" x14ac:dyDescent="0.25">
      <c r="B11" s="70" t="s">
        <v>705</v>
      </c>
      <c r="C11" s="365" t="s">
        <v>720</v>
      </c>
      <c r="D11" s="366"/>
      <c r="E11" s="366"/>
      <c r="F11" s="366"/>
      <c r="G11" s="367"/>
    </row>
    <row r="12" spans="2:7" ht="45" customHeight="1" x14ac:dyDescent="0.25">
      <c r="B12" s="70" t="s">
        <v>706</v>
      </c>
      <c r="C12" s="365" t="s">
        <v>719</v>
      </c>
      <c r="D12" s="366"/>
      <c r="E12" s="366"/>
      <c r="F12" s="366"/>
      <c r="G12" s="367"/>
    </row>
    <row r="13" spans="2:7" ht="45" customHeight="1" x14ac:dyDescent="0.25">
      <c r="B13" s="70" t="s">
        <v>707</v>
      </c>
      <c r="C13" s="383" t="s">
        <v>718</v>
      </c>
      <c r="D13" s="384"/>
      <c r="E13" s="384"/>
      <c r="F13" s="384"/>
      <c r="G13" s="385"/>
    </row>
    <row r="14" spans="2:7" ht="390" customHeight="1" x14ac:dyDescent="0.25">
      <c r="B14" s="70" t="s">
        <v>708</v>
      </c>
      <c r="C14" s="386" t="s">
        <v>2023</v>
      </c>
      <c r="D14" s="387"/>
      <c r="E14" s="387"/>
      <c r="F14" s="387"/>
      <c r="G14" s="388"/>
    </row>
    <row r="15" spans="2:7" ht="90" customHeight="1" x14ac:dyDescent="0.25">
      <c r="B15" s="70" t="s">
        <v>709</v>
      </c>
      <c r="C15" s="389" t="s">
        <v>717</v>
      </c>
      <c r="D15" s="390"/>
      <c r="E15" s="390"/>
      <c r="F15" s="390"/>
      <c r="G15" s="391"/>
    </row>
    <row r="16" spans="2:7" ht="45" customHeight="1" x14ac:dyDescent="0.25">
      <c r="B16" s="70" t="s">
        <v>710</v>
      </c>
      <c r="C16" s="392" t="s">
        <v>711</v>
      </c>
      <c r="D16" s="390"/>
      <c r="E16" s="390"/>
      <c r="F16" s="390"/>
      <c r="G16" s="391"/>
    </row>
    <row r="17" spans="2:7" ht="90" customHeight="1" x14ac:dyDescent="0.25">
      <c r="B17" s="70" t="s">
        <v>2024</v>
      </c>
      <c r="C17" s="389" t="s">
        <v>712</v>
      </c>
      <c r="D17" s="390"/>
      <c r="E17" s="390"/>
      <c r="F17" s="390"/>
      <c r="G17" s="391"/>
    </row>
    <row r="18" spans="2:7" ht="90" customHeight="1" x14ac:dyDescent="0.25">
      <c r="B18" s="70" t="s">
        <v>713</v>
      </c>
      <c r="C18" s="382" t="s">
        <v>714</v>
      </c>
      <c r="D18" s="382"/>
      <c r="E18" s="382"/>
      <c r="F18" s="382"/>
      <c r="G18" s="382"/>
    </row>
    <row r="19" spans="2:7" ht="60" customHeight="1" x14ac:dyDescent="0.25">
      <c r="B19" s="70" t="s">
        <v>715</v>
      </c>
      <c r="C19" s="382" t="s">
        <v>716</v>
      </c>
      <c r="D19" s="382"/>
      <c r="E19" s="382"/>
      <c r="F19" s="382"/>
      <c r="G19" s="382"/>
    </row>
  </sheetData>
  <sheetProtection selectLockedCells="1" autoFilter="0" pivotTables="0" selectUnlockedCells="1"/>
  <mergeCells count="18">
    <mergeCell ref="C18:G18"/>
    <mergeCell ref="C19:G19"/>
    <mergeCell ref="C13:G13"/>
    <mergeCell ref="C14:G14"/>
    <mergeCell ref="C15:G15"/>
    <mergeCell ref="C16:G16"/>
    <mergeCell ref="C17:G17"/>
    <mergeCell ref="C12:G12"/>
    <mergeCell ref="D3:E3"/>
    <mergeCell ref="B3:B5"/>
    <mergeCell ref="B9:G9"/>
    <mergeCell ref="C10:G10"/>
    <mergeCell ref="C11:G11"/>
    <mergeCell ref="D4:E4"/>
    <mergeCell ref="D5:E5"/>
    <mergeCell ref="B6:G6"/>
    <mergeCell ref="B7:G7"/>
    <mergeCell ref="B8:G8"/>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0"/>
  <sheetViews>
    <sheetView zoomScaleNormal="100" workbookViewId="0"/>
  </sheetViews>
  <sheetFormatPr baseColWidth="10" defaultColWidth="11.42578125" defaultRowHeight="15" x14ac:dyDescent="0.25"/>
  <cols>
    <col min="1" max="1" width="2" style="37" customWidth="1"/>
    <col min="2" max="2" width="30.5703125" style="37" customWidth="1"/>
    <col min="3" max="3" width="60.5703125" style="39" customWidth="1"/>
    <col min="4" max="6" width="60.5703125" style="37" customWidth="1"/>
    <col min="7" max="16384" width="11.42578125" style="37"/>
  </cols>
  <sheetData>
    <row r="1" spans="2:6" ht="9.75" customHeight="1" x14ac:dyDescent="0.25"/>
    <row r="2" spans="2:6" ht="30" customHeight="1" x14ac:dyDescent="0.25">
      <c r="B2" s="346"/>
      <c r="C2" s="29" t="s">
        <v>71</v>
      </c>
      <c r="D2" s="116" t="s">
        <v>229</v>
      </c>
      <c r="E2" s="29" t="s">
        <v>72</v>
      </c>
      <c r="F2" s="184" t="s">
        <v>232</v>
      </c>
    </row>
    <row r="3" spans="2:6" ht="30" customHeight="1" x14ac:dyDescent="0.25">
      <c r="B3" s="346"/>
      <c r="C3" s="29" t="s">
        <v>73</v>
      </c>
      <c r="D3" s="116" t="s">
        <v>230</v>
      </c>
      <c r="E3" s="29" t="s">
        <v>74</v>
      </c>
      <c r="F3" s="184">
        <v>4</v>
      </c>
    </row>
    <row r="4" spans="2:6" ht="30" customHeight="1" x14ac:dyDescent="0.25">
      <c r="B4" s="346"/>
      <c r="C4" s="29" t="s">
        <v>75</v>
      </c>
      <c r="D4" s="116" t="s">
        <v>231</v>
      </c>
      <c r="E4" s="29" t="s">
        <v>228</v>
      </c>
      <c r="F4" s="186">
        <v>44636</v>
      </c>
    </row>
    <row r="5" spans="2:6" ht="63" customHeight="1" x14ac:dyDescent="0.25">
      <c r="B5" s="361" t="s">
        <v>76</v>
      </c>
      <c r="C5" s="361"/>
      <c r="D5" s="361"/>
      <c r="E5" s="361"/>
      <c r="F5" s="361"/>
    </row>
    <row r="6" spans="2:6" ht="42" customHeight="1" x14ac:dyDescent="0.25">
      <c r="B6" s="393" t="s">
        <v>865</v>
      </c>
      <c r="C6" s="393"/>
      <c r="D6" s="393"/>
      <c r="E6" s="393"/>
      <c r="F6" s="393"/>
    </row>
    <row r="7" spans="2:6" ht="27.75" customHeight="1" x14ac:dyDescent="0.25">
      <c r="B7" s="394" t="s">
        <v>674</v>
      </c>
      <c r="C7" s="394"/>
      <c r="D7" s="394"/>
      <c r="E7" s="394"/>
      <c r="F7" s="394"/>
    </row>
    <row r="8" spans="2:6" ht="60" customHeight="1" x14ac:dyDescent="0.25">
      <c r="B8" s="394" t="s">
        <v>92</v>
      </c>
      <c r="C8" s="176" t="s">
        <v>935</v>
      </c>
      <c r="D8" s="317" t="s">
        <v>675</v>
      </c>
      <c r="E8" s="317"/>
      <c r="F8" s="317"/>
    </row>
    <row r="9" spans="2:6" ht="90" customHeight="1" x14ac:dyDescent="0.25">
      <c r="B9" s="394"/>
      <c r="C9" s="176" t="s">
        <v>936</v>
      </c>
      <c r="D9" s="317" t="s">
        <v>670</v>
      </c>
      <c r="E9" s="317"/>
      <c r="F9" s="317"/>
    </row>
    <row r="10" spans="2:6" ht="60" customHeight="1" x14ac:dyDescent="0.25">
      <c r="B10" s="394"/>
      <c r="C10" s="176" t="s">
        <v>937</v>
      </c>
      <c r="D10" s="317" t="s">
        <v>671</v>
      </c>
      <c r="E10" s="317"/>
      <c r="F10" s="317"/>
    </row>
    <row r="11" spans="2:6" ht="60" customHeight="1" x14ac:dyDescent="0.25">
      <c r="B11" s="394"/>
      <c r="C11" s="176" t="s">
        <v>938</v>
      </c>
      <c r="D11" s="317" t="s">
        <v>676</v>
      </c>
      <c r="E11" s="317"/>
      <c r="F11" s="317"/>
    </row>
    <row r="12" spans="2:6" ht="60" customHeight="1" x14ac:dyDescent="0.25">
      <c r="B12" s="394"/>
      <c r="C12" s="176" t="s">
        <v>939</v>
      </c>
      <c r="D12" s="317" t="s">
        <v>861</v>
      </c>
      <c r="E12" s="317"/>
      <c r="F12" s="317"/>
    </row>
    <row r="13" spans="2:6" ht="60" customHeight="1" x14ac:dyDescent="0.25">
      <c r="B13" s="394"/>
      <c r="C13" s="176" t="s">
        <v>940</v>
      </c>
      <c r="D13" s="317" t="s">
        <v>672</v>
      </c>
      <c r="E13" s="317"/>
      <c r="F13" s="317"/>
    </row>
    <row r="14" spans="2:6" ht="60" customHeight="1" x14ac:dyDescent="0.25">
      <c r="B14" s="394" t="s">
        <v>93</v>
      </c>
      <c r="C14" s="176" t="s">
        <v>941</v>
      </c>
      <c r="D14" s="317" t="s">
        <v>677</v>
      </c>
      <c r="E14" s="317"/>
      <c r="F14" s="317"/>
    </row>
    <row r="15" spans="2:6" ht="120" customHeight="1" x14ac:dyDescent="0.25">
      <c r="B15" s="394"/>
      <c r="C15" s="176" t="s">
        <v>942</v>
      </c>
      <c r="D15" s="317" t="s">
        <v>678</v>
      </c>
      <c r="E15" s="317"/>
      <c r="F15" s="317"/>
    </row>
    <row r="16" spans="2:6" ht="60" customHeight="1" x14ac:dyDescent="0.25">
      <c r="B16" s="394"/>
      <c r="C16" s="176" t="s">
        <v>943</v>
      </c>
      <c r="D16" s="317" t="s">
        <v>679</v>
      </c>
      <c r="E16" s="317"/>
      <c r="F16" s="317"/>
    </row>
    <row r="17" spans="2:6" ht="60" customHeight="1" x14ac:dyDescent="0.25">
      <c r="B17" s="394"/>
      <c r="C17" s="176" t="s">
        <v>944</v>
      </c>
      <c r="D17" s="317" t="s">
        <v>862</v>
      </c>
      <c r="E17" s="317"/>
      <c r="F17" s="317"/>
    </row>
    <row r="18" spans="2:6" ht="90" customHeight="1" x14ac:dyDescent="0.25">
      <c r="B18" s="394"/>
      <c r="C18" s="176" t="s">
        <v>945</v>
      </c>
      <c r="D18" s="317" t="s">
        <v>673</v>
      </c>
      <c r="E18" s="317"/>
      <c r="F18" s="317"/>
    </row>
    <row r="19" spans="2:6" ht="90" customHeight="1" x14ac:dyDescent="0.25">
      <c r="B19" s="394"/>
      <c r="C19" s="176" t="s">
        <v>946</v>
      </c>
      <c r="D19" s="317" t="s">
        <v>680</v>
      </c>
      <c r="E19" s="317"/>
      <c r="F19" s="317"/>
    </row>
    <row r="20" spans="2:6" ht="60" customHeight="1" x14ac:dyDescent="0.25">
      <c r="B20" s="395"/>
      <c r="C20" s="396"/>
      <c r="D20" s="396"/>
      <c r="E20" s="396"/>
      <c r="F20" s="397"/>
    </row>
  </sheetData>
  <sheetProtection formatCells="0" insertHyperlinks="0" autoFilter="0" pivotTables="0"/>
  <mergeCells count="19">
    <mergeCell ref="B20:F20"/>
    <mergeCell ref="D19:F19"/>
    <mergeCell ref="D14:F14"/>
    <mergeCell ref="D15:F15"/>
    <mergeCell ref="D16:F16"/>
    <mergeCell ref="D17:F17"/>
    <mergeCell ref="D18:F18"/>
    <mergeCell ref="B14:B19"/>
    <mergeCell ref="D10:F10"/>
    <mergeCell ref="D11:F11"/>
    <mergeCell ref="B7:F7"/>
    <mergeCell ref="B8:B13"/>
    <mergeCell ref="D12:F12"/>
    <mergeCell ref="D13:F13"/>
    <mergeCell ref="B6:F6"/>
    <mergeCell ref="B5:F5"/>
    <mergeCell ref="B2:B4"/>
    <mergeCell ref="D8:F8"/>
    <mergeCell ref="D9:F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189"/>
  <sheetViews>
    <sheetView zoomScaleNormal="100" workbookViewId="0"/>
  </sheetViews>
  <sheetFormatPr baseColWidth="10" defaultColWidth="11.42578125" defaultRowHeight="15.75" x14ac:dyDescent="0.25"/>
  <cols>
    <col min="1" max="1" width="7.140625" style="36" customWidth="1"/>
    <col min="2" max="2" width="30.5703125" style="37" customWidth="1"/>
    <col min="3" max="4" width="120.5703125" style="37" hidden="1" customWidth="1"/>
    <col min="5" max="6" width="60.5703125" style="37" customWidth="1"/>
    <col min="7" max="7" width="30.5703125" style="37" customWidth="1"/>
    <col min="8" max="8" width="60.5703125" style="37" customWidth="1"/>
    <col min="9" max="9" width="30.5703125" style="37" customWidth="1"/>
    <col min="10" max="10" width="120.5703125" style="37" customWidth="1"/>
    <col min="11" max="12" width="90.5703125" style="37" customWidth="1"/>
    <col min="13" max="13" width="60.5703125" style="37" customWidth="1"/>
    <col min="14" max="14" width="90.5703125" style="200" customWidth="1"/>
    <col min="15" max="15" width="30.5703125" style="76" customWidth="1"/>
    <col min="16" max="16384" width="11.42578125" style="36"/>
  </cols>
  <sheetData>
    <row r="2" spans="2:15" ht="30" customHeight="1" x14ac:dyDescent="0.25">
      <c r="B2" s="117"/>
      <c r="C2" s="29" t="s">
        <v>71</v>
      </c>
      <c r="D2" s="368" t="s">
        <v>229</v>
      </c>
      <c r="E2" s="398"/>
      <c r="F2" s="398"/>
      <c r="G2" s="398"/>
      <c r="H2" s="398"/>
      <c r="I2" s="398"/>
      <c r="J2" s="398"/>
      <c r="K2" s="398"/>
      <c r="L2" s="398"/>
      <c r="M2" s="369"/>
      <c r="N2" s="199" t="s">
        <v>72</v>
      </c>
      <c r="O2" s="138" t="s">
        <v>232</v>
      </c>
    </row>
    <row r="3" spans="2:15" ht="30" customHeight="1" x14ac:dyDescent="0.25">
      <c r="B3" s="118"/>
      <c r="C3" s="29" t="s">
        <v>73</v>
      </c>
      <c r="D3" s="368" t="s">
        <v>230</v>
      </c>
      <c r="E3" s="398"/>
      <c r="F3" s="398"/>
      <c r="G3" s="398"/>
      <c r="H3" s="398"/>
      <c r="I3" s="398"/>
      <c r="J3" s="398"/>
      <c r="K3" s="398"/>
      <c r="L3" s="398"/>
      <c r="M3" s="369"/>
      <c r="N3" s="199" t="s">
        <v>74</v>
      </c>
      <c r="O3" s="138">
        <v>4</v>
      </c>
    </row>
    <row r="4" spans="2:15" ht="30" customHeight="1" x14ac:dyDescent="0.25">
      <c r="B4" s="119"/>
      <c r="C4" s="29" t="s">
        <v>75</v>
      </c>
      <c r="D4" s="368" t="s">
        <v>231</v>
      </c>
      <c r="E4" s="398"/>
      <c r="F4" s="398"/>
      <c r="G4" s="398"/>
      <c r="H4" s="398"/>
      <c r="I4" s="398"/>
      <c r="J4" s="398"/>
      <c r="K4" s="398"/>
      <c r="L4" s="398"/>
      <c r="M4" s="369"/>
      <c r="N4" s="199" t="s">
        <v>228</v>
      </c>
      <c r="O4" s="74">
        <v>44636</v>
      </c>
    </row>
    <row r="5" spans="2:15" ht="30" customHeight="1" x14ac:dyDescent="0.25">
      <c r="B5" s="333" t="s">
        <v>84</v>
      </c>
      <c r="C5" s="334"/>
      <c r="D5" s="334"/>
      <c r="E5" s="334"/>
      <c r="F5" s="334"/>
      <c r="G5" s="334"/>
      <c r="H5" s="334"/>
      <c r="I5" s="334"/>
      <c r="J5" s="334"/>
      <c r="K5" s="334"/>
      <c r="L5" s="334"/>
      <c r="M5" s="334"/>
      <c r="N5" s="334"/>
      <c r="O5" s="335"/>
    </row>
    <row r="6" spans="2:15" ht="30" customHeight="1" x14ac:dyDescent="0.25">
      <c r="B6" s="399" t="s">
        <v>866</v>
      </c>
      <c r="C6" s="400"/>
      <c r="D6" s="400"/>
      <c r="E6" s="400"/>
      <c r="F6" s="400"/>
      <c r="G6" s="400"/>
      <c r="H6" s="400"/>
      <c r="I6" s="400"/>
      <c r="J6" s="400"/>
      <c r="K6" s="400"/>
      <c r="L6" s="400"/>
      <c r="M6" s="400"/>
      <c r="N6" s="400"/>
      <c r="O6" s="401"/>
    </row>
    <row r="7" spans="2:15" ht="30" customHeight="1" x14ac:dyDescent="0.25">
      <c r="B7" s="325" t="s">
        <v>85</v>
      </c>
      <c r="C7" s="326"/>
      <c r="D7" s="326"/>
      <c r="E7" s="326"/>
      <c r="F7" s="326"/>
      <c r="G7" s="326"/>
      <c r="H7" s="326"/>
      <c r="I7" s="326"/>
      <c r="J7" s="326"/>
      <c r="K7" s="326"/>
      <c r="L7" s="326"/>
      <c r="M7" s="326"/>
      <c r="N7" s="326"/>
      <c r="O7" s="327"/>
    </row>
    <row r="8" spans="2:15" ht="372.75" x14ac:dyDescent="0.25">
      <c r="B8" s="95" t="s">
        <v>75</v>
      </c>
      <c r="C8" s="96" t="s">
        <v>108</v>
      </c>
      <c r="D8" s="96" t="s">
        <v>1992</v>
      </c>
      <c r="E8" s="137" t="s">
        <v>902</v>
      </c>
      <c r="F8" s="137" t="s">
        <v>981</v>
      </c>
      <c r="G8" s="137" t="s">
        <v>368</v>
      </c>
      <c r="H8" s="137" t="s">
        <v>827</v>
      </c>
      <c r="I8" s="137" t="s">
        <v>901</v>
      </c>
      <c r="J8" s="137" t="s">
        <v>1980</v>
      </c>
      <c r="K8" s="198" t="s">
        <v>2025</v>
      </c>
      <c r="L8" s="192" t="s">
        <v>970</v>
      </c>
      <c r="M8" s="192" t="s">
        <v>2026</v>
      </c>
      <c r="N8" s="192" t="s">
        <v>969</v>
      </c>
      <c r="O8" s="141" t="s">
        <v>961</v>
      </c>
    </row>
    <row r="9" spans="2:15" s="35" customFormat="1" ht="150" customHeight="1" x14ac:dyDescent="0.25">
      <c r="B9" s="243" t="s">
        <v>231</v>
      </c>
      <c r="C9" s="211" t="s">
        <v>1008</v>
      </c>
      <c r="D9" s="211" t="s">
        <v>1009</v>
      </c>
      <c r="E9" s="211" t="s">
        <v>1010</v>
      </c>
      <c r="F9" s="211" t="s">
        <v>1011</v>
      </c>
      <c r="G9" s="247" t="s">
        <v>1714</v>
      </c>
      <c r="H9" s="243" t="s">
        <v>1016</v>
      </c>
      <c r="I9" s="243" t="s">
        <v>390</v>
      </c>
      <c r="J9" s="194" t="s">
        <v>1964</v>
      </c>
      <c r="K9" s="185" t="s">
        <v>1024</v>
      </c>
      <c r="L9" s="193"/>
      <c r="M9" s="193" t="s">
        <v>1025</v>
      </c>
      <c r="N9" s="212" t="s">
        <v>344</v>
      </c>
      <c r="O9" s="98">
        <v>44701</v>
      </c>
    </row>
    <row r="10" spans="2:15" s="35" customFormat="1" ht="150" customHeight="1" x14ac:dyDescent="0.25">
      <c r="B10" s="243" t="s">
        <v>231</v>
      </c>
      <c r="C10" s="211" t="s">
        <v>1008</v>
      </c>
      <c r="D10" s="211" t="s">
        <v>1009</v>
      </c>
      <c r="E10" s="211" t="s">
        <v>1010</v>
      </c>
      <c r="F10" s="211" t="s">
        <v>1011</v>
      </c>
      <c r="G10" s="247" t="s">
        <v>1714</v>
      </c>
      <c r="H10" s="243" t="s">
        <v>1016</v>
      </c>
      <c r="I10" s="243" t="s">
        <v>390</v>
      </c>
      <c r="J10" s="194" t="s">
        <v>1964</v>
      </c>
      <c r="K10" s="185" t="s">
        <v>1024</v>
      </c>
      <c r="L10" s="193"/>
      <c r="M10" s="193" t="s">
        <v>1025</v>
      </c>
      <c r="N10" s="212" t="s">
        <v>344</v>
      </c>
      <c r="O10" s="98">
        <v>44701</v>
      </c>
    </row>
    <row r="11" spans="2:15" s="35" customFormat="1" ht="150" customHeight="1" x14ac:dyDescent="0.25">
      <c r="B11" s="243" t="s">
        <v>231</v>
      </c>
      <c r="C11" s="211" t="s">
        <v>1008</v>
      </c>
      <c r="D11" s="211" t="s">
        <v>1009</v>
      </c>
      <c r="E11" s="211" t="s">
        <v>1012</v>
      </c>
      <c r="F11" s="211" t="s">
        <v>1011</v>
      </c>
      <c r="G11" s="247" t="s">
        <v>1715</v>
      </c>
      <c r="H11" s="243" t="s">
        <v>1017</v>
      </c>
      <c r="I11" s="243" t="s">
        <v>390</v>
      </c>
      <c r="J11" s="194" t="s">
        <v>1965</v>
      </c>
      <c r="K11" s="185" t="s">
        <v>1026</v>
      </c>
      <c r="L11" s="193"/>
      <c r="M11" s="193" t="s">
        <v>1025</v>
      </c>
      <c r="N11" s="212" t="s">
        <v>344</v>
      </c>
      <c r="O11" s="98">
        <v>44701</v>
      </c>
    </row>
    <row r="12" spans="2:15" s="35" customFormat="1" ht="150" customHeight="1" x14ac:dyDescent="0.25">
      <c r="B12" s="243" t="s">
        <v>231</v>
      </c>
      <c r="C12" s="211" t="s">
        <v>1008</v>
      </c>
      <c r="D12" s="211" t="s">
        <v>1009</v>
      </c>
      <c r="E12" s="211" t="s">
        <v>1012</v>
      </c>
      <c r="F12" s="211" t="s">
        <v>1011</v>
      </c>
      <c r="G12" s="247" t="s">
        <v>1715</v>
      </c>
      <c r="H12" s="243" t="s">
        <v>1017</v>
      </c>
      <c r="I12" s="243" t="s">
        <v>390</v>
      </c>
      <c r="J12" s="194" t="s">
        <v>1965</v>
      </c>
      <c r="K12" s="185" t="s">
        <v>1026</v>
      </c>
      <c r="L12" s="193"/>
      <c r="M12" s="193" t="s">
        <v>1025</v>
      </c>
      <c r="N12" s="212" t="str">
        <f>+N11</f>
        <v>Ejecución y administración de procesos</v>
      </c>
      <c r="O12" s="98">
        <v>44701</v>
      </c>
    </row>
    <row r="13" spans="2:15" s="35" customFormat="1" ht="150" customHeight="1" x14ac:dyDescent="0.25">
      <c r="B13" s="243" t="s">
        <v>231</v>
      </c>
      <c r="C13" s="211" t="s">
        <v>1008</v>
      </c>
      <c r="D13" s="211" t="s">
        <v>1009</v>
      </c>
      <c r="E13" s="211" t="s">
        <v>1012</v>
      </c>
      <c r="F13" s="211" t="s">
        <v>1011</v>
      </c>
      <c r="G13" s="247" t="s">
        <v>1715</v>
      </c>
      <c r="H13" s="243" t="s">
        <v>1017</v>
      </c>
      <c r="I13" s="243" t="s">
        <v>390</v>
      </c>
      <c r="J13" s="194" t="s">
        <v>1965</v>
      </c>
      <c r="K13" s="185" t="s">
        <v>1026</v>
      </c>
      <c r="L13" s="193"/>
      <c r="M13" s="193" t="s">
        <v>1025</v>
      </c>
      <c r="N13" s="212" t="str">
        <f>+N12</f>
        <v>Ejecución y administración de procesos</v>
      </c>
      <c r="O13" s="98">
        <v>44701</v>
      </c>
    </row>
    <row r="14" spans="2:15" s="35" customFormat="1" ht="150" customHeight="1" x14ac:dyDescent="0.25">
      <c r="B14" s="243" t="s">
        <v>231</v>
      </c>
      <c r="C14" s="193" t="s">
        <v>1008</v>
      </c>
      <c r="D14" s="193" t="s">
        <v>1009</v>
      </c>
      <c r="E14" s="194" t="s">
        <v>1013</v>
      </c>
      <c r="F14" s="195" t="s">
        <v>1011</v>
      </c>
      <c r="G14" s="247" t="s">
        <v>1716</v>
      </c>
      <c r="H14" s="243" t="s">
        <v>1018</v>
      </c>
      <c r="I14" s="243" t="s">
        <v>391</v>
      </c>
      <c r="J14" s="194" t="s">
        <v>1021</v>
      </c>
      <c r="K14" s="185" t="s">
        <v>1026</v>
      </c>
      <c r="L14" s="193"/>
      <c r="M14" s="193" t="s">
        <v>1025</v>
      </c>
      <c r="N14" s="212" t="s">
        <v>344</v>
      </c>
      <c r="O14" s="98">
        <v>44701</v>
      </c>
    </row>
    <row r="15" spans="2:15" s="35" customFormat="1" ht="150" customHeight="1" x14ac:dyDescent="0.25">
      <c r="B15" s="243" t="s">
        <v>231</v>
      </c>
      <c r="C15" s="193" t="s">
        <v>1008</v>
      </c>
      <c r="D15" s="193" t="s">
        <v>1009</v>
      </c>
      <c r="E15" s="194" t="s">
        <v>1013</v>
      </c>
      <c r="F15" s="195" t="s">
        <v>1011</v>
      </c>
      <c r="G15" s="247" t="s">
        <v>1716</v>
      </c>
      <c r="H15" s="243" t="s">
        <v>1018</v>
      </c>
      <c r="I15" s="243" t="s">
        <v>391</v>
      </c>
      <c r="J15" s="194" t="s">
        <v>1021</v>
      </c>
      <c r="K15" s="185" t="s">
        <v>1026</v>
      </c>
      <c r="L15" s="193"/>
      <c r="M15" s="193" t="s">
        <v>1025</v>
      </c>
      <c r="N15" s="212" t="str">
        <f>+N14</f>
        <v>Ejecución y administración de procesos</v>
      </c>
      <c r="O15" s="98">
        <v>44701</v>
      </c>
    </row>
    <row r="16" spans="2:15" s="35" customFormat="1" ht="150" customHeight="1" x14ac:dyDescent="0.25">
      <c r="B16" s="243" t="s">
        <v>231</v>
      </c>
      <c r="C16" s="211" t="s">
        <v>1008</v>
      </c>
      <c r="D16" s="211" t="s">
        <v>1009</v>
      </c>
      <c r="E16" s="211" t="s">
        <v>1014</v>
      </c>
      <c r="F16" s="211" t="s">
        <v>1011</v>
      </c>
      <c r="G16" s="247" t="s">
        <v>1717</v>
      </c>
      <c r="H16" s="243" t="s">
        <v>1019</v>
      </c>
      <c r="I16" s="243" t="s">
        <v>391</v>
      </c>
      <c r="J16" s="194" t="s">
        <v>1022</v>
      </c>
      <c r="K16" s="185" t="s">
        <v>1026</v>
      </c>
      <c r="L16" s="193" t="s">
        <v>968</v>
      </c>
      <c r="M16" s="193" t="s">
        <v>1025</v>
      </c>
      <c r="N16" s="212" t="s">
        <v>344</v>
      </c>
      <c r="O16" s="98">
        <v>44701</v>
      </c>
    </row>
    <row r="17" spans="2:15" s="35" customFormat="1" ht="150" customHeight="1" x14ac:dyDescent="0.25">
      <c r="B17" s="243" t="s">
        <v>231</v>
      </c>
      <c r="C17" s="211" t="s">
        <v>1008</v>
      </c>
      <c r="D17" s="211" t="s">
        <v>1009</v>
      </c>
      <c r="E17" s="211" t="s">
        <v>1014</v>
      </c>
      <c r="F17" s="211" t="s">
        <v>1011</v>
      </c>
      <c r="G17" s="247" t="s">
        <v>1717</v>
      </c>
      <c r="H17" s="243" t="s">
        <v>1019</v>
      </c>
      <c r="I17" s="243" t="s">
        <v>391</v>
      </c>
      <c r="J17" s="194" t="s">
        <v>1022</v>
      </c>
      <c r="K17" s="185" t="s">
        <v>1026</v>
      </c>
      <c r="L17" s="193" t="s">
        <v>968</v>
      </c>
      <c r="M17" s="193" t="s">
        <v>1025</v>
      </c>
      <c r="N17" s="212" t="str">
        <f>+N16</f>
        <v>Ejecución y administración de procesos</v>
      </c>
      <c r="O17" s="98">
        <v>44701</v>
      </c>
    </row>
    <row r="18" spans="2:15" s="35" customFormat="1" ht="150" customHeight="1" x14ac:dyDescent="0.25">
      <c r="B18" s="243" t="s">
        <v>231</v>
      </c>
      <c r="C18" s="211" t="s">
        <v>1008</v>
      </c>
      <c r="D18" s="211" t="s">
        <v>1009</v>
      </c>
      <c r="E18" s="211" t="s">
        <v>1015</v>
      </c>
      <c r="F18" s="211" t="s">
        <v>1011</v>
      </c>
      <c r="G18" s="247" t="s">
        <v>1718</v>
      </c>
      <c r="H18" s="243" t="s">
        <v>1020</v>
      </c>
      <c r="I18" s="243" t="s">
        <v>391</v>
      </c>
      <c r="J18" s="194" t="s">
        <v>1023</v>
      </c>
      <c r="K18" s="185" t="s">
        <v>1026</v>
      </c>
      <c r="L18" s="193"/>
      <c r="M18" s="193" t="s">
        <v>1025</v>
      </c>
      <c r="N18" s="212" t="s">
        <v>344</v>
      </c>
      <c r="O18" s="98">
        <v>44701</v>
      </c>
    </row>
    <row r="19" spans="2:15" s="35" customFormat="1" ht="150" customHeight="1" x14ac:dyDescent="0.25">
      <c r="B19" s="243" t="s">
        <v>231</v>
      </c>
      <c r="C19" s="211" t="s">
        <v>1008</v>
      </c>
      <c r="D19" s="211" t="s">
        <v>1009</v>
      </c>
      <c r="E19" s="211" t="s">
        <v>1015</v>
      </c>
      <c r="F19" s="211" t="s">
        <v>1011</v>
      </c>
      <c r="G19" s="247" t="s">
        <v>1718</v>
      </c>
      <c r="H19" s="243" t="s">
        <v>1020</v>
      </c>
      <c r="I19" s="243" t="s">
        <v>391</v>
      </c>
      <c r="J19" s="194" t="s">
        <v>1023</v>
      </c>
      <c r="K19" s="185" t="s">
        <v>1026</v>
      </c>
      <c r="L19" s="193"/>
      <c r="M19" s="193" t="s">
        <v>1025</v>
      </c>
      <c r="N19" s="212" t="s">
        <v>344</v>
      </c>
      <c r="O19" s="98">
        <v>44701</v>
      </c>
    </row>
    <row r="20" spans="2:15" s="35" customFormat="1" ht="150" customHeight="1" x14ac:dyDescent="0.25">
      <c r="B20" s="243" t="s">
        <v>1053</v>
      </c>
      <c r="C20" s="211" t="s">
        <v>1990</v>
      </c>
      <c r="D20" s="211" t="s">
        <v>1054</v>
      </c>
      <c r="E20" s="211" t="s">
        <v>1055</v>
      </c>
      <c r="F20" s="211" t="s">
        <v>1056</v>
      </c>
      <c r="G20" s="247" t="s">
        <v>1719</v>
      </c>
      <c r="H20" s="243" t="s">
        <v>1057</v>
      </c>
      <c r="I20" s="243" t="s">
        <v>391</v>
      </c>
      <c r="J20" s="194" t="s">
        <v>1064</v>
      </c>
      <c r="K20" s="185" t="s">
        <v>1067</v>
      </c>
      <c r="L20" s="193" t="s">
        <v>966</v>
      </c>
      <c r="M20" s="193" t="s">
        <v>1025</v>
      </c>
      <c r="N20" s="212" t="s">
        <v>354</v>
      </c>
      <c r="O20" s="98">
        <v>44701</v>
      </c>
    </row>
    <row r="21" spans="2:15" s="35" customFormat="1" ht="150" customHeight="1" x14ac:dyDescent="0.25">
      <c r="B21" s="243" t="s">
        <v>1053</v>
      </c>
      <c r="C21" s="211" t="s">
        <v>1990</v>
      </c>
      <c r="D21" s="211" t="s">
        <v>1054</v>
      </c>
      <c r="E21" s="211" t="s">
        <v>1055</v>
      </c>
      <c r="F21" s="211" t="s">
        <v>1056</v>
      </c>
      <c r="G21" s="247" t="s">
        <v>1719</v>
      </c>
      <c r="H21" s="243" t="s">
        <v>1057</v>
      </c>
      <c r="I21" s="243" t="s">
        <v>391</v>
      </c>
      <c r="J21" s="194" t="s">
        <v>1064</v>
      </c>
      <c r="K21" s="185" t="s">
        <v>1067</v>
      </c>
      <c r="L21" s="193" t="s">
        <v>966</v>
      </c>
      <c r="M21" s="193" t="s">
        <v>1025</v>
      </c>
      <c r="N21" s="212" t="s">
        <v>354</v>
      </c>
      <c r="O21" s="98">
        <v>44701</v>
      </c>
    </row>
    <row r="22" spans="2:15" s="35" customFormat="1" ht="150" customHeight="1" x14ac:dyDescent="0.25">
      <c r="B22" s="243" t="s">
        <v>1053</v>
      </c>
      <c r="C22" s="211" t="s">
        <v>1990</v>
      </c>
      <c r="D22" s="211" t="s">
        <v>1054</v>
      </c>
      <c r="E22" s="211" t="s">
        <v>1055</v>
      </c>
      <c r="F22" s="211" t="s">
        <v>1056</v>
      </c>
      <c r="G22" s="247" t="s">
        <v>1719</v>
      </c>
      <c r="H22" s="243" t="s">
        <v>1057</v>
      </c>
      <c r="I22" s="243" t="s">
        <v>391</v>
      </c>
      <c r="J22" s="194" t="s">
        <v>1064</v>
      </c>
      <c r="K22" s="185" t="s">
        <v>1067</v>
      </c>
      <c r="L22" s="193" t="s">
        <v>966</v>
      </c>
      <c r="M22" s="193" t="s">
        <v>1025</v>
      </c>
      <c r="N22" s="212" t="s">
        <v>354</v>
      </c>
      <c r="O22" s="98">
        <v>44701</v>
      </c>
    </row>
    <row r="23" spans="2:15" s="35" customFormat="1" ht="150" customHeight="1" x14ac:dyDescent="0.25">
      <c r="B23" s="243" t="s">
        <v>1053</v>
      </c>
      <c r="C23" s="211" t="s">
        <v>1990</v>
      </c>
      <c r="D23" s="211" t="s">
        <v>1054</v>
      </c>
      <c r="E23" s="211" t="s">
        <v>1055</v>
      </c>
      <c r="F23" s="211" t="s">
        <v>1056</v>
      </c>
      <c r="G23" s="247" t="s">
        <v>1720</v>
      </c>
      <c r="H23" s="243" t="s">
        <v>1058</v>
      </c>
      <c r="I23" s="243" t="s">
        <v>391</v>
      </c>
      <c r="J23" s="194" t="s">
        <v>1065</v>
      </c>
      <c r="K23" s="185" t="s">
        <v>1067</v>
      </c>
      <c r="L23" s="193" t="s">
        <v>967</v>
      </c>
      <c r="M23" s="193" t="s">
        <v>1025</v>
      </c>
      <c r="N23" s="212" t="s">
        <v>354</v>
      </c>
      <c r="O23" s="98">
        <v>44701</v>
      </c>
    </row>
    <row r="24" spans="2:15" s="35" customFormat="1" ht="150" customHeight="1" x14ac:dyDescent="0.25">
      <c r="B24" s="243" t="s">
        <v>1053</v>
      </c>
      <c r="C24" s="211" t="s">
        <v>1990</v>
      </c>
      <c r="D24" s="211" t="s">
        <v>1054</v>
      </c>
      <c r="E24" s="211" t="s">
        <v>1055</v>
      </c>
      <c r="F24" s="211" t="s">
        <v>1056</v>
      </c>
      <c r="G24" s="247" t="s">
        <v>1720</v>
      </c>
      <c r="H24" s="243" t="s">
        <v>1058</v>
      </c>
      <c r="I24" s="243" t="s">
        <v>391</v>
      </c>
      <c r="J24" s="194" t="s">
        <v>1065</v>
      </c>
      <c r="K24" s="185" t="s">
        <v>1067</v>
      </c>
      <c r="L24" s="193" t="s">
        <v>967</v>
      </c>
      <c r="M24" s="193" t="s">
        <v>1025</v>
      </c>
      <c r="N24" s="212" t="s">
        <v>354</v>
      </c>
      <c r="O24" s="98">
        <v>44701</v>
      </c>
    </row>
    <row r="25" spans="2:15" s="35" customFormat="1" ht="150" customHeight="1" x14ac:dyDescent="0.25">
      <c r="B25" s="243" t="s">
        <v>1053</v>
      </c>
      <c r="C25" s="211" t="s">
        <v>1059</v>
      </c>
      <c r="D25" s="211" t="s">
        <v>1054</v>
      </c>
      <c r="E25" s="211" t="s">
        <v>1055</v>
      </c>
      <c r="F25" s="211" t="s">
        <v>1056</v>
      </c>
      <c r="G25" s="247" t="s">
        <v>1721</v>
      </c>
      <c r="H25" s="243" t="s">
        <v>1060</v>
      </c>
      <c r="I25" s="243" t="s">
        <v>391</v>
      </c>
      <c r="J25" s="194" t="s">
        <v>1993</v>
      </c>
      <c r="K25" s="185" t="s">
        <v>1067</v>
      </c>
      <c r="L25" s="193" t="s">
        <v>966</v>
      </c>
      <c r="M25" s="193" t="s">
        <v>1025</v>
      </c>
      <c r="N25" s="212" t="s">
        <v>354</v>
      </c>
      <c r="O25" s="98">
        <v>44701</v>
      </c>
    </row>
    <row r="26" spans="2:15" s="35" customFormat="1" ht="150" customHeight="1" x14ac:dyDescent="0.25">
      <c r="B26" s="243" t="s">
        <v>1053</v>
      </c>
      <c r="C26" s="211" t="s">
        <v>1059</v>
      </c>
      <c r="D26" s="211" t="s">
        <v>1054</v>
      </c>
      <c r="E26" s="211" t="s">
        <v>1055</v>
      </c>
      <c r="F26" s="211" t="s">
        <v>1056</v>
      </c>
      <c r="G26" s="247" t="s">
        <v>1721</v>
      </c>
      <c r="H26" s="243" t="s">
        <v>1060</v>
      </c>
      <c r="I26" s="243" t="s">
        <v>391</v>
      </c>
      <c r="J26" s="194" t="s">
        <v>1993</v>
      </c>
      <c r="K26" s="185" t="s">
        <v>1067</v>
      </c>
      <c r="L26" s="193" t="s">
        <v>966</v>
      </c>
      <c r="M26" s="193" t="s">
        <v>1025</v>
      </c>
      <c r="N26" s="212" t="s">
        <v>354</v>
      </c>
      <c r="O26" s="98">
        <v>44701</v>
      </c>
    </row>
    <row r="27" spans="2:15" s="35" customFormat="1" ht="150" customHeight="1" x14ac:dyDescent="0.25">
      <c r="B27" s="243" t="s">
        <v>1053</v>
      </c>
      <c r="C27" s="211" t="s">
        <v>1059</v>
      </c>
      <c r="D27" s="211" t="s">
        <v>1054</v>
      </c>
      <c r="E27" s="211" t="s">
        <v>1055</v>
      </c>
      <c r="F27" s="211" t="s">
        <v>1056</v>
      </c>
      <c r="G27" s="247" t="s">
        <v>1721</v>
      </c>
      <c r="H27" s="243" t="s">
        <v>1060</v>
      </c>
      <c r="I27" s="243" t="s">
        <v>391</v>
      </c>
      <c r="J27" s="194" t="s">
        <v>1993</v>
      </c>
      <c r="K27" s="185" t="s">
        <v>1067</v>
      </c>
      <c r="L27" s="193" t="s">
        <v>966</v>
      </c>
      <c r="M27" s="193" t="s">
        <v>1025</v>
      </c>
      <c r="N27" s="212" t="s">
        <v>354</v>
      </c>
      <c r="O27" s="98">
        <v>44701</v>
      </c>
    </row>
    <row r="28" spans="2:15" s="35" customFormat="1" ht="150" customHeight="1" x14ac:dyDescent="0.25">
      <c r="B28" s="243" t="s">
        <v>1053</v>
      </c>
      <c r="C28" s="211" t="s">
        <v>1990</v>
      </c>
      <c r="D28" s="211" t="s">
        <v>1054</v>
      </c>
      <c r="E28" s="211" t="s">
        <v>1061</v>
      </c>
      <c r="F28" s="211" t="s">
        <v>1062</v>
      </c>
      <c r="G28" s="247" t="s">
        <v>1722</v>
      </c>
      <c r="H28" s="243" t="s">
        <v>1063</v>
      </c>
      <c r="I28" s="243" t="s">
        <v>391</v>
      </c>
      <c r="J28" s="194" t="s">
        <v>1066</v>
      </c>
      <c r="K28" s="185" t="s">
        <v>1068</v>
      </c>
      <c r="L28" s="193" t="s">
        <v>966</v>
      </c>
      <c r="M28" s="193" t="s">
        <v>977</v>
      </c>
      <c r="N28" s="212" t="s">
        <v>354</v>
      </c>
      <c r="O28" s="98">
        <v>44701</v>
      </c>
    </row>
    <row r="29" spans="2:15" s="35" customFormat="1" ht="150" customHeight="1" x14ac:dyDescent="0.25">
      <c r="B29" s="243" t="s">
        <v>1053</v>
      </c>
      <c r="C29" s="211" t="s">
        <v>1990</v>
      </c>
      <c r="D29" s="211" t="s">
        <v>1054</v>
      </c>
      <c r="E29" s="211" t="s">
        <v>1061</v>
      </c>
      <c r="F29" s="211" t="s">
        <v>1062</v>
      </c>
      <c r="G29" s="247" t="s">
        <v>1722</v>
      </c>
      <c r="H29" s="243" t="s">
        <v>1063</v>
      </c>
      <c r="I29" s="243" t="s">
        <v>391</v>
      </c>
      <c r="J29" s="194" t="s">
        <v>1066</v>
      </c>
      <c r="K29" s="185" t="s">
        <v>1068</v>
      </c>
      <c r="L29" s="193" t="s">
        <v>966</v>
      </c>
      <c r="M29" s="193" t="s">
        <v>977</v>
      </c>
      <c r="N29" s="212" t="s">
        <v>354</v>
      </c>
      <c r="O29" s="98">
        <v>44701</v>
      </c>
    </row>
    <row r="30" spans="2:15" s="35" customFormat="1" ht="150" customHeight="1" x14ac:dyDescent="0.25">
      <c r="B30" s="243" t="s">
        <v>1102</v>
      </c>
      <c r="C30" s="211" t="s">
        <v>1991</v>
      </c>
      <c r="D30" s="211" t="s">
        <v>1103</v>
      </c>
      <c r="E30" s="211" t="s">
        <v>1490</v>
      </c>
      <c r="F30" s="211" t="s">
        <v>1011</v>
      </c>
      <c r="G30" s="247" t="s">
        <v>1723</v>
      </c>
      <c r="H30" s="243" t="s">
        <v>1150</v>
      </c>
      <c r="I30" s="243" t="s">
        <v>391</v>
      </c>
      <c r="J30" s="194" t="s">
        <v>1209</v>
      </c>
      <c r="K30" s="185" t="s">
        <v>1026</v>
      </c>
      <c r="L30" s="193" t="s">
        <v>967</v>
      </c>
      <c r="M30" s="193" t="s">
        <v>1025</v>
      </c>
      <c r="N30" s="212" t="s">
        <v>344</v>
      </c>
      <c r="O30" s="98">
        <v>44701</v>
      </c>
    </row>
    <row r="31" spans="2:15" s="35" customFormat="1" ht="150" customHeight="1" x14ac:dyDescent="0.25">
      <c r="B31" s="243" t="s">
        <v>1102</v>
      </c>
      <c r="C31" s="211" t="s">
        <v>1991</v>
      </c>
      <c r="D31" s="211" t="s">
        <v>1103</v>
      </c>
      <c r="E31" s="211" t="s">
        <v>1490</v>
      </c>
      <c r="F31" s="211" t="s">
        <v>1011</v>
      </c>
      <c r="G31" s="247" t="s">
        <v>1723</v>
      </c>
      <c r="H31" s="243" t="s">
        <v>1150</v>
      </c>
      <c r="I31" s="243" t="s">
        <v>391</v>
      </c>
      <c r="J31" s="194" t="s">
        <v>1209</v>
      </c>
      <c r="K31" s="185" t="s">
        <v>1026</v>
      </c>
      <c r="L31" s="193" t="s">
        <v>967</v>
      </c>
      <c r="M31" s="193" t="s">
        <v>1025</v>
      </c>
      <c r="N31" s="212" t="str">
        <f>+N30</f>
        <v>Ejecución y administración de procesos</v>
      </c>
      <c r="O31" s="98">
        <v>44701</v>
      </c>
    </row>
    <row r="32" spans="2:15" s="35" customFormat="1" ht="150" customHeight="1" x14ac:dyDescent="0.25">
      <c r="B32" s="243" t="s">
        <v>1102</v>
      </c>
      <c r="C32" s="211" t="s">
        <v>1991</v>
      </c>
      <c r="D32" s="211" t="s">
        <v>1103</v>
      </c>
      <c r="E32" s="211" t="s">
        <v>1491</v>
      </c>
      <c r="F32" s="211" t="s">
        <v>1131</v>
      </c>
      <c r="G32" s="247" t="s">
        <v>1724</v>
      </c>
      <c r="H32" s="243" t="s">
        <v>1151</v>
      </c>
      <c r="I32" s="243" t="s">
        <v>391</v>
      </c>
      <c r="J32" s="194" t="s">
        <v>1210</v>
      </c>
      <c r="K32" s="185" t="s">
        <v>1024</v>
      </c>
      <c r="L32" s="193" t="s">
        <v>967</v>
      </c>
      <c r="M32" s="193" t="s">
        <v>1025</v>
      </c>
      <c r="N32" s="212" t="s">
        <v>344</v>
      </c>
      <c r="O32" s="98">
        <v>44701</v>
      </c>
    </row>
    <row r="33" spans="2:15" s="35" customFormat="1" ht="150" customHeight="1" x14ac:dyDescent="0.25">
      <c r="B33" s="243" t="s">
        <v>1102</v>
      </c>
      <c r="C33" s="211" t="s">
        <v>1991</v>
      </c>
      <c r="D33" s="211" t="s">
        <v>1103</v>
      </c>
      <c r="E33" s="211" t="s">
        <v>1491</v>
      </c>
      <c r="F33" s="211" t="s">
        <v>1131</v>
      </c>
      <c r="G33" s="247" t="s">
        <v>1724</v>
      </c>
      <c r="H33" s="243" t="s">
        <v>1151</v>
      </c>
      <c r="I33" s="243" t="s">
        <v>391</v>
      </c>
      <c r="J33" s="194" t="s">
        <v>1210</v>
      </c>
      <c r="K33" s="185" t="s">
        <v>1024</v>
      </c>
      <c r="L33" s="193" t="s">
        <v>967</v>
      </c>
      <c r="M33" s="193" t="s">
        <v>1025</v>
      </c>
      <c r="N33" s="212" t="str">
        <f>+N32</f>
        <v>Ejecución y administración de procesos</v>
      </c>
      <c r="O33" s="98">
        <v>44701</v>
      </c>
    </row>
    <row r="34" spans="2:15" s="35" customFormat="1" ht="150" customHeight="1" x14ac:dyDescent="0.25">
      <c r="B34" s="243" t="s">
        <v>1102</v>
      </c>
      <c r="C34" s="211" t="s">
        <v>1991</v>
      </c>
      <c r="D34" s="211" t="s">
        <v>1989</v>
      </c>
      <c r="E34" s="211" t="s">
        <v>1492</v>
      </c>
      <c r="F34" s="211" t="s">
        <v>1132</v>
      </c>
      <c r="G34" s="247" t="s">
        <v>1725</v>
      </c>
      <c r="H34" s="243" t="s">
        <v>1152</v>
      </c>
      <c r="I34" s="243" t="s">
        <v>390</v>
      </c>
      <c r="J34" s="194" t="s">
        <v>1968</v>
      </c>
      <c r="K34" s="185" t="s">
        <v>1024</v>
      </c>
      <c r="L34" s="193" t="s">
        <v>968</v>
      </c>
      <c r="M34" s="193" t="s">
        <v>1524</v>
      </c>
      <c r="N34" s="212" t="s">
        <v>344</v>
      </c>
      <c r="O34" s="98">
        <v>44701</v>
      </c>
    </row>
    <row r="35" spans="2:15" s="35" customFormat="1" ht="150" customHeight="1" x14ac:dyDescent="0.25">
      <c r="B35" s="243" t="s">
        <v>1102</v>
      </c>
      <c r="C35" s="211" t="s">
        <v>1991</v>
      </c>
      <c r="D35" s="211" t="s">
        <v>1989</v>
      </c>
      <c r="E35" s="211" t="s">
        <v>1492</v>
      </c>
      <c r="F35" s="211" t="s">
        <v>1132</v>
      </c>
      <c r="G35" s="247" t="s">
        <v>1725</v>
      </c>
      <c r="H35" s="243" t="s">
        <v>1152</v>
      </c>
      <c r="I35" s="243" t="s">
        <v>390</v>
      </c>
      <c r="J35" s="194" t="s">
        <v>1968</v>
      </c>
      <c r="K35" s="185" t="s">
        <v>1024</v>
      </c>
      <c r="L35" s="193" t="s">
        <v>968</v>
      </c>
      <c r="M35" s="193" t="s">
        <v>1524</v>
      </c>
      <c r="N35" s="212" t="s">
        <v>344</v>
      </c>
      <c r="O35" s="98">
        <v>44701</v>
      </c>
    </row>
    <row r="36" spans="2:15" s="35" customFormat="1" ht="150" customHeight="1" x14ac:dyDescent="0.25">
      <c r="B36" s="243" t="s">
        <v>1102</v>
      </c>
      <c r="C36" s="211" t="s">
        <v>1991</v>
      </c>
      <c r="D36" s="211" t="s">
        <v>1989</v>
      </c>
      <c r="E36" s="211" t="s">
        <v>1493</v>
      </c>
      <c r="F36" s="211" t="s">
        <v>1132</v>
      </c>
      <c r="G36" s="247" t="s">
        <v>1726</v>
      </c>
      <c r="H36" s="243" t="s">
        <v>1153</v>
      </c>
      <c r="I36" s="243" t="s">
        <v>391</v>
      </c>
      <c r="J36" s="194" t="s">
        <v>1211</v>
      </c>
      <c r="K36" s="185" t="s">
        <v>1024</v>
      </c>
      <c r="L36" s="193" t="s">
        <v>968</v>
      </c>
      <c r="M36" s="193" t="s">
        <v>1524</v>
      </c>
      <c r="N36" s="212" t="s">
        <v>344</v>
      </c>
      <c r="O36" s="98">
        <v>44701</v>
      </c>
    </row>
    <row r="37" spans="2:15" s="35" customFormat="1" ht="150" customHeight="1" x14ac:dyDescent="0.25">
      <c r="B37" s="243" t="s">
        <v>1102</v>
      </c>
      <c r="C37" s="211" t="s">
        <v>1991</v>
      </c>
      <c r="D37" s="211" t="s">
        <v>1989</v>
      </c>
      <c r="E37" s="211" t="s">
        <v>1493</v>
      </c>
      <c r="F37" s="211" t="s">
        <v>1132</v>
      </c>
      <c r="G37" s="247" t="s">
        <v>1726</v>
      </c>
      <c r="H37" s="243" t="s">
        <v>1153</v>
      </c>
      <c r="I37" s="243" t="s">
        <v>391</v>
      </c>
      <c r="J37" s="194" t="s">
        <v>1211</v>
      </c>
      <c r="K37" s="185" t="s">
        <v>1024</v>
      </c>
      <c r="L37" s="193" t="s">
        <v>968</v>
      </c>
      <c r="M37" s="193" t="s">
        <v>1524</v>
      </c>
      <c r="N37" s="212" t="s">
        <v>344</v>
      </c>
      <c r="O37" s="98">
        <v>44701</v>
      </c>
    </row>
    <row r="38" spans="2:15" s="35" customFormat="1" ht="150" customHeight="1" x14ac:dyDescent="0.25">
      <c r="B38" s="243" t="s">
        <v>1102</v>
      </c>
      <c r="C38" s="211" t="s">
        <v>1991</v>
      </c>
      <c r="D38" s="211" t="s">
        <v>1989</v>
      </c>
      <c r="E38" s="211" t="s">
        <v>1493</v>
      </c>
      <c r="F38" s="211" t="s">
        <v>1132</v>
      </c>
      <c r="G38" s="247" t="s">
        <v>1726</v>
      </c>
      <c r="H38" s="243" t="s">
        <v>1153</v>
      </c>
      <c r="I38" s="243" t="s">
        <v>391</v>
      </c>
      <c r="J38" s="194" t="s">
        <v>1211</v>
      </c>
      <c r="K38" s="185" t="s">
        <v>1024</v>
      </c>
      <c r="L38" s="193" t="s">
        <v>968</v>
      </c>
      <c r="M38" s="193" t="s">
        <v>1524</v>
      </c>
      <c r="N38" s="212" t="s">
        <v>344</v>
      </c>
      <c r="O38" s="98">
        <v>44701</v>
      </c>
    </row>
    <row r="39" spans="2:15" s="35" customFormat="1" ht="150" customHeight="1" x14ac:dyDescent="0.25">
      <c r="B39" s="243" t="s">
        <v>1102</v>
      </c>
      <c r="C39" s="211" t="s">
        <v>1991</v>
      </c>
      <c r="D39" s="211" t="s">
        <v>1989</v>
      </c>
      <c r="E39" s="211" t="s">
        <v>1494</v>
      </c>
      <c r="F39" s="211" t="s">
        <v>1132</v>
      </c>
      <c r="G39" s="247" t="s">
        <v>1727</v>
      </c>
      <c r="H39" s="243" t="s">
        <v>1154</v>
      </c>
      <c r="I39" s="243" t="s">
        <v>391</v>
      </c>
      <c r="J39" s="194" t="s">
        <v>1212</v>
      </c>
      <c r="K39" s="185" t="s">
        <v>1024</v>
      </c>
      <c r="L39" s="193" t="s">
        <v>968</v>
      </c>
      <c r="M39" s="193" t="s">
        <v>1524</v>
      </c>
      <c r="N39" s="212" t="s">
        <v>344</v>
      </c>
      <c r="O39" s="98">
        <v>44701</v>
      </c>
    </row>
    <row r="40" spans="2:15" s="35" customFormat="1" ht="150" customHeight="1" x14ac:dyDescent="0.25">
      <c r="B40" s="243" t="s">
        <v>1102</v>
      </c>
      <c r="C40" s="211" t="s">
        <v>1991</v>
      </c>
      <c r="D40" s="211" t="s">
        <v>1989</v>
      </c>
      <c r="E40" s="211" t="s">
        <v>1494</v>
      </c>
      <c r="F40" s="211" t="s">
        <v>1132</v>
      </c>
      <c r="G40" s="247" t="s">
        <v>1727</v>
      </c>
      <c r="H40" s="243" t="s">
        <v>1154</v>
      </c>
      <c r="I40" s="243" t="s">
        <v>391</v>
      </c>
      <c r="J40" s="194" t="s">
        <v>1212</v>
      </c>
      <c r="K40" s="185" t="s">
        <v>1024</v>
      </c>
      <c r="L40" s="193" t="s">
        <v>968</v>
      </c>
      <c r="M40" s="193" t="s">
        <v>1524</v>
      </c>
      <c r="N40" s="212" t="s">
        <v>344</v>
      </c>
      <c r="O40" s="98">
        <v>44701</v>
      </c>
    </row>
    <row r="41" spans="2:15" s="35" customFormat="1" ht="150" customHeight="1" x14ac:dyDescent="0.25">
      <c r="B41" s="243" t="s">
        <v>1104</v>
      </c>
      <c r="C41" s="211" t="s">
        <v>1105</v>
      </c>
      <c r="D41" s="211" t="s">
        <v>1106</v>
      </c>
      <c r="E41" s="211" t="s">
        <v>1495</v>
      </c>
      <c r="F41" s="211" t="s">
        <v>1133</v>
      </c>
      <c r="G41" s="247" t="s">
        <v>1728</v>
      </c>
      <c r="H41" s="243" t="s">
        <v>1155</v>
      </c>
      <c r="I41" s="243" t="s">
        <v>390</v>
      </c>
      <c r="J41" s="194" t="s">
        <v>1969</v>
      </c>
      <c r="K41" s="185" t="s">
        <v>1068</v>
      </c>
      <c r="L41" s="193" t="s">
        <v>964</v>
      </c>
      <c r="M41" s="193" t="s">
        <v>1525</v>
      </c>
      <c r="N41" s="212" t="s">
        <v>344</v>
      </c>
      <c r="O41" s="98">
        <v>44701</v>
      </c>
    </row>
    <row r="42" spans="2:15" s="35" customFormat="1" ht="150" customHeight="1" x14ac:dyDescent="0.25">
      <c r="B42" s="243" t="s">
        <v>1104</v>
      </c>
      <c r="C42" s="211" t="s">
        <v>1105</v>
      </c>
      <c r="D42" s="211" t="s">
        <v>1106</v>
      </c>
      <c r="E42" s="211" t="s">
        <v>1495</v>
      </c>
      <c r="F42" s="211" t="s">
        <v>1133</v>
      </c>
      <c r="G42" s="247" t="s">
        <v>1728</v>
      </c>
      <c r="H42" s="243" t="s">
        <v>1155</v>
      </c>
      <c r="I42" s="243" t="s">
        <v>390</v>
      </c>
      <c r="J42" s="194" t="s">
        <v>1969</v>
      </c>
      <c r="K42" s="185" t="s">
        <v>1068</v>
      </c>
      <c r="L42" s="193" t="s">
        <v>964</v>
      </c>
      <c r="M42" s="193" t="s">
        <v>1525</v>
      </c>
      <c r="N42" s="212" t="s">
        <v>344</v>
      </c>
      <c r="O42" s="98">
        <v>44701</v>
      </c>
    </row>
    <row r="43" spans="2:15" s="35" customFormat="1" ht="150" customHeight="1" x14ac:dyDescent="0.25">
      <c r="B43" s="243" t="s">
        <v>1104</v>
      </c>
      <c r="C43" s="211" t="s">
        <v>1105</v>
      </c>
      <c r="D43" s="211" t="s">
        <v>1106</v>
      </c>
      <c r="E43" s="211" t="s">
        <v>1496</v>
      </c>
      <c r="F43" s="211" t="s">
        <v>1134</v>
      </c>
      <c r="G43" s="247" t="s">
        <v>1729</v>
      </c>
      <c r="H43" s="243" t="s">
        <v>1156</v>
      </c>
      <c r="I43" s="243" t="s">
        <v>391</v>
      </c>
      <c r="J43" s="194" t="s">
        <v>1213</v>
      </c>
      <c r="K43" s="185" t="s">
        <v>1233</v>
      </c>
      <c r="L43" s="193" t="s">
        <v>966</v>
      </c>
      <c r="M43" s="193" t="s">
        <v>977</v>
      </c>
      <c r="N43" s="212" t="s">
        <v>354</v>
      </c>
      <c r="O43" s="98">
        <v>44701</v>
      </c>
    </row>
    <row r="44" spans="2:15" s="35" customFormat="1" ht="150" customHeight="1" x14ac:dyDescent="0.25">
      <c r="B44" s="243" t="s">
        <v>1104</v>
      </c>
      <c r="C44" s="211" t="s">
        <v>1105</v>
      </c>
      <c r="D44" s="211" t="s">
        <v>1106</v>
      </c>
      <c r="E44" s="211" t="s">
        <v>1496</v>
      </c>
      <c r="F44" s="211" t="s">
        <v>1134</v>
      </c>
      <c r="G44" s="247" t="s">
        <v>1729</v>
      </c>
      <c r="H44" s="243" t="s">
        <v>1156</v>
      </c>
      <c r="I44" s="243" t="s">
        <v>391</v>
      </c>
      <c r="J44" s="194" t="s">
        <v>1213</v>
      </c>
      <c r="K44" s="185" t="s">
        <v>1233</v>
      </c>
      <c r="L44" s="193" t="s">
        <v>966</v>
      </c>
      <c r="M44" s="193" t="s">
        <v>977</v>
      </c>
      <c r="N44" s="212" t="s">
        <v>354</v>
      </c>
      <c r="O44" s="98">
        <v>44701</v>
      </c>
    </row>
    <row r="45" spans="2:15" s="35" customFormat="1" ht="150" customHeight="1" x14ac:dyDescent="0.25">
      <c r="B45" s="243" t="s">
        <v>1104</v>
      </c>
      <c r="C45" s="211" t="s">
        <v>1105</v>
      </c>
      <c r="D45" s="211" t="s">
        <v>1106</v>
      </c>
      <c r="E45" s="211" t="s">
        <v>1496</v>
      </c>
      <c r="F45" s="211" t="s">
        <v>1134</v>
      </c>
      <c r="G45" s="247" t="s">
        <v>1729</v>
      </c>
      <c r="H45" s="243" t="s">
        <v>1156</v>
      </c>
      <c r="I45" s="243" t="s">
        <v>391</v>
      </c>
      <c r="J45" s="194" t="s">
        <v>1213</v>
      </c>
      <c r="K45" s="185" t="s">
        <v>1233</v>
      </c>
      <c r="L45" s="193" t="s">
        <v>966</v>
      </c>
      <c r="M45" s="193" t="s">
        <v>977</v>
      </c>
      <c r="N45" s="212" t="s">
        <v>354</v>
      </c>
      <c r="O45" s="98">
        <v>44701</v>
      </c>
    </row>
    <row r="46" spans="2:15" s="35" customFormat="1" ht="150" customHeight="1" x14ac:dyDescent="0.25">
      <c r="B46" s="243" t="s">
        <v>1107</v>
      </c>
      <c r="C46" s="211" t="s">
        <v>1108</v>
      </c>
      <c r="D46" s="211" t="s">
        <v>1109</v>
      </c>
      <c r="E46" s="211" t="s">
        <v>1497</v>
      </c>
      <c r="F46" s="211" t="s">
        <v>1132</v>
      </c>
      <c r="G46" s="247" t="s">
        <v>1730</v>
      </c>
      <c r="H46" s="243" t="s">
        <v>1157</v>
      </c>
      <c r="I46" s="243" t="s">
        <v>391</v>
      </c>
      <c r="J46" s="194" t="s">
        <v>1214</v>
      </c>
      <c r="K46" s="185" t="s">
        <v>1068</v>
      </c>
      <c r="L46" s="193" t="s">
        <v>967</v>
      </c>
      <c r="M46" s="193" t="s">
        <v>1525</v>
      </c>
      <c r="N46" s="212" t="s">
        <v>344</v>
      </c>
      <c r="O46" s="98">
        <v>44701</v>
      </c>
    </row>
    <row r="47" spans="2:15" s="35" customFormat="1" ht="150" customHeight="1" x14ac:dyDescent="0.25">
      <c r="B47" s="243" t="s">
        <v>1107</v>
      </c>
      <c r="C47" s="211" t="s">
        <v>1108</v>
      </c>
      <c r="D47" s="211" t="s">
        <v>1109</v>
      </c>
      <c r="E47" s="211" t="s">
        <v>1497</v>
      </c>
      <c r="F47" s="211" t="s">
        <v>1132</v>
      </c>
      <c r="G47" s="247" t="s">
        <v>1730</v>
      </c>
      <c r="H47" s="243" t="s">
        <v>1157</v>
      </c>
      <c r="I47" s="243" t="s">
        <v>391</v>
      </c>
      <c r="J47" s="194" t="s">
        <v>1214</v>
      </c>
      <c r="K47" s="185" t="s">
        <v>1068</v>
      </c>
      <c r="L47" s="193" t="s">
        <v>967</v>
      </c>
      <c r="M47" s="193" t="s">
        <v>1525</v>
      </c>
      <c r="N47" s="212" t="s">
        <v>344</v>
      </c>
      <c r="O47" s="98">
        <v>44701</v>
      </c>
    </row>
    <row r="48" spans="2:15" s="35" customFormat="1" ht="150" customHeight="1" x14ac:dyDescent="0.25">
      <c r="B48" s="243" t="s">
        <v>1107</v>
      </c>
      <c r="C48" s="211" t="s">
        <v>1108</v>
      </c>
      <c r="D48" s="211" t="s">
        <v>1109</v>
      </c>
      <c r="E48" s="211" t="s">
        <v>1498</v>
      </c>
      <c r="F48" s="211" t="s">
        <v>1135</v>
      </c>
      <c r="G48" s="247" t="s">
        <v>1731</v>
      </c>
      <c r="H48" s="243" t="s">
        <v>1158</v>
      </c>
      <c r="I48" s="243" t="s">
        <v>390</v>
      </c>
      <c r="J48" s="194" t="s">
        <v>1970</v>
      </c>
      <c r="K48" s="185" t="s">
        <v>1068</v>
      </c>
      <c r="L48" s="193" t="s">
        <v>964</v>
      </c>
      <c r="M48" s="193" t="s">
        <v>1525</v>
      </c>
      <c r="N48" s="212" t="s">
        <v>344</v>
      </c>
      <c r="O48" s="98">
        <v>44701</v>
      </c>
    </row>
    <row r="49" spans="2:15" s="35" customFormat="1" ht="150" customHeight="1" x14ac:dyDescent="0.25">
      <c r="B49" s="243" t="s">
        <v>1107</v>
      </c>
      <c r="C49" s="211" t="s">
        <v>1108</v>
      </c>
      <c r="D49" s="211" t="s">
        <v>1109</v>
      </c>
      <c r="E49" s="211" t="s">
        <v>1498</v>
      </c>
      <c r="F49" s="211" t="s">
        <v>1135</v>
      </c>
      <c r="G49" s="247" t="s">
        <v>1731</v>
      </c>
      <c r="H49" s="243" t="s">
        <v>1158</v>
      </c>
      <c r="I49" s="243" t="s">
        <v>390</v>
      </c>
      <c r="J49" s="194" t="s">
        <v>1970</v>
      </c>
      <c r="K49" s="185" t="s">
        <v>1068</v>
      </c>
      <c r="L49" s="193" t="s">
        <v>964</v>
      </c>
      <c r="M49" s="193" t="s">
        <v>1525</v>
      </c>
      <c r="N49" s="212" t="s">
        <v>344</v>
      </c>
      <c r="O49" s="98">
        <v>44701</v>
      </c>
    </row>
    <row r="50" spans="2:15" s="35" customFormat="1" ht="150" customHeight="1" x14ac:dyDescent="0.25">
      <c r="B50" s="243" t="s">
        <v>1107</v>
      </c>
      <c r="C50" s="211" t="s">
        <v>1108</v>
      </c>
      <c r="D50" s="211" t="s">
        <v>1109</v>
      </c>
      <c r="E50" s="211" t="s">
        <v>1498</v>
      </c>
      <c r="F50" s="211" t="s">
        <v>1135</v>
      </c>
      <c r="G50" s="247" t="s">
        <v>1732</v>
      </c>
      <c r="H50" s="243" t="s">
        <v>1159</v>
      </c>
      <c r="I50" s="243" t="s">
        <v>390</v>
      </c>
      <c r="J50" s="194" t="s">
        <v>1971</v>
      </c>
      <c r="K50" s="185" t="s">
        <v>1068</v>
      </c>
      <c r="L50" s="193" t="s">
        <v>964</v>
      </c>
      <c r="M50" s="193" t="s">
        <v>1525</v>
      </c>
      <c r="N50" s="212" t="s">
        <v>356</v>
      </c>
      <c r="O50" s="98">
        <v>44701</v>
      </c>
    </row>
    <row r="51" spans="2:15" s="35" customFormat="1" ht="150" customHeight="1" x14ac:dyDescent="0.25">
      <c r="B51" s="243" t="s">
        <v>1107</v>
      </c>
      <c r="C51" s="211" t="s">
        <v>1108</v>
      </c>
      <c r="D51" s="211" t="s">
        <v>1109</v>
      </c>
      <c r="E51" s="211" t="s">
        <v>1498</v>
      </c>
      <c r="F51" s="211" t="s">
        <v>1135</v>
      </c>
      <c r="G51" s="247" t="s">
        <v>1732</v>
      </c>
      <c r="H51" s="243" t="s">
        <v>1159</v>
      </c>
      <c r="I51" s="243" t="s">
        <v>390</v>
      </c>
      <c r="J51" s="194" t="s">
        <v>1971</v>
      </c>
      <c r="K51" s="185" t="s">
        <v>1068</v>
      </c>
      <c r="L51" s="193" t="s">
        <v>964</v>
      </c>
      <c r="M51" s="193" t="s">
        <v>1525</v>
      </c>
      <c r="N51" s="212" t="s">
        <v>356</v>
      </c>
      <c r="O51" s="98">
        <v>44701</v>
      </c>
    </row>
    <row r="52" spans="2:15" s="35" customFormat="1" ht="150" customHeight="1" x14ac:dyDescent="0.25">
      <c r="B52" s="243" t="s">
        <v>1107</v>
      </c>
      <c r="C52" s="211" t="s">
        <v>1108</v>
      </c>
      <c r="D52" s="211" t="s">
        <v>1109</v>
      </c>
      <c r="E52" s="211" t="s">
        <v>1498</v>
      </c>
      <c r="F52" s="211" t="s">
        <v>1135</v>
      </c>
      <c r="G52" s="247" t="s">
        <v>1732</v>
      </c>
      <c r="H52" s="243" t="s">
        <v>1159</v>
      </c>
      <c r="I52" s="243" t="s">
        <v>390</v>
      </c>
      <c r="J52" s="194" t="s">
        <v>1971</v>
      </c>
      <c r="K52" s="185" t="s">
        <v>1068</v>
      </c>
      <c r="L52" s="193" t="s">
        <v>964</v>
      </c>
      <c r="M52" s="193" t="s">
        <v>1525</v>
      </c>
      <c r="N52" s="212" t="s">
        <v>356</v>
      </c>
      <c r="O52" s="98">
        <v>44701</v>
      </c>
    </row>
    <row r="53" spans="2:15" s="35" customFormat="1" ht="150" customHeight="1" x14ac:dyDescent="0.25">
      <c r="B53" s="243" t="s">
        <v>1107</v>
      </c>
      <c r="C53" s="211" t="s">
        <v>1108</v>
      </c>
      <c r="D53" s="211" t="s">
        <v>1109</v>
      </c>
      <c r="E53" s="211" t="s">
        <v>1499</v>
      </c>
      <c r="F53" s="211" t="s">
        <v>1135</v>
      </c>
      <c r="G53" s="247" t="s">
        <v>1733</v>
      </c>
      <c r="H53" s="243" t="s">
        <v>1160</v>
      </c>
      <c r="I53" s="243" t="s">
        <v>390</v>
      </c>
      <c r="J53" s="194" t="s">
        <v>1972</v>
      </c>
      <c r="K53" s="185" t="s">
        <v>1068</v>
      </c>
      <c r="L53" s="193" t="s">
        <v>964</v>
      </c>
      <c r="M53" s="193" t="s">
        <v>1525</v>
      </c>
      <c r="N53" s="212" t="s">
        <v>344</v>
      </c>
      <c r="O53" s="98">
        <v>44701</v>
      </c>
    </row>
    <row r="54" spans="2:15" s="35" customFormat="1" ht="150" customHeight="1" x14ac:dyDescent="0.25">
      <c r="B54" s="243" t="s">
        <v>1107</v>
      </c>
      <c r="C54" s="211" t="s">
        <v>1108</v>
      </c>
      <c r="D54" s="211" t="s">
        <v>1109</v>
      </c>
      <c r="E54" s="211" t="s">
        <v>1499</v>
      </c>
      <c r="F54" s="211" t="s">
        <v>1135</v>
      </c>
      <c r="G54" s="247" t="s">
        <v>1733</v>
      </c>
      <c r="H54" s="243" t="s">
        <v>1160</v>
      </c>
      <c r="I54" s="243" t="s">
        <v>390</v>
      </c>
      <c r="J54" s="194" t="s">
        <v>1972</v>
      </c>
      <c r="K54" s="185" t="s">
        <v>1068</v>
      </c>
      <c r="L54" s="193" t="s">
        <v>964</v>
      </c>
      <c r="M54" s="193" t="s">
        <v>1525</v>
      </c>
      <c r="N54" s="212" t="s">
        <v>344</v>
      </c>
      <c r="O54" s="98">
        <v>44701</v>
      </c>
    </row>
    <row r="55" spans="2:15" s="35" customFormat="1" ht="150" customHeight="1" x14ac:dyDescent="0.25">
      <c r="B55" s="243" t="s">
        <v>1110</v>
      </c>
      <c r="C55" s="211" t="s">
        <v>1111</v>
      </c>
      <c r="D55" s="211" t="s">
        <v>1112</v>
      </c>
      <c r="E55" s="211" t="s">
        <v>1500</v>
      </c>
      <c r="F55" s="211" t="s">
        <v>1136</v>
      </c>
      <c r="G55" s="247" t="s">
        <v>1734</v>
      </c>
      <c r="H55" s="243" t="s">
        <v>2019</v>
      </c>
      <c r="I55" s="243" t="s">
        <v>391</v>
      </c>
      <c r="J55" s="194" t="s">
        <v>1215</v>
      </c>
      <c r="K55" s="185" t="s">
        <v>1068</v>
      </c>
      <c r="L55" s="193" t="s">
        <v>965</v>
      </c>
      <c r="M55" s="193" t="s">
        <v>1526</v>
      </c>
      <c r="N55" s="212" t="s">
        <v>344</v>
      </c>
      <c r="O55" s="98">
        <v>44701</v>
      </c>
    </row>
    <row r="56" spans="2:15" s="35" customFormat="1" ht="150" customHeight="1" x14ac:dyDescent="0.25">
      <c r="B56" s="243" t="s">
        <v>1110</v>
      </c>
      <c r="C56" s="211" t="s">
        <v>1111</v>
      </c>
      <c r="D56" s="211" t="s">
        <v>1112</v>
      </c>
      <c r="E56" s="211" t="s">
        <v>1500</v>
      </c>
      <c r="F56" s="211" t="s">
        <v>1136</v>
      </c>
      <c r="G56" s="247" t="s">
        <v>1734</v>
      </c>
      <c r="H56" s="243" t="s">
        <v>2019</v>
      </c>
      <c r="I56" s="243" t="s">
        <v>391</v>
      </c>
      <c r="J56" s="194" t="s">
        <v>1215</v>
      </c>
      <c r="K56" s="185" t="s">
        <v>1068</v>
      </c>
      <c r="L56" s="193" t="s">
        <v>965</v>
      </c>
      <c r="M56" s="193" t="s">
        <v>1526</v>
      </c>
      <c r="N56" s="212" t="s">
        <v>344</v>
      </c>
      <c r="O56" s="98">
        <v>44701</v>
      </c>
    </row>
    <row r="57" spans="2:15" s="35" customFormat="1" ht="150" customHeight="1" x14ac:dyDescent="0.25">
      <c r="B57" s="243" t="s">
        <v>1110</v>
      </c>
      <c r="C57" s="211" t="s">
        <v>1111</v>
      </c>
      <c r="D57" s="211" t="s">
        <v>1112</v>
      </c>
      <c r="E57" s="211" t="s">
        <v>1500</v>
      </c>
      <c r="F57" s="211" t="s">
        <v>1136</v>
      </c>
      <c r="G57" s="247" t="s">
        <v>1735</v>
      </c>
      <c r="H57" s="243" t="s">
        <v>2020</v>
      </c>
      <c r="I57" s="243" t="s">
        <v>391</v>
      </c>
      <c r="J57" s="194" t="s">
        <v>1216</v>
      </c>
      <c r="K57" s="185" t="s">
        <v>1068</v>
      </c>
      <c r="L57" s="193" t="s">
        <v>965</v>
      </c>
      <c r="M57" s="193" t="s">
        <v>1526</v>
      </c>
      <c r="N57" s="212" t="s">
        <v>344</v>
      </c>
      <c r="O57" s="98">
        <v>44701</v>
      </c>
    </row>
    <row r="58" spans="2:15" s="35" customFormat="1" ht="150" customHeight="1" x14ac:dyDescent="0.25">
      <c r="B58" s="243" t="s">
        <v>1110</v>
      </c>
      <c r="C58" s="211" t="s">
        <v>1111</v>
      </c>
      <c r="D58" s="211" t="s">
        <v>1112</v>
      </c>
      <c r="E58" s="211" t="s">
        <v>1500</v>
      </c>
      <c r="F58" s="211" t="s">
        <v>1136</v>
      </c>
      <c r="G58" s="247" t="s">
        <v>1735</v>
      </c>
      <c r="H58" s="243" t="s">
        <v>2020</v>
      </c>
      <c r="I58" s="243" t="s">
        <v>391</v>
      </c>
      <c r="J58" s="194" t="s">
        <v>1216</v>
      </c>
      <c r="K58" s="185" t="s">
        <v>1068</v>
      </c>
      <c r="L58" s="193" t="s">
        <v>965</v>
      </c>
      <c r="M58" s="193" t="s">
        <v>1526</v>
      </c>
      <c r="N58" s="212" t="s">
        <v>344</v>
      </c>
      <c r="O58" s="98">
        <v>44701</v>
      </c>
    </row>
    <row r="59" spans="2:15" s="35" customFormat="1" ht="150" customHeight="1" x14ac:dyDescent="0.25">
      <c r="B59" s="243" t="s">
        <v>1110</v>
      </c>
      <c r="C59" s="211" t="s">
        <v>1111</v>
      </c>
      <c r="D59" s="211" t="s">
        <v>1112</v>
      </c>
      <c r="E59" s="211" t="s">
        <v>1500</v>
      </c>
      <c r="F59" s="211" t="s">
        <v>1136</v>
      </c>
      <c r="G59" s="247" t="s">
        <v>1736</v>
      </c>
      <c r="H59" s="243" t="s">
        <v>1161</v>
      </c>
      <c r="I59" s="243" t="s">
        <v>391</v>
      </c>
      <c r="J59" s="194" t="s">
        <v>1217</v>
      </c>
      <c r="K59" s="185" t="s">
        <v>1233</v>
      </c>
      <c r="L59" s="193" t="s">
        <v>965</v>
      </c>
      <c r="M59" s="193" t="s">
        <v>1526</v>
      </c>
      <c r="N59" s="212" t="s">
        <v>354</v>
      </c>
      <c r="O59" s="98">
        <v>44701</v>
      </c>
    </row>
    <row r="60" spans="2:15" s="35" customFormat="1" ht="150" customHeight="1" x14ac:dyDescent="0.25">
      <c r="B60" s="243" t="s">
        <v>1110</v>
      </c>
      <c r="C60" s="211" t="s">
        <v>1111</v>
      </c>
      <c r="D60" s="211" t="s">
        <v>1112</v>
      </c>
      <c r="E60" s="211" t="s">
        <v>1500</v>
      </c>
      <c r="F60" s="211" t="s">
        <v>1136</v>
      </c>
      <c r="G60" s="247" t="s">
        <v>1736</v>
      </c>
      <c r="H60" s="243" t="s">
        <v>1161</v>
      </c>
      <c r="I60" s="243" t="s">
        <v>391</v>
      </c>
      <c r="J60" s="194" t="s">
        <v>1217</v>
      </c>
      <c r="K60" s="185" t="s">
        <v>1233</v>
      </c>
      <c r="L60" s="193" t="s">
        <v>965</v>
      </c>
      <c r="M60" s="193" t="s">
        <v>1526</v>
      </c>
      <c r="N60" s="212" t="s">
        <v>354</v>
      </c>
      <c r="O60" s="98">
        <v>44701</v>
      </c>
    </row>
    <row r="61" spans="2:15" s="35" customFormat="1" ht="150" customHeight="1" x14ac:dyDescent="0.25">
      <c r="B61" s="243" t="s">
        <v>1110</v>
      </c>
      <c r="C61" s="211" t="s">
        <v>1111</v>
      </c>
      <c r="D61" s="211" t="s">
        <v>1112</v>
      </c>
      <c r="E61" s="211" t="s">
        <v>1500</v>
      </c>
      <c r="F61" s="211" t="s">
        <v>1136</v>
      </c>
      <c r="G61" s="247" t="s">
        <v>1736</v>
      </c>
      <c r="H61" s="243" t="s">
        <v>1161</v>
      </c>
      <c r="I61" s="243" t="s">
        <v>391</v>
      </c>
      <c r="J61" s="194" t="s">
        <v>1217</v>
      </c>
      <c r="K61" s="185" t="s">
        <v>1233</v>
      </c>
      <c r="L61" s="193" t="s">
        <v>965</v>
      </c>
      <c r="M61" s="193" t="s">
        <v>1526</v>
      </c>
      <c r="N61" s="212" t="s">
        <v>354</v>
      </c>
      <c r="O61" s="98">
        <v>44701</v>
      </c>
    </row>
    <row r="62" spans="2:15" s="35" customFormat="1" ht="150" customHeight="1" x14ac:dyDescent="0.25">
      <c r="B62" s="243" t="s">
        <v>1110</v>
      </c>
      <c r="C62" s="211" t="s">
        <v>1111</v>
      </c>
      <c r="D62" s="211" t="s">
        <v>1112</v>
      </c>
      <c r="E62" s="211" t="s">
        <v>1500</v>
      </c>
      <c r="F62" s="211" t="s">
        <v>1136</v>
      </c>
      <c r="G62" s="247" t="s">
        <v>1736</v>
      </c>
      <c r="H62" s="243" t="s">
        <v>1161</v>
      </c>
      <c r="I62" s="243" t="s">
        <v>391</v>
      </c>
      <c r="J62" s="194" t="s">
        <v>1217</v>
      </c>
      <c r="K62" s="185" t="s">
        <v>1233</v>
      </c>
      <c r="L62" s="193" t="s">
        <v>965</v>
      </c>
      <c r="M62" s="193" t="s">
        <v>1526</v>
      </c>
      <c r="N62" s="212" t="s">
        <v>354</v>
      </c>
      <c r="O62" s="98">
        <v>44701</v>
      </c>
    </row>
    <row r="63" spans="2:15" s="35" customFormat="1" ht="150" customHeight="1" x14ac:dyDescent="0.25">
      <c r="B63" s="243" t="s">
        <v>1110</v>
      </c>
      <c r="C63" s="211" t="s">
        <v>1111</v>
      </c>
      <c r="D63" s="211" t="s">
        <v>1112</v>
      </c>
      <c r="E63" s="211" t="s">
        <v>1500</v>
      </c>
      <c r="F63" s="211" t="s">
        <v>1136</v>
      </c>
      <c r="G63" s="247" t="s">
        <v>1737</v>
      </c>
      <c r="H63" s="243" t="s">
        <v>1162</v>
      </c>
      <c r="I63" s="243" t="s">
        <v>391</v>
      </c>
      <c r="J63" s="194" t="s">
        <v>1218</v>
      </c>
      <c r="K63" s="185" t="s">
        <v>1068</v>
      </c>
      <c r="L63" s="193" t="s">
        <v>965</v>
      </c>
      <c r="M63" s="193" t="s">
        <v>1526</v>
      </c>
      <c r="N63" s="212" t="s">
        <v>344</v>
      </c>
      <c r="O63" s="98">
        <v>44701</v>
      </c>
    </row>
    <row r="64" spans="2:15" s="35" customFormat="1" ht="150" customHeight="1" x14ac:dyDescent="0.25">
      <c r="B64" s="243" t="s">
        <v>1110</v>
      </c>
      <c r="C64" s="211" t="s">
        <v>1111</v>
      </c>
      <c r="D64" s="211" t="s">
        <v>1112</v>
      </c>
      <c r="E64" s="211" t="s">
        <v>1500</v>
      </c>
      <c r="F64" s="211" t="s">
        <v>1136</v>
      </c>
      <c r="G64" s="247" t="s">
        <v>1737</v>
      </c>
      <c r="H64" s="243" t="s">
        <v>1162</v>
      </c>
      <c r="I64" s="243" t="s">
        <v>391</v>
      </c>
      <c r="J64" s="194" t="s">
        <v>1218</v>
      </c>
      <c r="K64" s="185" t="s">
        <v>1068</v>
      </c>
      <c r="L64" s="193" t="s">
        <v>965</v>
      </c>
      <c r="M64" s="193" t="s">
        <v>1526</v>
      </c>
      <c r="N64" s="212" t="s">
        <v>344</v>
      </c>
      <c r="O64" s="98">
        <v>44701</v>
      </c>
    </row>
    <row r="65" spans="2:15" s="35" customFormat="1" ht="150" customHeight="1" x14ac:dyDescent="0.25">
      <c r="B65" s="243" t="s">
        <v>1110</v>
      </c>
      <c r="C65" s="211" t="s">
        <v>1111</v>
      </c>
      <c r="D65" s="211" t="s">
        <v>1112</v>
      </c>
      <c r="E65" s="211" t="s">
        <v>1500</v>
      </c>
      <c r="F65" s="211" t="s">
        <v>1136</v>
      </c>
      <c r="G65" s="247" t="s">
        <v>1737</v>
      </c>
      <c r="H65" s="243" t="s">
        <v>1162</v>
      </c>
      <c r="I65" s="243" t="s">
        <v>391</v>
      </c>
      <c r="J65" s="194" t="s">
        <v>1218</v>
      </c>
      <c r="K65" s="185" t="s">
        <v>1068</v>
      </c>
      <c r="L65" s="193" t="s">
        <v>965</v>
      </c>
      <c r="M65" s="193" t="s">
        <v>1526</v>
      </c>
      <c r="N65" s="212" t="s">
        <v>344</v>
      </c>
      <c r="O65" s="98">
        <v>44701</v>
      </c>
    </row>
    <row r="66" spans="2:15" s="35" customFormat="1" ht="150" customHeight="1" x14ac:dyDescent="0.25">
      <c r="B66" s="243" t="s">
        <v>1110</v>
      </c>
      <c r="C66" s="211" t="s">
        <v>1111</v>
      </c>
      <c r="D66" s="211" t="s">
        <v>1112</v>
      </c>
      <c r="E66" s="211" t="s">
        <v>1500</v>
      </c>
      <c r="F66" s="211" t="s">
        <v>1136</v>
      </c>
      <c r="G66" s="247" t="s">
        <v>1737</v>
      </c>
      <c r="H66" s="243" t="s">
        <v>1162</v>
      </c>
      <c r="I66" s="243" t="s">
        <v>391</v>
      </c>
      <c r="J66" s="194" t="s">
        <v>1218</v>
      </c>
      <c r="K66" s="185" t="s">
        <v>1068</v>
      </c>
      <c r="L66" s="193" t="s">
        <v>965</v>
      </c>
      <c r="M66" s="193" t="s">
        <v>1526</v>
      </c>
      <c r="N66" s="212" t="s">
        <v>344</v>
      </c>
      <c r="O66" s="98">
        <v>44701</v>
      </c>
    </row>
    <row r="67" spans="2:15" s="35" customFormat="1" ht="150" customHeight="1" x14ac:dyDescent="0.25">
      <c r="B67" s="243" t="s">
        <v>1113</v>
      </c>
      <c r="C67" s="211" t="s">
        <v>1114</v>
      </c>
      <c r="D67" s="211" t="s">
        <v>1115</v>
      </c>
      <c r="E67" s="211" t="s">
        <v>993</v>
      </c>
      <c r="F67" s="211" t="s">
        <v>1137</v>
      </c>
      <c r="G67" s="247" t="s">
        <v>1738</v>
      </c>
      <c r="H67" s="194" t="s">
        <v>1163</v>
      </c>
      <c r="I67" s="194" t="s">
        <v>390</v>
      </c>
      <c r="J67" s="194" t="s">
        <v>1966</v>
      </c>
      <c r="K67" s="185" t="s">
        <v>1068</v>
      </c>
      <c r="L67" s="193" t="s">
        <v>966</v>
      </c>
      <c r="M67" s="193" t="s">
        <v>1527</v>
      </c>
      <c r="N67" s="185" t="s">
        <v>354</v>
      </c>
      <c r="O67" s="98">
        <v>44701</v>
      </c>
    </row>
    <row r="68" spans="2:15" s="35" customFormat="1" ht="150" customHeight="1" x14ac:dyDescent="0.25">
      <c r="B68" s="243" t="s">
        <v>1113</v>
      </c>
      <c r="C68" s="211" t="s">
        <v>1114</v>
      </c>
      <c r="D68" s="211" t="s">
        <v>1115</v>
      </c>
      <c r="E68" s="211" t="s">
        <v>993</v>
      </c>
      <c r="F68" s="211" t="s">
        <v>1137</v>
      </c>
      <c r="G68" s="247" t="s">
        <v>1738</v>
      </c>
      <c r="H68" s="194" t="s">
        <v>1163</v>
      </c>
      <c r="I68" s="194" t="s">
        <v>390</v>
      </c>
      <c r="J68" s="194" t="s">
        <v>1966</v>
      </c>
      <c r="K68" s="185" t="s">
        <v>1068</v>
      </c>
      <c r="L68" s="193" t="s">
        <v>966</v>
      </c>
      <c r="M68" s="193" t="s">
        <v>1527</v>
      </c>
      <c r="N68" s="185" t="s">
        <v>354</v>
      </c>
      <c r="O68" s="98">
        <v>44701</v>
      </c>
    </row>
    <row r="69" spans="2:15" s="35" customFormat="1" ht="150" customHeight="1" x14ac:dyDescent="0.25">
      <c r="B69" s="243" t="s">
        <v>1113</v>
      </c>
      <c r="C69" s="211" t="s">
        <v>1114</v>
      </c>
      <c r="D69" s="211" t="s">
        <v>1115</v>
      </c>
      <c r="E69" s="211" t="s">
        <v>993</v>
      </c>
      <c r="F69" s="211" t="s">
        <v>1137</v>
      </c>
      <c r="G69" s="247" t="s">
        <v>1738</v>
      </c>
      <c r="H69" s="194" t="s">
        <v>1163</v>
      </c>
      <c r="I69" s="194" t="s">
        <v>390</v>
      </c>
      <c r="J69" s="194" t="s">
        <v>1966</v>
      </c>
      <c r="K69" s="185" t="s">
        <v>1068</v>
      </c>
      <c r="L69" s="193" t="s">
        <v>966</v>
      </c>
      <c r="M69" s="193" t="s">
        <v>1527</v>
      </c>
      <c r="N69" s="185" t="s">
        <v>354</v>
      </c>
      <c r="O69" s="98">
        <v>44701</v>
      </c>
    </row>
    <row r="70" spans="2:15" s="35" customFormat="1" ht="150" customHeight="1" x14ac:dyDescent="0.25">
      <c r="B70" s="243" t="s">
        <v>1113</v>
      </c>
      <c r="C70" s="211" t="s">
        <v>1114</v>
      </c>
      <c r="D70" s="211" t="s">
        <v>1115</v>
      </c>
      <c r="E70" s="211" t="s">
        <v>994</v>
      </c>
      <c r="F70" s="211" t="s">
        <v>1138</v>
      </c>
      <c r="G70" s="247" t="s">
        <v>1739</v>
      </c>
      <c r="H70" s="243" t="s">
        <v>1164</v>
      </c>
      <c r="I70" s="243" t="s">
        <v>390</v>
      </c>
      <c r="J70" s="194" t="s">
        <v>1967</v>
      </c>
      <c r="K70" s="185" t="s">
        <v>1068</v>
      </c>
      <c r="L70" s="193" t="s">
        <v>965</v>
      </c>
      <c r="M70" s="193" t="s">
        <v>1527</v>
      </c>
      <c r="N70" s="185" t="s">
        <v>344</v>
      </c>
      <c r="O70" s="98">
        <v>44701</v>
      </c>
    </row>
    <row r="71" spans="2:15" s="35" customFormat="1" ht="150" customHeight="1" x14ac:dyDescent="0.25">
      <c r="B71" s="243" t="s">
        <v>1113</v>
      </c>
      <c r="C71" s="211" t="s">
        <v>1114</v>
      </c>
      <c r="D71" s="211" t="s">
        <v>1115</v>
      </c>
      <c r="E71" s="211" t="s">
        <v>994</v>
      </c>
      <c r="F71" s="211" t="s">
        <v>1138</v>
      </c>
      <c r="G71" s="247" t="s">
        <v>1739</v>
      </c>
      <c r="H71" s="243" t="s">
        <v>1164</v>
      </c>
      <c r="I71" s="243" t="s">
        <v>390</v>
      </c>
      <c r="J71" s="194" t="s">
        <v>1967</v>
      </c>
      <c r="K71" s="185" t="s">
        <v>1068</v>
      </c>
      <c r="L71" s="193" t="s">
        <v>965</v>
      </c>
      <c r="M71" s="193" t="s">
        <v>1527</v>
      </c>
      <c r="N71" s="185" t="s">
        <v>344</v>
      </c>
      <c r="O71" s="98">
        <v>44701</v>
      </c>
    </row>
    <row r="72" spans="2:15" s="35" customFormat="1" ht="150" customHeight="1" x14ac:dyDescent="0.25">
      <c r="B72" s="243" t="s">
        <v>1113</v>
      </c>
      <c r="C72" s="211" t="s">
        <v>1114</v>
      </c>
      <c r="D72" s="211" t="s">
        <v>1115</v>
      </c>
      <c r="E72" s="211" t="s">
        <v>994</v>
      </c>
      <c r="F72" s="211" t="s">
        <v>1138</v>
      </c>
      <c r="G72" s="247" t="s">
        <v>1739</v>
      </c>
      <c r="H72" s="243" t="s">
        <v>1164</v>
      </c>
      <c r="I72" s="243" t="s">
        <v>390</v>
      </c>
      <c r="J72" s="194" t="s">
        <v>1967</v>
      </c>
      <c r="K72" s="185" t="s">
        <v>1068</v>
      </c>
      <c r="L72" s="193" t="s">
        <v>965</v>
      </c>
      <c r="M72" s="193" t="s">
        <v>1527</v>
      </c>
      <c r="N72" s="185" t="s">
        <v>344</v>
      </c>
      <c r="O72" s="98">
        <v>44701</v>
      </c>
    </row>
    <row r="73" spans="2:15" s="35" customFormat="1" ht="150" customHeight="1" x14ac:dyDescent="0.25">
      <c r="B73" s="194" t="s">
        <v>1113</v>
      </c>
      <c r="C73" s="193" t="s">
        <v>1114</v>
      </c>
      <c r="D73" s="193" t="s">
        <v>1115</v>
      </c>
      <c r="E73" s="194" t="s">
        <v>995</v>
      </c>
      <c r="F73" s="195" t="s">
        <v>1139</v>
      </c>
      <c r="G73" s="247" t="s">
        <v>1740</v>
      </c>
      <c r="H73" s="194" t="s">
        <v>1165</v>
      </c>
      <c r="I73" s="194" t="s">
        <v>391</v>
      </c>
      <c r="J73" s="194" t="s">
        <v>1219</v>
      </c>
      <c r="K73" s="185" t="s">
        <v>1068</v>
      </c>
      <c r="L73" s="193" t="s">
        <v>968</v>
      </c>
      <c r="M73" s="193" t="s">
        <v>1527</v>
      </c>
      <c r="N73" s="185" t="s">
        <v>344</v>
      </c>
      <c r="O73" s="98">
        <v>44701</v>
      </c>
    </row>
    <row r="74" spans="2:15" s="35" customFormat="1" ht="150" customHeight="1" x14ac:dyDescent="0.25">
      <c r="B74" s="194" t="s">
        <v>1113</v>
      </c>
      <c r="C74" s="193" t="s">
        <v>1114</v>
      </c>
      <c r="D74" s="193" t="s">
        <v>1115</v>
      </c>
      <c r="E74" s="194" t="s">
        <v>995</v>
      </c>
      <c r="F74" s="195" t="s">
        <v>1139</v>
      </c>
      <c r="G74" s="247" t="s">
        <v>1740</v>
      </c>
      <c r="H74" s="194" t="s">
        <v>1165</v>
      </c>
      <c r="I74" s="194" t="s">
        <v>391</v>
      </c>
      <c r="J74" s="194" t="s">
        <v>1219</v>
      </c>
      <c r="K74" s="185" t="s">
        <v>1068</v>
      </c>
      <c r="L74" s="193" t="s">
        <v>968</v>
      </c>
      <c r="M74" s="193" t="s">
        <v>1527</v>
      </c>
      <c r="N74" s="185" t="s">
        <v>344</v>
      </c>
      <c r="O74" s="98">
        <v>44701</v>
      </c>
    </row>
    <row r="75" spans="2:15" s="35" customFormat="1" ht="150" customHeight="1" x14ac:dyDescent="0.25">
      <c r="B75" s="243" t="s">
        <v>1113</v>
      </c>
      <c r="C75" s="211" t="s">
        <v>1114</v>
      </c>
      <c r="D75" s="211" t="s">
        <v>1115</v>
      </c>
      <c r="E75" s="211" t="s">
        <v>996</v>
      </c>
      <c r="F75" s="211" t="s">
        <v>1139</v>
      </c>
      <c r="G75" s="247" t="s">
        <v>1741</v>
      </c>
      <c r="H75" s="194" t="s">
        <v>1166</v>
      </c>
      <c r="I75" s="194" t="s">
        <v>391</v>
      </c>
      <c r="J75" s="194" t="s">
        <v>1220</v>
      </c>
      <c r="K75" s="185" t="s">
        <v>1068</v>
      </c>
      <c r="L75" s="193" t="s">
        <v>965</v>
      </c>
      <c r="M75" s="193" t="s">
        <v>1528</v>
      </c>
      <c r="N75" s="185" t="s">
        <v>354</v>
      </c>
      <c r="O75" s="98">
        <v>44701</v>
      </c>
    </row>
    <row r="76" spans="2:15" s="35" customFormat="1" ht="150" customHeight="1" x14ac:dyDescent="0.25">
      <c r="B76" s="243" t="s">
        <v>1113</v>
      </c>
      <c r="C76" s="211" t="s">
        <v>1114</v>
      </c>
      <c r="D76" s="211" t="s">
        <v>1115</v>
      </c>
      <c r="E76" s="211" t="s">
        <v>996</v>
      </c>
      <c r="F76" s="211" t="s">
        <v>1139</v>
      </c>
      <c r="G76" s="247" t="s">
        <v>1741</v>
      </c>
      <c r="H76" s="194" t="s">
        <v>1166</v>
      </c>
      <c r="I76" s="194" t="s">
        <v>391</v>
      </c>
      <c r="J76" s="194" t="s">
        <v>1220</v>
      </c>
      <c r="K76" s="185" t="s">
        <v>1068</v>
      </c>
      <c r="L76" s="193" t="s">
        <v>965</v>
      </c>
      <c r="M76" s="193" t="s">
        <v>1528</v>
      </c>
      <c r="N76" s="185" t="s">
        <v>354</v>
      </c>
      <c r="O76" s="98">
        <v>44701</v>
      </c>
    </row>
    <row r="77" spans="2:15" s="35" customFormat="1" ht="150" customHeight="1" x14ac:dyDescent="0.25">
      <c r="B77" s="243" t="s">
        <v>1113</v>
      </c>
      <c r="C77" s="211" t="s">
        <v>1114</v>
      </c>
      <c r="D77" s="211" t="s">
        <v>1985</v>
      </c>
      <c r="E77" s="211" t="s">
        <v>994</v>
      </c>
      <c r="F77" s="211" t="s">
        <v>1140</v>
      </c>
      <c r="G77" s="247" t="s">
        <v>1742</v>
      </c>
      <c r="H77" s="243" t="s">
        <v>2027</v>
      </c>
      <c r="I77" s="243" t="s">
        <v>391</v>
      </c>
      <c r="J77" s="194" t="s">
        <v>1221</v>
      </c>
      <c r="K77" s="185" t="s">
        <v>1024</v>
      </c>
      <c r="L77" s="193" t="s">
        <v>965</v>
      </c>
      <c r="M77" s="193" t="s">
        <v>1529</v>
      </c>
      <c r="N77" s="212" t="s">
        <v>344</v>
      </c>
      <c r="O77" s="98">
        <v>44701</v>
      </c>
    </row>
    <row r="78" spans="2:15" s="35" customFormat="1" ht="150" customHeight="1" x14ac:dyDescent="0.25">
      <c r="B78" s="243" t="s">
        <v>1113</v>
      </c>
      <c r="C78" s="211" t="s">
        <v>1114</v>
      </c>
      <c r="D78" s="211" t="s">
        <v>1985</v>
      </c>
      <c r="E78" s="211" t="s">
        <v>994</v>
      </c>
      <c r="F78" s="211" t="s">
        <v>1140</v>
      </c>
      <c r="G78" s="247" t="s">
        <v>1742</v>
      </c>
      <c r="H78" s="243" t="s">
        <v>2027</v>
      </c>
      <c r="I78" s="243" t="s">
        <v>391</v>
      </c>
      <c r="J78" s="194" t="s">
        <v>1221</v>
      </c>
      <c r="K78" s="185" t="s">
        <v>1024</v>
      </c>
      <c r="L78" s="193" t="s">
        <v>965</v>
      </c>
      <c r="M78" s="193" t="s">
        <v>1529</v>
      </c>
      <c r="N78" s="212" t="s">
        <v>344</v>
      </c>
      <c r="O78" s="98">
        <v>44701</v>
      </c>
    </row>
    <row r="79" spans="2:15" s="35" customFormat="1" ht="150" customHeight="1" x14ac:dyDescent="0.25">
      <c r="B79" s="243" t="s">
        <v>1113</v>
      </c>
      <c r="C79" s="211" t="s">
        <v>1114</v>
      </c>
      <c r="D79" s="211" t="s">
        <v>1985</v>
      </c>
      <c r="E79" s="211" t="s">
        <v>994</v>
      </c>
      <c r="F79" s="211" t="s">
        <v>1140</v>
      </c>
      <c r="G79" s="247" t="s">
        <v>1742</v>
      </c>
      <c r="H79" s="243" t="s">
        <v>2027</v>
      </c>
      <c r="I79" s="243" t="s">
        <v>391</v>
      </c>
      <c r="J79" s="194" t="s">
        <v>1221</v>
      </c>
      <c r="K79" s="185" t="s">
        <v>1024</v>
      </c>
      <c r="L79" s="193" t="s">
        <v>965</v>
      </c>
      <c r="M79" s="193" t="s">
        <v>1529</v>
      </c>
      <c r="N79" s="212" t="s">
        <v>344</v>
      </c>
      <c r="O79" s="98">
        <v>44701</v>
      </c>
    </row>
    <row r="80" spans="2:15" s="35" customFormat="1" ht="150" customHeight="1" x14ac:dyDescent="0.25">
      <c r="B80" s="243" t="s">
        <v>1113</v>
      </c>
      <c r="C80" s="211" t="s">
        <v>1114</v>
      </c>
      <c r="D80" s="211" t="s">
        <v>1985</v>
      </c>
      <c r="E80" s="211" t="s">
        <v>1501</v>
      </c>
      <c r="F80" s="211" t="s">
        <v>1141</v>
      </c>
      <c r="G80" s="247" t="s">
        <v>1743</v>
      </c>
      <c r="H80" s="243" t="s">
        <v>1167</v>
      </c>
      <c r="I80" s="243" t="s">
        <v>390</v>
      </c>
      <c r="J80" s="194" t="s">
        <v>1973</v>
      </c>
      <c r="K80" s="185" t="s">
        <v>1068</v>
      </c>
      <c r="L80" s="193" t="s">
        <v>965</v>
      </c>
      <c r="M80" s="193" t="s">
        <v>1529</v>
      </c>
      <c r="N80" s="212" t="s">
        <v>344</v>
      </c>
      <c r="O80" s="98">
        <v>44701</v>
      </c>
    </row>
    <row r="81" spans="2:15" s="35" customFormat="1" ht="150" customHeight="1" x14ac:dyDescent="0.25">
      <c r="B81" s="243" t="s">
        <v>1113</v>
      </c>
      <c r="C81" s="211" t="s">
        <v>1114</v>
      </c>
      <c r="D81" s="211" t="s">
        <v>1985</v>
      </c>
      <c r="E81" s="211" t="s">
        <v>1501</v>
      </c>
      <c r="F81" s="211" t="s">
        <v>1141</v>
      </c>
      <c r="G81" s="247" t="s">
        <v>1743</v>
      </c>
      <c r="H81" s="243" t="s">
        <v>1167</v>
      </c>
      <c r="I81" s="243" t="s">
        <v>390</v>
      </c>
      <c r="J81" s="194" t="s">
        <v>1973</v>
      </c>
      <c r="K81" s="185" t="s">
        <v>1068</v>
      </c>
      <c r="L81" s="193" t="s">
        <v>965</v>
      </c>
      <c r="M81" s="193" t="s">
        <v>1529</v>
      </c>
      <c r="N81" s="212" t="s">
        <v>344</v>
      </c>
      <c r="O81" s="98">
        <v>44701</v>
      </c>
    </row>
    <row r="82" spans="2:15" s="35" customFormat="1" ht="150" customHeight="1" x14ac:dyDescent="0.25">
      <c r="B82" s="243" t="s">
        <v>1113</v>
      </c>
      <c r="C82" s="211" t="s">
        <v>1114</v>
      </c>
      <c r="D82" s="211" t="s">
        <v>1985</v>
      </c>
      <c r="E82" s="211" t="s">
        <v>1501</v>
      </c>
      <c r="F82" s="211" t="s">
        <v>1141</v>
      </c>
      <c r="G82" s="247" t="s">
        <v>1743</v>
      </c>
      <c r="H82" s="243" t="s">
        <v>1167</v>
      </c>
      <c r="I82" s="243" t="s">
        <v>390</v>
      </c>
      <c r="J82" s="194" t="s">
        <v>1973</v>
      </c>
      <c r="K82" s="185" t="s">
        <v>1068</v>
      </c>
      <c r="L82" s="193" t="s">
        <v>965</v>
      </c>
      <c r="M82" s="193" t="s">
        <v>1529</v>
      </c>
      <c r="N82" s="212" t="s">
        <v>344</v>
      </c>
      <c r="O82" s="98">
        <v>44701</v>
      </c>
    </row>
    <row r="83" spans="2:15" s="35" customFormat="1" ht="150" customHeight="1" x14ac:dyDescent="0.25">
      <c r="B83" s="243" t="s">
        <v>1113</v>
      </c>
      <c r="C83" s="211" t="s">
        <v>1114</v>
      </c>
      <c r="D83" s="211" t="s">
        <v>1985</v>
      </c>
      <c r="E83" s="211" t="s">
        <v>1501</v>
      </c>
      <c r="F83" s="211" t="s">
        <v>1141</v>
      </c>
      <c r="G83" s="247" t="s">
        <v>1743</v>
      </c>
      <c r="H83" s="243" t="s">
        <v>1167</v>
      </c>
      <c r="I83" s="243" t="s">
        <v>390</v>
      </c>
      <c r="J83" s="194" t="s">
        <v>1973</v>
      </c>
      <c r="K83" s="185" t="s">
        <v>1068</v>
      </c>
      <c r="L83" s="193" t="s">
        <v>965</v>
      </c>
      <c r="M83" s="193" t="s">
        <v>1529</v>
      </c>
      <c r="N83" s="212" t="s">
        <v>344</v>
      </c>
      <c r="O83" s="98">
        <v>44701</v>
      </c>
    </row>
    <row r="84" spans="2:15" s="35" customFormat="1" ht="150" customHeight="1" x14ac:dyDescent="0.25">
      <c r="B84" s="243" t="s">
        <v>1113</v>
      </c>
      <c r="C84" s="211" t="s">
        <v>1114</v>
      </c>
      <c r="D84" s="211" t="s">
        <v>1985</v>
      </c>
      <c r="E84" s="211" t="s">
        <v>1502</v>
      </c>
      <c r="F84" s="211" t="s">
        <v>1141</v>
      </c>
      <c r="G84" s="247" t="s">
        <v>1744</v>
      </c>
      <c r="H84" s="243" t="s">
        <v>1168</v>
      </c>
      <c r="I84" s="243" t="s">
        <v>391</v>
      </c>
      <c r="J84" s="194" t="s">
        <v>2028</v>
      </c>
      <c r="K84" s="185" t="s">
        <v>1068</v>
      </c>
      <c r="L84" s="193" t="s">
        <v>965</v>
      </c>
      <c r="M84" s="193" t="s">
        <v>1529</v>
      </c>
      <c r="N84" s="212" t="s">
        <v>344</v>
      </c>
      <c r="O84" s="98">
        <v>44701</v>
      </c>
    </row>
    <row r="85" spans="2:15" s="35" customFormat="1" ht="150" customHeight="1" x14ac:dyDescent="0.25">
      <c r="B85" s="243" t="s">
        <v>1113</v>
      </c>
      <c r="C85" s="211" t="s">
        <v>1114</v>
      </c>
      <c r="D85" s="211" t="s">
        <v>1985</v>
      </c>
      <c r="E85" s="211" t="s">
        <v>1502</v>
      </c>
      <c r="F85" s="211" t="s">
        <v>1141</v>
      </c>
      <c r="G85" s="247" t="s">
        <v>1744</v>
      </c>
      <c r="H85" s="243" t="s">
        <v>1168</v>
      </c>
      <c r="I85" s="243" t="s">
        <v>391</v>
      </c>
      <c r="J85" s="194" t="s">
        <v>2028</v>
      </c>
      <c r="K85" s="185" t="s">
        <v>1068</v>
      </c>
      <c r="L85" s="193" t="s">
        <v>965</v>
      </c>
      <c r="M85" s="193" t="s">
        <v>1529</v>
      </c>
      <c r="N85" s="212" t="s">
        <v>344</v>
      </c>
      <c r="O85" s="98">
        <v>44701</v>
      </c>
    </row>
    <row r="86" spans="2:15" s="35" customFormat="1" ht="150" customHeight="1" x14ac:dyDescent="0.25">
      <c r="B86" s="243" t="s">
        <v>1113</v>
      </c>
      <c r="C86" s="211" t="s">
        <v>1114</v>
      </c>
      <c r="D86" s="211" t="s">
        <v>1985</v>
      </c>
      <c r="E86" s="211" t="s">
        <v>1502</v>
      </c>
      <c r="F86" s="211" t="s">
        <v>1141</v>
      </c>
      <c r="G86" s="247" t="s">
        <v>1744</v>
      </c>
      <c r="H86" s="243" t="s">
        <v>1168</v>
      </c>
      <c r="I86" s="243" t="s">
        <v>391</v>
      </c>
      <c r="J86" s="194" t="s">
        <v>2028</v>
      </c>
      <c r="K86" s="185" t="s">
        <v>1068</v>
      </c>
      <c r="L86" s="193" t="s">
        <v>965</v>
      </c>
      <c r="M86" s="193" t="s">
        <v>1529</v>
      </c>
      <c r="N86" s="212" t="s">
        <v>344</v>
      </c>
      <c r="O86" s="98">
        <v>44701</v>
      </c>
    </row>
    <row r="87" spans="2:15" s="35" customFormat="1" ht="150" customHeight="1" x14ac:dyDescent="0.25">
      <c r="B87" s="243" t="s">
        <v>1113</v>
      </c>
      <c r="C87" s="211" t="s">
        <v>1114</v>
      </c>
      <c r="D87" s="211" t="s">
        <v>1985</v>
      </c>
      <c r="E87" s="211" t="s">
        <v>1502</v>
      </c>
      <c r="F87" s="211" t="s">
        <v>1142</v>
      </c>
      <c r="G87" s="247" t="s">
        <v>1745</v>
      </c>
      <c r="H87" s="243" t="s">
        <v>1169</v>
      </c>
      <c r="I87" s="243" t="s">
        <v>391</v>
      </c>
      <c r="J87" s="194" t="s">
        <v>2029</v>
      </c>
      <c r="K87" s="185" t="s">
        <v>1068</v>
      </c>
      <c r="L87" s="193" t="s">
        <v>965</v>
      </c>
      <c r="M87" s="193" t="s">
        <v>1529</v>
      </c>
      <c r="N87" s="212" t="s">
        <v>344</v>
      </c>
      <c r="O87" s="98">
        <v>44701</v>
      </c>
    </row>
    <row r="88" spans="2:15" s="35" customFormat="1" ht="150" customHeight="1" x14ac:dyDescent="0.25">
      <c r="B88" s="243" t="s">
        <v>1113</v>
      </c>
      <c r="C88" s="211" t="s">
        <v>1114</v>
      </c>
      <c r="D88" s="211" t="s">
        <v>1985</v>
      </c>
      <c r="E88" s="211" t="s">
        <v>1502</v>
      </c>
      <c r="F88" s="211" t="s">
        <v>1142</v>
      </c>
      <c r="G88" s="247" t="s">
        <v>1745</v>
      </c>
      <c r="H88" s="243" t="s">
        <v>1169</v>
      </c>
      <c r="I88" s="243" t="s">
        <v>391</v>
      </c>
      <c r="J88" s="194" t="s">
        <v>2029</v>
      </c>
      <c r="K88" s="185" t="s">
        <v>1068</v>
      </c>
      <c r="L88" s="193" t="s">
        <v>965</v>
      </c>
      <c r="M88" s="193" t="s">
        <v>1529</v>
      </c>
      <c r="N88" s="212" t="s">
        <v>344</v>
      </c>
      <c r="O88" s="98">
        <v>44701</v>
      </c>
    </row>
    <row r="89" spans="2:15" s="35" customFormat="1" ht="150" customHeight="1" x14ac:dyDescent="0.25">
      <c r="B89" s="243" t="s">
        <v>1113</v>
      </c>
      <c r="C89" s="211" t="s">
        <v>1114</v>
      </c>
      <c r="D89" s="211" t="s">
        <v>1985</v>
      </c>
      <c r="E89" s="211" t="s">
        <v>1502</v>
      </c>
      <c r="F89" s="211" t="s">
        <v>1142</v>
      </c>
      <c r="G89" s="247" t="s">
        <v>1745</v>
      </c>
      <c r="H89" s="243" t="s">
        <v>1169</v>
      </c>
      <c r="I89" s="243" t="s">
        <v>391</v>
      </c>
      <c r="J89" s="194" t="s">
        <v>2029</v>
      </c>
      <c r="K89" s="185" t="s">
        <v>1068</v>
      </c>
      <c r="L89" s="193" t="s">
        <v>965</v>
      </c>
      <c r="M89" s="193" t="s">
        <v>1529</v>
      </c>
      <c r="N89" s="212" t="s">
        <v>344</v>
      </c>
      <c r="O89" s="98">
        <v>44701</v>
      </c>
    </row>
    <row r="90" spans="2:15" s="35" customFormat="1" ht="150" customHeight="1" x14ac:dyDescent="0.25">
      <c r="B90" s="243" t="s">
        <v>1113</v>
      </c>
      <c r="C90" s="211" t="s">
        <v>1114</v>
      </c>
      <c r="D90" s="211" t="s">
        <v>1985</v>
      </c>
      <c r="E90" s="211" t="s">
        <v>1502</v>
      </c>
      <c r="F90" s="211" t="s">
        <v>1141</v>
      </c>
      <c r="G90" s="247" t="s">
        <v>1746</v>
      </c>
      <c r="H90" s="243" t="s">
        <v>1170</v>
      </c>
      <c r="I90" s="243" t="s">
        <v>391</v>
      </c>
      <c r="J90" s="194" t="s">
        <v>2030</v>
      </c>
      <c r="K90" s="185" t="s">
        <v>1068</v>
      </c>
      <c r="L90" s="193" t="s">
        <v>965</v>
      </c>
      <c r="M90" s="193" t="s">
        <v>1529</v>
      </c>
      <c r="N90" s="212" t="s">
        <v>344</v>
      </c>
      <c r="O90" s="98">
        <v>44701</v>
      </c>
    </row>
    <row r="91" spans="2:15" s="35" customFormat="1" ht="150" customHeight="1" x14ac:dyDescent="0.25">
      <c r="B91" s="243" t="s">
        <v>1113</v>
      </c>
      <c r="C91" s="211" t="s">
        <v>1114</v>
      </c>
      <c r="D91" s="211" t="s">
        <v>1985</v>
      </c>
      <c r="E91" s="211" t="s">
        <v>1502</v>
      </c>
      <c r="F91" s="211" t="s">
        <v>1141</v>
      </c>
      <c r="G91" s="247" t="s">
        <v>1746</v>
      </c>
      <c r="H91" s="243" t="s">
        <v>1170</v>
      </c>
      <c r="I91" s="243" t="s">
        <v>391</v>
      </c>
      <c r="J91" s="194" t="s">
        <v>2030</v>
      </c>
      <c r="K91" s="185" t="s">
        <v>1068</v>
      </c>
      <c r="L91" s="193" t="s">
        <v>965</v>
      </c>
      <c r="M91" s="193" t="s">
        <v>1529</v>
      </c>
      <c r="N91" s="212" t="s">
        <v>344</v>
      </c>
      <c r="O91" s="98">
        <v>44701</v>
      </c>
    </row>
    <row r="92" spans="2:15" s="35" customFormat="1" ht="150" customHeight="1" x14ac:dyDescent="0.25">
      <c r="B92" s="243" t="s">
        <v>1113</v>
      </c>
      <c r="C92" s="211" t="s">
        <v>1114</v>
      </c>
      <c r="D92" s="211" t="s">
        <v>1985</v>
      </c>
      <c r="E92" s="211" t="s">
        <v>1502</v>
      </c>
      <c r="F92" s="211" t="s">
        <v>1141</v>
      </c>
      <c r="G92" s="247" t="s">
        <v>1746</v>
      </c>
      <c r="H92" s="243" t="s">
        <v>1170</v>
      </c>
      <c r="I92" s="243" t="s">
        <v>391</v>
      </c>
      <c r="J92" s="194" t="s">
        <v>2030</v>
      </c>
      <c r="K92" s="185" t="s">
        <v>1068</v>
      </c>
      <c r="L92" s="193" t="s">
        <v>965</v>
      </c>
      <c r="M92" s="193" t="s">
        <v>1529</v>
      </c>
      <c r="N92" s="212" t="s">
        <v>344</v>
      </c>
      <c r="O92" s="98">
        <v>44701</v>
      </c>
    </row>
    <row r="93" spans="2:15" s="35" customFormat="1" ht="150" customHeight="1" x14ac:dyDescent="0.25">
      <c r="B93" s="243" t="s">
        <v>1113</v>
      </c>
      <c r="C93" s="211" t="s">
        <v>1114</v>
      </c>
      <c r="D93" s="211" t="s">
        <v>1985</v>
      </c>
      <c r="E93" s="211" t="s">
        <v>1503</v>
      </c>
      <c r="F93" s="211" t="s">
        <v>1140</v>
      </c>
      <c r="G93" s="247" t="s">
        <v>1747</v>
      </c>
      <c r="H93" s="243" t="s">
        <v>1171</v>
      </c>
      <c r="I93" s="243" t="s">
        <v>391</v>
      </c>
      <c r="J93" s="194" t="s">
        <v>2031</v>
      </c>
      <c r="K93" s="185" t="s">
        <v>1068</v>
      </c>
      <c r="L93" s="193" t="s">
        <v>965</v>
      </c>
      <c r="M93" s="193" t="s">
        <v>1529</v>
      </c>
      <c r="N93" s="212" t="s">
        <v>344</v>
      </c>
      <c r="O93" s="98">
        <v>44701</v>
      </c>
    </row>
    <row r="94" spans="2:15" s="35" customFormat="1" ht="150" customHeight="1" x14ac:dyDescent="0.25">
      <c r="B94" s="243" t="s">
        <v>1113</v>
      </c>
      <c r="C94" s="211" t="s">
        <v>1114</v>
      </c>
      <c r="D94" s="211" t="s">
        <v>1985</v>
      </c>
      <c r="E94" s="211" t="s">
        <v>1503</v>
      </c>
      <c r="F94" s="211" t="s">
        <v>1140</v>
      </c>
      <c r="G94" s="247" t="s">
        <v>1747</v>
      </c>
      <c r="H94" s="243" t="s">
        <v>1171</v>
      </c>
      <c r="I94" s="243" t="s">
        <v>391</v>
      </c>
      <c r="J94" s="194" t="s">
        <v>2031</v>
      </c>
      <c r="K94" s="185" t="s">
        <v>1068</v>
      </c>
      <c r="L94" s="193" t="s">
        <v>965</v>
      </c>
      <c r="M94" s="193" t="s">
        <v>1529</v>
      </c>
      <c r="N94" s="212" t="s">
        <v>344</v>
      </c>
      <c r="O94" s="98">
        <v>44701</v>
      </c>
    </row>
    <row r="95" spans="2:15" s="35" customFormat="1" ht="150" customHeight="1" x14ac:dyDescent="0.25">
      <c r="B95" s="243" t="s">
        <v>2032</v>
      </c>
      <c r="C95" s="211" t="s">
        <v>1116</v>
      </c>
      <c r="D95" s="211" t="s">
        <v>992</v>
      </c>
      <c r="E95" s="211" t="s">
        <v>997</v>
      </c>
      <c r="F95" s="211" t="s">
        <v>1139</v>
      </c>
      <c r="G95" s="247" t="s">
        <v>1748</v>
      </c>
      <c r="H95" s="243" t="s">
        <v>1172</v>
      </c>
      <c r="I95" s="243" t="s">
        <v>391</v>
      </c>
      <c r="J95" s="194" t="s">
        <v>1222</v>
      </c>
      <c r="K95" s="185" t="s">
        <v>1068</v>
      </c>
      <c r="L95" s="193" t="s">
        <v>965</v>
      </c>
      <c r="M95" s="193" t="s">
        <v>1530</v>
      </c>
      <c r="N95" s="185" t="s">
        <v>354</v>
      </c>
      <c r="O95" s="98">
        <v>44701</v>
      </c>
    </row>
    <row r="96" spans="2:15" s="35" customFormat="1" ht="150" customHeight="1" x14ac:dyDescent="0.25">
      <c r="B96" s="243" t="s">
        <v>2032</v>
      </c>
      <c r="C96" s="211" t="s">
        <v>1116</v>
      </c>
      <c r="D96" s="211" t="s">
        <v>992</v>
      </c>
      <c r="E96" s="211" t="s">
        <v>997</v>
      </c>
      <c r="F96" s="211" t="s">
        <v>1139</v>
      </c>
      <c r="G96" s="247" t="s">
        <v>1748</v>
      </c>
      <c r="H96" s="243" t="s">
        <v>1172</v>
      </c>
      <c r="I96" s="243" t="s">
        <v>391</v>
      </c>
      <c r="J96" s="194" t="s">
        <v>1222</v>
      </c>
      <c r="K96" s="185" t="s">
        <v>1068</v>
      </c>
      <c r="L96" s="193" t="s">
        <v>965</v>
      </c>
      <c r="M96" s="193" t="s">
        <v>1530</v>
      </c>
      <c r="N96" s="185" t="s">
        <v>354</v>
      </c>
      <c r="O96" s="98">
        <v>44701</v>
      </c>
    </row>
    <row r="97" spans="2:15" s="35" customFormat="1" ht="150" customHeight="1" x14ac:dyDescent="0.25">
      <c r="B97" s="243" t="s">
        <v>2032</v>
      </c>
      <c r="C97" s="211" t="s">
        <v>1996</v>
      </c>
      <c r="D97" s="211" t="s">
        <v>1986</v>
      </c>
      <c r="E97" s="211" t="s">
        <v>1504</v>
      </c>
      <c r="F97" s="211" t="s">
        <v>1143</v>
      </c>
      <c r="G97" s="247" t="s">
        <v>1749</v>
      </c>
      <c r="H97" s="243" t="s">
        <v>1173</v>
      </c>
      <c r="I97" s="243" t="s">
        <v>391</v>
      </c>
      <c r="J97" s="194" t="s">
        <v>1223</v>
      </c>
      <c r="K97" s="185" t="s">
        <v>1024</v>
      </c>
      <c r="L97" s="193" t="s">
        <v>965</v>
      </c>
      <c r="M97" s="193" t="s">
        <v>1529</v>
      </c>
      <c r="N97" s="212" t="s">
        <v>344</v>
      </c>
      <c r="O97" s="98">
        <v>44701</v>
      </c>
    </row>
    <row r="98" spans="2:15" s="35" customFormat="1" ht="150" customHeight="1" x14ac:dyDescent="0.25">
      <c r="B98" s="243" t="s">
        <v>2032</v>
      </c>
      <c r="C98" s="211" t="s">
        <v>1996</v>
      </c>
      <c r="D98" s="211" t="s">
        <v>1986</v>
      </c>
      <c r="E98" s="211" t="s">
        <v>1504</v>
      </c>
      <c r="F98" s="211" t="s">
        <v>1143</v>
      </c>
      <c r="G98" s="247" t="s">
        <v>1749</v>
      </c>
      <c r="H98" s="243" t="s">
        <v>1173</v>
      </c>
      <c r="I98" s="243" t="s">
        <v>391</v>
      </c>
      <c r="J98" s="194" t="s">
        <v>1223</v>
      </c>
      <c r="K98" s="185" t="s">
        <v>1024</v>
      </c>
      <c r="L98" s="193" t="s">
        <v>965</v>
      </c>
      <c r="M98" s="193" t="s">
        <v>1529</v>
      </c>
      <c r="N98" s="212" t="s">
        <v>344</v>
      </c>
      <c r="O98" s="98">
        <v>44701</v>
      </c>
    </row>
    <row r="99" spans="2:15" s="35" customFormat="1" ht="150" customHeight="1" x14ac:dyDescent="0.25">
      <c r="B99" s="243" t="s">
        <v>1117</v>
      </c>
      <c r="C99" s="211" t="s">
        <v>1118</v>
      </c>
      <c r="D99" s="211" t="s">
        <v>1119</v>
      </c>
      <c r="E99" s="211" t="s">
        <v>1505</v>
      </c>
      <c r="F99" s="211" t="s">
        <v>1144</v>
      </c>
      <c r="G99" s="247" t="s">
        <v>1750</v>
      </c>
      <c r="H99" s="243" t="s">
        <v>1174</v>
      </c>
      <c r="I99" s="243" t="s">
        <v>391</v>
      </c>
      <c r="J99" s="194" t="s">
        <v>1224</v>
      </c>
      <c r="K99" s="185" t="s">
        <v>1233</v>
      </c>
      <c r="L99" s="193" t="s">
        <v>968</v>
      </c>
      <c r="M99" s="193" t="s">
        <v>977</v>
      </c>
      <c r="N99" s="212" t="s">
        <v>344</v>
      </c>
      <c r="O99" s="98">
        <v>44701</v>
      </c>
    </row>
    <row r="100" spans="2:15" s="35" customFormat="1" ht="150" customHeight="1" x14ac:dyDescent="0.25">
      <c r="B100" s="243" t="s">
        <v>1117</v>
      </c>
      <c r="C100" s="211" t="s">
        <v>1118</v>
      </c>
      <c r="D100" s="211" t="s">
        <v>1119</v>
      </c>
      <c r="E100" s="211" t="s">
        <v>1505</v>
      </c>
      <c r="F100" s="211" t="s">
        <v>1144</v>
      </c>
      <c r="G100" s="247" t="s">
        <v>1750</v>
      </c>
      <c r="H100" s="243" t="s">
        <v>1174</v>
      </c>
      <c r="I100" s="243" t="s">
        <v>391</v>
      </c>
      <c r="J100" s="194" t="s">
        <v>1224</v>
      </c>
      <c r="K100" s="185" t="s">
        <v>1233</v>
      </c>
      <c r="L100" s="193" t="s">
        <v>968</v>
      </c>
      <c r="M100" s="193" t="s">
        <v>977</v>
      </c>
      <c r="N100" s="212" t="s">
        <v>344</v>
      </c>
      <c r="O100" s="98">
        <v>44701</v>
      </c>
    </row>
    <row r="101" spans="2:15" s="35" customFormat="1" ht="150" customHeight="1" x14ac:dyDescent="0.25">
      <c r="B101" s="243" t="s">
        <v>1117</v>
      </c>
      <c r="C101" s="211" t="s">
        <v>1118</v>
      </c>
      <c r="D101" s="211" t="s">
        <v>1119</v>
      </c>
      <c r="E101" s="211" t="s">
        <v>1505</v>
      </c>
      <c r="F101" s="211" t="s">
        <v>1144</v>
      </c>
      <c r="G101" s="247" t="s">
        <v>1751</v>
      </c>
      <c r="H101" s="243" t="s">
        <v>1175</v>
      </c>
      <c r="I101" s="243" t="s">
        <v>391</v>
      </c>
      <c r="J101" s="194" t="s">
        <v>1225</v>
      </c>
      <c r="K101" s="185" t="s">
        <v>1068</v>
      </c>
      <c r="L101" s="193" t="s">
        <v>968</v>
      </c>
      <c r="M101" s="193" t="s">
        <v>977</v>
      </c>
      <c r="N101" s="212" t="s">
        <v>354</v>
      </c>
      <c r="O101" s="98">
        <v>44701</v>
      </c>
    </row>
    <row r="102" spans="2:15" s="35" customFormat="1" ht="150" customHeight="1" x14ac:dyDescent="0.25">
      <c r="B102" s="243" t="s">
        <v>1117</v>
      </c>
      <c r="C102" s="211" t="s">
        <v>1118</v>
      </c>
      <c r="D102" s="211" t="s">
        <v>1119</v>
      </c>
      <c r="E102" s="211" t="s">
        <v>1505</v>
      </c>
      <c r="F102" s="211" t="s">
        <v>1144</v>
      </c>
      <c r="G102" s="247" t="s">
        <v>1751</v>
      </c>
      <c r="H102" s="243" t="s">
        <v>1175</v>
      </c>
      <c r="I102" s="243" t="s">
        <v>391</v>
      </c>
      <c r="J102" s="194" t="s">
        <v>1225</v>
      </c>
      <c r="K102" s="185" t="s">
        <v>1068</v>
      </c>
      <c r="L102" s="193" t="s">
        <v>968</v>
      </c>
      <c r="M102" s="193" t="s">
        <v>977</v>
      </c>
      <c r="N102" s="212" t="s">
        <v>354</v>
      </c>
      <c r="O102" s="98">
        <v>44701</v>
      </c>
    </row>
    <row r="103" spans="2:15" s="35" customFormat="1" ht="150" customHeight="1" x14ac:dyDescent="0.25">
      <c r="B103" s="243" t="s">
        <v>1117</v>
      </c>
      <c r="C103" s="211" t="s">
        <v>1118</v>
      </c>
      <c r="D103" s="211" t="s">
        <v>1119</v>
      </c>
      <c r="E103" s="211" t="s">
        <v>1506</v>
      </c>
      <c r="F103" s="211" t="s">
        <v>1132</v>
      </c>
      <c r="G103" s="247" t="s">
        <v>1752</v>
      </c>
      <c r="H103" s="243" t="s">
        <v>1176</v>
      </c>
      <c r="I103" s="243" t="s">
        <v>390</v>
      </c>
      <c r="J103" s="194" t="s">
        <v>1974</v>
      </c>
      <c r="K103" s="185" t="s">
        <v>1234</v>
      </c>
      <c r="L103" s="193" t="s">
        <v>968</v>
      </c>
      <c r="M103" s="193" t="s">
        <v>1531</v>
      </c>
      <c r="N103" s="212" t="s">
        <v>344</v>
      </c>
      <c r="O103" s="98">
        <v>44701</v>
      </c>
    </row>
    <row r="104" spans="2:15" s="35" customFormat="1" ht="150" customHeight="1" x14ac:dyDescent="0.25">
      <c r="B104" s="243" t="s">
        <v>1117</v>
      </c>
      <c r="C104" s="211" t="s">
        <v>1118</v>
      </c>
      <c r="D104" s="211" t="s">
        <v>1119</v>
      </c>
      <c r="E104" s="211" t="s">
        <v>1506</v>
      </c>
      <c r="F104" s="211" t="s">
        <v>1132</v>
      </c>
      <c r="G104" s="247" t="s">
        <v>1752</v>
      </c>
      <c r="H104" s="243" t="s">
        <v>1176</v>
      </c>
      <c r="I104" s="243" t="s">
        <v>390</v>
      </c>
      <c r="J104" s="194" t="s">
        <v>1974</v>
      </c>
      <c r="K104" s="185" t="s">
        <v>1234</v>
      </c>
      <c r="L104" s="193" t="s">
        <v>968</v>
      </c>
      <c r="M104" s="193" t="s">
        <v>1531</v>
      </c>
      <c r="N104" s="212" t="s">
        <v>344</v>
      </c>
      <c r="O104" s="98">
        <v>44701</v>
      </c>
    </row>
    <row r="105" spans="2:15" s="35" customFormat="1" ht="150" customHeight="1" x14ac:dyDescent="0.25">
      <c r="B105" s="243" t="s">
        <v>1117</v>
      </c>
      <c r="C105" s="211" t="s">
        <v>1118</v>
      </c>
      <c r="D105" s="211" t="s">
        <v>1119</v>
      </c>
      <c r="E105" s="211" t="s">
        <v>1506</v>
      </c>
      <c r="F105" s="211" t="s">
        <v>1132</v>
      </c>
      <c r="G105" s="247" t="s">
        <v>1752</v>
      </c>
      <c r="H105" s="243" t="s">
        <v>1176</v>
      </c>
      <c r="I105" s="243" t="s">
        <v>390</v>
      </c>
      <c r="J105" s="194" t="s">
        <v>1974</v>
      </c>
      <c r="K105" s="185" t="s">
        <v>1234</v>
      </c>
      <c r="L105" s="193" t="s">
        <v>968</v>
      </c>
      <c r="M105" s="193" t="s">
        <v>1531</v>
      </c>
      <c r="N105" s="212" t="s">
        <v>344</v>
      </c>
      <c r="O105" s="98">
        <v>44701</v>
      </c>
    </row>
    <row r="106" spans="2:15" s="35" customFormat="1" ht="150" customHeight="1" x14ac:dyDescent="0.25">
      <c r="B106" s="243" t="s">
        <v>1117</v>
      </c>
      <c r="C106" s="211" t="s">
        <v>1118</v>
      </c>
      <c r="D106" s="211" t="s">
        <v>1119</v>
      </c>
      <c r="E106" s="211" t="s">
        <v>1507</v>
      </c>
      <c r="F106" s="211" t="s">
        <v>1132</v>
      </c>
      <c r="G106" s="247" t="s">
        <v>1753</v>
      </c>
      <c r="H106" s="243" t="s">
        <v>1177</v>
      </c>
      <c r="I106" s="243" t="s">
        <v>390</v>
      </c>
      <c r="J106" s="194" t="s">
        <v>1974</v>
      </c>
      <c r="K106" s="185" t="s">
        <v>1068</v>
      </c>
      <c r="L106" s="193" t="s">
        <v>968</v>
      </c>
      <c r="M106" s="193" t="s">
        <v>1531</v>
      </c>
      <c r="N106" s="212" t="s">
        <v>344</v>
      </c>
      <c r="O106" s="98">
        <v>44701</v>
      </c>
    </row>
    <row r="107" spans="2:15" s="35" customFormat="1" ht="150" customHeight="1" x14ac:dyDescent="0.25">
      <c r="B107" s="243" t="s">
        <v>1117</v>
      </c>
      <c r="C107" s="211" t="s">
        <v>1118</v>
      </c>
      <c r="D107" s="211" t="s">
        <v>1119</v>
      </c>
      <c r="E107" s="211" t="s">
        <v>1507</v>
      </c>
      <c r="F107" s="211" t="s">
        <v>1132</v>
      </c>
      <c r="G107" s="247" t="s">
        <v>1753</v>
      </c>
      <c r="H107" s="243" t="s">
        <v>1177</v>
      </c>
      <c r="I107" s="243" t="s">
        <v>390</v>
      </c>
      <c r="J107" s="194" t="s">
        <v>1974</v>
      </c>
      <c r="K107" s="185" t="s">
        <v>1068</v>
      </c>
      <c r="L107" s="193" t="s">
        <v>968</v>
      </c>
      <c r="M107" s="193" t="s">
        <v>1531</v>
      </c>
      <c r="N107" s="212" t="s">
        <v>344</v>
      </c>
      <c r="O107" s="98">
        <v>44701</v>
      </c>
    </row>
    <row r="108" spans="2:15" s="35" customFormat="1" ht="150" customHeight="1" x14ac:dyDescent="0.25">
      <c r="B108" s="243" t="s">
        <v>1117</v>
      </c>
      <c r="C108" s="211" t="s">
        <v>1118</v>
      </c>
      <c r="D108" s="211" t="s">
        <v>1119</v>
      </c>
      <c r="E108" s="211" t="s">
        <v>1506</v>
      </c>
      <c r="F108" s="211" t="s">
        <v>1132</v>
      </c>
      <c r="G108" s="247" t="s">
        <v>1754</v>
      </c>
      <c r="H108" s="243" t="s">
        <v>1178</v>
      </c>
      <c r="I108" s="243" t="s">
        <v>390</v>
      </c>
      <c r="J108" s="194" t="s">
        <v>1975</v>
      </c>
      <c r="K108" s="185" t="s">
        <v>1235</v>
      </c>
      <c r="L108" s="193" t="s">
        <v>968</v>
      </c>
      <c r="M108" s="193" t="s">
        <v>1531</v>
      </c>
      <c r="N108" s="212" t="s">
        <v>344</v>
      </c>
      <c r="O108" s="98">
        <v>44701</v>
      </c>
    </row>
    <row r="109" spans="2:15" s="35" customFormat="1" ht="150" customHeight="1" x14ac:dyDescent="0.25">
      <c r="B109" s="243" t="s">
        <v>1117</v>
      </c>
      <c r="C109" s="211" t="s">
        <v>1118</v>
      </c>
      <c r="D109" s="211" t="s">
        <v>1119</v>
      </c>
      <c r="E109" s="211" t="s">
        <v>1506</v>
      </c>
      <c r="F109" s="211" t="s">
        <v>1132</v>
      </c>
      <c r="G109" s="247" t="s">
        <v>1754</v>
      </c>
      <c r="H109" s="243" t="s">
        <v>1178</v>
      </c>
      <c r="I109" s="243" t="s">
        <v>390</v>
      </c>
      <c r="J109" s="194" t="s">
        <v>1975</v>
      </c>
      <c r="K109" s="185" t="s">
        <v>1235</v>
      </c>
      <c r="L109" s="193" t="s">
        <v>968</v>
      </c>
      <c r="M109" s="193" t="s">
        <v>1531</v>
      </c>
      <c r="N109" s="212" t="s">
        <v>344</v>
      </c>
      <c r="O109" s="98">
        <v>44701</v>
      </c>
    </row>
    <row r="110" spans="2:15" s="35" customFormat="1" ht="150" customHeight="1" x14ac:dyDescent="0.25">
      <c r="B110" s="243" t="s">
        <v>1117</v>
      </c>
      <c r="C110" s="211" t="s">
        <v>1118</v>
      </c>
      <c r="D110" s="211" t="s">
        <v>1119</v>
      </c>
      <c r="E110" s="211" t="s">
        <v>1506</v>
      </c>
      <c r="F110" s="211" t="s">
        <v>1132</v>
      </c>
      <c r="G110" s="247" t="s">
        <v>1754</v>
      </c>
      <c r="H110" s="243" t="s">
        <v>1178</v>
      </c>
      <c r="I110" s="243" t="s">
        <v>390</v>
      </c>
      <c r="J110" s="194" t="s">
        <v>1975</v>
      </c>
      <c r="K110" s="185" t="s">
        <v>1235</v>
      </c>
      <c r="L110" s="193" t="s">
        <v>968</v>
      </c>
      <c r="M110" s="193" t="s">
        <v>1531</v>
      </c>
      <c r="N110" s="212" t="s">
        <v>344</v>
      </c>
      <c r="O110" s="98">
        <v>44701</v>
      </c>
    </row>
    <row r="111" spans="2:15" s="35" customFormat="1" ht="150" customHeight="1" x14ac:dyDescent="0.25">
      <c r="B111" s="243" t="s">
        <v>1120</v>
      </c>
      <c r="C111" s="211" t="s">
        <v>1997</v>
      </c>
      <c r="D111" s="211" t="s">
        <v>1987</v>
      </c>
      <c r="E111" s="211" t="s">
        <v>2153</v>
      </c>
      <c r="F111" s="211" t="s">
        <v>1311</v>
      </c>
      <c r="G111" s="247" t="s">
        <v>1755</v>
      </c>
      <c r="H111" s="243" t="s">
        <v>1179</v>
      </c>
      <c r="I111" s="243" t="s">
        <v>391</v>
      </c>
      <c r="J111" s="194" t="s">
        <v>2033</v>
      </c>
      <c r="K111" s="185" t="s">
        <v>1024</v>
      </c>
      <c r="L111" s="193" t="s">
        <v>967</v>
      </c>
      <c r="M111" s="193" t="s">
        <v>977</v>
      </c>
      <c r="N111" s="212" t="s">
        <v>344</v>
      </c>
      <c r="O111" s="98">
        <v>44701</v>
      </c>
    </row>
    <row r="112" spans="2:15" s="35" customFormat="1" ht="150" customHeight="1" x14ac:dyDescent="0.25">
      <c r="B112" s="243" t="s">
        <v>1120</v>
      </c>
      <c r="C112" s="211" t="s">
        <v>1997</v>
      </c>
      <c r="D112" s="211" t="s">
        <v>1987</v>
      </c>
      <c r="E112" s="211" t="s">
        <v>2153</v>
      </c>
      <c r="F112" s="211" t="s">
        <v>1311</v>
      </c>
      <c r="G112" s="247" t="s">
        <v>1755</v>
      </c>
      <c r="H112" s="243" t="s">
        <v>1179</v>
      </c>
      <c r="I112" s="243" t="s">
        <v>391</v>
      </c>
      <c r="J112" s="194" t="s">
        <v>2033</v>
      </c>
      <c r="K112" s="185" t="s">
        <v>1024</v>
      </c>
      <c r="L112" s="193" t="s">
        <v>967</v>
      </c>
      <c r="M112" s="193" t="s">
        <v>977</v>
      </c>
      <c r="N112" s="212" t="s">
        <v>344</v>
      </c>
      <c r="O112" s="98">
        <v>44701</v>
      </c>
    </row>
    <row r="113" spans="2:15" s="35" customFormat="1" ht="150" customHeight="1" x14ac:dyDescent="0.25">
      <c r="B113" s="243" t="s">
        <v>1120</v>
      </c>
      <c r="C113" s="211" t="s">
        <v>1997</v>
      </c>
      <c r="D113" s="211" t="s">
        <v>1987</v>
      </c>
      <c r="E113" s="211" t="s">
        <v>2153</v>
      </c>
      <c r="F113" s="211" t="s">
        <v>1311</v>
      </c>
      <c r="G113" s="247" t="s">
        <v>1755</v>
      </c>
      <c r="H113" s="243" t="s">
        <v>1179</v>
      </c>
      <c r="I113" s="243" t="s">
        <v>391</v>
      </c>
      <c r="J113" s="194" t="s">
        <v>2033</v>
      </c>
      <c r="K113" s="185" t="s">
        <v>1024</v>
      </c>
      <c r="L113" s="193" t="s">
        <v>967</v>
      </c>
      <c r="M113" s="193" t="s">
        <v>977</v>
      </c>
      <c r="N113" s="212" t="s">
        <v>344</v>
      </c>
      <c r="O113" s="98">
        <v>44701</v>
      </c>
    </row>
    <row r="114" spans="2:15" s="35" customFormat="1" ht="150" customHeight="1" x14ac:dyDescent="0.25">
      <c r="B114" s="243" t="s">
        <v>1120</v>
      </c>
      <c r="C114" s="211" t="s">
        <v>1997</v>
      </c>
      <c r="D114" s="211" t="s">
        <v>1987</v>
      </c>
      <c r="E114" s="211" t="s">
        <v>2154</v>
      </c>
      <c r="F114" s="211" t="s">
        <v>1311</v>
      </c>
      <c r="G114" s="247" t="s">
        <v>1756</v>
      </c>
      <c r="H114" s="243" t="s">
        <v>336</v>
      </c>
      <c r="I114" s="243" t="s">
        <v>390</v>
      </c>
      <c r="J114" s="194" t="s">
        <v>1976</v>
      </c>
      <c r="K114" s="185" t="s">
        <v>1068</v>
      </c>
      <c r="L114" s="193" t="s">
        <v>967</v>
      </c>
      <c r="M114" s="193" t="s">
        <v>977</v>
      </c>
      <c r="N114" s="212" t="s">
        <v>344</v>
      </c>
      <c r="O114" s="98">
        <v>44701</v>
      </c>
    </row>
    <row r="115" spans="2:15" s="35" customFormat="1" ht="150" customHeight="1" x14ac:dyDescent="0.25">
      <c r="B115" s="243" t="s">
        <v>1120</v>
      </c>
      <c r="C115" s="211" t="s">
        <v>1997</v>
      </c>
      <c r="D115" s="211" t="s">
        <v>1987</v>
      </c>
      <c r="E115" s="211" t="s">
        <v>2154</v>
      </c>
      <c r="F115" s="211" t="s">
        <v>1311</v>
      </c>
      <c r="G115" s="247" t="s">
        <v>1756</v>
      </c>
      <c r="H115" s="243" t="s">
        <v>336</v>
      </c>
      <c r="I115" s="243" t="s">
        <v>390</v>
      </c>
      <c r="J115" s="194" t="s">
        <v>1976</v>
      </c>
      <c r="K115" s="185" t="s">
        <v>1068</v>
      </c>
      <c r="L115" s="193" t="s">
        <v>967</v>
      </c>
      <c r="M115" s="193" t="s">
        <v>977</v>
      </c>
      <c r="N115" s="212" t="s">
        <v>344</v>
      </c>
      <c r="O115" s="98">
        <v>44701</v>
      </c>
    </row>
    <row r="116" spans="2:15" s="35" customFormat="1" ht="150" customHeight="1" x14ac:dyDescent="0.25">
      <c r="B116" s="243" t="s">
        <v>1120</v>
      </c>
      <c r="C116" s="211" t="s">
        <v>1998</v>
      </c>
      <c r="D116" s="211" t="s">
        <v>1987</v>
      </c>
      <c r="E116" s="211" t="s">
        <v>1508</v>
      </c>
      <c r="F116" s="211" t="s">
        <v>1145</v>
      </c>
      <c r="G116" s="247" t="s">
        <v>1757</v>
      </c>
      <c r="H116" s="243" t="s">
        <v>1180</v>
      </c>
      <c r="I116" s="243" t="s">
        <v>391</v>
      </c>
      <c r="J116" s="194" t="s">
        <v>2034</v>
      </c>
      <c r="K116" s="185" t="s">
        <v>1233</v>
      </c>
      <c r="L116" s="193" t="s">
        <v>967</v>
      </c>
      <c r="M116" s="193" t="s">
        <v>977</v>
      </c>
      <c r="N116" s="212" t="s">
        <v>344</v>
      </c>
      <c r="O116" s="98">
        <v>44701</v>
      </c>
    </row>
    <row r="117" spans="2:15" s="35" customFormat="1" ht="150" customHeight="1" x14ac:dyDescent="0.25">
      <c r="B117" s="243" t="s">
        <v>1120</v>
      </c>
      <c r="C117" s="211" t="s">
        <v>1998</v>
      </c>
      <c r="D117" s="211" t="s">
        <v>1987</v>
      </c>
      <c r="E117" s="211" t="s">
        <v>1508</v>
      </c>
      <c r="F117" s="211" t="s">
        <v>1145</v>
      </c>
      <c r="G117" s="247" t="s">
        <v>1757</v>
      </c>
      <c r="H117" s="243" t="s">
        <v>1180</v>
      </c>
      <c r="I117" s="243" t="s">
        <v>391</v>
      </c>
      <c r="J117" s="194" t="s">
        <v>2034</v>
      </c>
      <c r="K117" s="185" t="s">
        <v>1233</v>
      </c>
      <c r="L117" s="193" t="s">
        <v>967</v>
      </c>
      <c r="M117" s="193" t="s">
        <v>977</v>
      </c>
      <c r="N117" s="212" t="s">
        <v>344</v>
      </c>
      <c r="O117" s="98">
        <v>44701</v>
      </c>
    </row>
    <row r="118" spans="2:15" s="35" customFormat="1" ht="150" customHeight="1" x14ac:dyDescent="0.25">
      <c r="B118" s="243" t="s">
        <v>1120</v>
      </c>
      <c r="C118" s="211" t="s">
        <v>1998</v>
      </c>
      <c r="D118" s="211" t="s">
        <v>1987</v>
      </c>
      <c r="E118" s="211" t="s">
        <v>1508</v>
      </c>
      <c r="F118" s="211" t="s">
        <v>1145</v>
      </c>
      <c r="G118" s="247" t="s">
        <v>1758</v>
      </c>
      <c r="H118" s="243" t="s">
        <v>1181</v>
      </c>
      <c r="I118" s="243" t="s">
        <v>391</v>
      </c>
      <c r="J118" s="194" t="s">
        <v>2035</v>
      </c>
      <c r="K118" s="185" t="s">
        <v>1233</v>
      </c>
      <c r="L118" s="193" t="s">
        <v>967</v>
      </c>
      <c r="M118" s="193" t="s">
        <v>977</v>
      </c>
      <c r="N118" s="212" t="s">
        <v>344</v>
      </c>
      <c r="O118" s="98">
        <v>44701</v>
      </c>
    </row>
    <row r="119" spans="2:15" s="35" customFormat="1" ht="150" customHeight="1" x14ac:dyDescent="0.25">
      <c r="B119" s="243" t="s">
        <v>1120</v>
      </c>
      <c r="C119" s="211" t="s">
        <v>1998</v>
      </c>
      <c r="D119" s="211" t="s">
        <v>1987</v>
      </c>
      <c r="E119" s="211" t="s">
        <v>1508</v>
      </c>
      <c r="F119" s="211" t="s">
        <v>1145</v>
      </c>
      <c r="G119" s="247" t="s">
        <v>1758</v>
      </c>
      <c r="H119" s="243" t="s">
        <v>1181</v>
      </c>
      <c r="I119" s="243" t="s">
        <v>391</v>
      </c>
      <c r="J119" s="194" t="s">
        <v>2035</v>
      </c>
      <c r="K119" s="185" t="s">
        <v>1233</v>
      </c>
      <c r="L119" s="193" t="s">
        <v>967</v>
      </c>
      <c r="M119" s="193" t="s">
        <v>977</v>
      </c>
      <c r="N119" s="212" t="s">
        <v>344</v>
      </c>
      <c r="O119" s="98">
        <v>44701</v>
      </c>
    </row>
    <row r="120" spans="2:15" s="35" customFormat="1" ht="150" customHeight="1" x14ac:dyDescent="0.25">
      <c r="B120" s="243" t="s">
        <v>1120</v>
      </c>
      <c r="C120" s="211" t="s">
        <v>1998</v>
      </c>
      <c r="D120" s="211" t="s">
        <v>1987</v>
      </c>
      <c r="E120" s="211" t="s">
        <v>1508</v>
      </c>
      <c r="F120" s="211" t="s">
        <v>1145</v>
      </c>
      <c r="G120" s="247" t="s">
        <v>1759</v>
      </c>
      <c r="H120" s="243" t="s">
        <v>1182</v>
      </c>
      <c r="I120" s="243" t="s">
        <v>391</v>
      </c>
      <c r="J120" s="194" t="s">
        <v>2036</v>
      </c>
      <c r="K120" s="185" t="s">
        <v>1068</v>
      </c>
      <c r="L120" s="193" t="s">
        <v>967</v>
      </c>
      <c r="M120" s="193" t="s">
        <v>1532</v>
      </c>
      <c r="N120" s="212" t="s">
        <v>344</v>
      </c>
      <c r="O120" s="98">
        <v>44701</v>
      </c>
    </row>
    <row r="121" spans="2:15" s="35" customFormat="1" ht="150" customHeight="1" x14ac:dyDescent="0.25">
      <c r="B121" s="243" t="s">
        <v>1120</v>
      </c>
      <c r="C121" s="211" t="s">
        <v>1998</v>
      </c>
      <c r="D121" s="211" t="s">
        <v>1987</v>
      </c>
      <c r="E121" s="211" t="s">
        <v>1508</v>
      </c>
      <c r="F121" s="211" t="s">
        <v>1145</v>
      </c>
      <c r="G121" s="247" t="s">
        <v>1759</v>
      </c>
      <c r="H121" s="243" t="s">
        <v>1182</v>
      </c>
      <c r="I121" s="243" t="s">
        <v>391</v>
      </c>
      <c r="J121" s="194" t="s">
        <v>2036</v>
      </c>
      <c r="K121" s="185" t="s">
        <v>1068</v>
      </c>
      <c r="L121" s="193" t="s">
        <v>967</v>
      </c>
      <c r="M121" s="193" t="s">
        <v>1532</v>
      </c>
      <c r="N121" s="212" t="s">
        <v>344</v>
      </c>
      <c r="O121" s="98">
        <v>44701</v>
      </c>
    </row>
    <row r="122" spans="2:15" s="35" customFormat="1" ht="150" customHeight="1" x14ac:dyDescent="0.25">
      <c r="B122" s="243" t="s">
        <v>1121</v>
      </c>
      <c r="C122" s="211" t="s">
        <v>1999</v>
      </c>
      <c r="D122" s="211" t="s">
        <v>1994</v>
      </c>
      <c r="E122" s="211" t="s">
        <v>1509</v>
      </c>
      <c r="F122" s="211" t="s">
        <v>1145</v>
      </c>
      <c r="G122" s="247" t="s">
        <v>1760</v>
      </c>
      <c r="H122" s="243" t="s">
        <v>1183</v>
      </c>
      <c r="I122" s="243" t="s">
        <v>391</v>
      </c>
      <c r="J122" s="194" t="s">
        <v>2037</v>
      </c>
      <c r="K122" s="185" t="s">
        <v>1068</v>
      </c>
      <c r="L122" s="193" t="s">
        <v>967</v>
      </c>
      <c r="M122" s="193" t="s">
        <v>977</v>
      </c>
      <c r="N122" s="212" t="s">
        <v>354</v>
      </c>
      <c r="O122" s="98">
        <v>44701</v>
      </c>
    </row>
    <row r="123" spans="2:15" s="35" customFormat="1" ht="150" customHeight="1" x14ac:dyDescent="0.25">
      <c r="B123" s="243" t="s">
        <v>1121</v>
      </c>
      <c r="C123" s="211" t="s">
        <v>1999</v>
      </c>
      <c r="D123" s="211" t="s">
        <v>1994</v>
      </c>
      <c r="E123" s="211" t="s">
        <v>1509</v>
      </c>
      <c r="F123" s="211" t="s">
        <v>1145</v>
      </c>
      <c r="G123" s="247" t="s">
        <v>1760</v>
      </c>
      <c r="H123" s="243" t="s">
        <v>1183</v>
      </c>
      <c r="I123" s="243" t="s">
        <v>391</v>
      </c>
      <c r="J123" s="194" t="s">
        <v>2037</v>
      </c>
      <c r="K123" s="185" t="s">
        <v>1068</v>
      </c>
      <c r="L123" s="193" t="s">
        <v>967</v>
      </c>
      <c r="M123" s="193" t="s">
        <v>977</v>
      </c>
      <c r="N123" s="212" t="s">
        <v>354</v>
      </c>
      <c r="O123" s="98">
        <v>44701</v>
      </c>
    </row>
    <row r="124" spans="2:15" s="35" customFormat="1" ht="150" customHeight="1" x14ac:dyDescent="0.25">
      <c r="B124" s="243" t="s">
        <v>1121</v>
      </c>
      <c r="C124" s="211" t="s">
        <v>1999</v>
      </c>
      <c r="D124" s="211" t="s">
        <v>1994</v>
      </c>
      <c r="E124" s="211" t="s">
        <v>1510</v>
      </c>
      <c r="F124" s="211" t="s">
        <v>1145</v>
      </c>
      <c r="G124" s="247" t="s">
        <v>1761</v>
      </c>
      <c r="H124" s="243" t="s">
        <v>1184</v>
      </c>
      <c r="I124" s="243" t="s">
        <v>390</v>
      </c>
      <c r="J124" s="194" t="s">
        <v>1977</v>
      </c>
      <c r="K124" s="185" t="s">
        <v>1233</v>
      </c>
      <c r="L124" s="193" t="s">
        <v>965</v>
      </c>
      <c r="M124" s="193" t="s">
        <v>977</v>
      </c>
      <c r="N124" s="212" t="s">
        <v>344</v>
      </c>
      <c r="O124" s="98">
        <v>44701</v>
      </c>
    </row>
    <row r="125" spans="2:15" s="35" customFormat="1" ht="150" customHeight="1" x14ac:dyDescent="0.25">
      <c r="B125" s="243" t="s">
        <v>1121</v>
      </c>
      <c r="C125" s="211" t="s">
        <v>1999</v>
      </c>
      <c r="D125" s="211" t="s">
        <v>1994</v>
      </c>
      <c r="E125" s="211" t="s">
        <v>1510</v>
      </c>
      <c r="F125" s="211" t="s">
        <v>1145</v>
      </c>
      <c r="G125" s="247" t="s">
        <v>1761</v>
      </c>
      <c r="H125" s="243" t="s">
        <v>1184</v>
      </c>
      <c r="I125" s="243" t="s">
        <v>390</v>
      </c>
      <c r="J125" s="194" t="s">
        <v>1977</v>
      </c>
      <c r="K125" s="185" t="s">
        <v>1233</v>
      </c>
      <c r="L125" s="193" t="s">
        <v>965</v>
      </c>
      <c r="M125" s="193" t="s">
        <v>977</v>
      </c>
      <c r="N125" s="212" t="s">
        <v>344</v>
      </c>
      <c r="O125" s="98">
        <v>44701</v>
      </c>
    </row>
    <row r="126" spans="2:15" s="35" customFormat="1" ht="150" customHeight="1" x14ac:dyDescent="0.25">
      <c r="B126" s="243" t="s">
        <v>1121</v>
      </c>
      <c r="C126" s="211" t="s">
        <v>1999</v>
      </c>
      <c r="D126" s="211" t="s">
        <v>1994</v>
      </c>
      <c r="E126" s="211" t="s">
        <v>1510</v>
      </c>
      <c r="F126" s="211" t="s">
        <v>1145</v>
      </c>
      <c r="G126" s="247" t="s">
        <v>1761</v>
      </c>
      <c r="H126" s="243" t="s">
        <v>1184</v>
      </c>
      <c r="I126" s="243" t="s">
        <v>390</v>
      </c>
      <c r="J126" s="194" t="s">
        <v>1977</v>
      </c>
      <c r="K126" s="185" t="s">
        <v>1233</v>
      </c>
      <c r="L126" s="193" t="s">
        <v>965</v>
      </c>
      <c r="M126" s="193" t="s">
        <v>977</v>
      </c>
      <c r="N126" s="212" t="s">
        <v>344</v>
      </c>
      <c r="O126" s="98">
        <v>44701</v>
      </c>
    </row>
    <row r="127" spans="2:15" s="35" customFormat="1" ht="150" customHeight="1" x14ac:dyDescent="0.25">
      <c r="B127" s="243" t="s">
        <v>1121</v>
      </c>
      <c r="C127" s="211" t="s">
        <v>1999</v>
      </c>
      <c r="D127" s="211" t="s">
        <v>1994</v>
      </c>
      <c r="E127" s="211" t="s">
        <v>1511</v>
      </c>
      <c r="F127" s="211" t="s">
        <v>1145</v>
      </c>
      <c r="G127" s="247" t="s">
        <v>1762</v>
      </c>
      <c r="H127" s="243" t="s">
        <v>1185</v>
      </c>
      <c r="I127" s="243" t="s">
        <v>391</v>
      </c>
      <c r="J127" s="194" t="s">
        <v>2038</v>
      </c>
      <c r="K127" s="185" t="s">
        <v>1233</v>
      </c>
      <c r="L127" s="193" t="s">
        <v>967</v>
      </c>
      <c r="M127" s="193" t="s">
        <v>977</v>
      </c>
      <c r="N127" s="212" t="s">
        <v>344</v>
      </c>
      <c r="O127" s="98">
        <v>44701</v>
      </c>
    </row>
    <row r="128" spans="2:15" s="35" customFormat="1" ht="150" customHeight="1" x14ac:dyDescent="0.25">
      <c r="B128" s="243" t="s">
        <v>1121</v>
      </c>
      <c r="C128" s="211" t="s">
        <v>1999</v>
      </c>
      <c r="D128" s="211" t="s">
        <v>1994</v>
      </c>
      <c r="E128" s="211" t="s">
        <v>1511</v>
      </c>
      <c r="F128" s="211" t="s">
        <v>1145</v>
      </c>
      <c r="G128" s="247" t="s">
        <v>1762</v>
      </c>
      <c r="H128" s="243" t="s">
        <v>1185</v>
      </c>
      <c r="I128" s="243" t="s">
        <v>391</v>
      </c>
      <c r="J128" s="194" t="s">
        <v>2038</v>
      </c>
      <c r="K128" s="185" t="s">
        <v>1233</v>
      </c>
      <c r="L128" s="193" t="s">
        <v>967</v>
      </c>
      <c r="M128" s="193" t="s">
        <v>977</v>
      </c>
      <c r="N128" s="212" t="s">
        <v>344</v>
      </c>
      <c r="O128" s="98">
        <v>44701</v>
      </c>
    </row>
    <row r="129" spans="2:15" s="35" customFormat="1" ht="150" customHeight="1" x14ac:dyDescent="0.25">
      <c r="B129" s="243" t="s">
        <v>1122</v>
      </c>
      <c r="C129" s="211" t="s">
        <v>2000</v>
      </c>
      <c r="D129" s="211" t="s">
        <v>1995</v>
      </c>
      <c r="E129" s="211" t="s">
        <v>1512</v>
      </c>
      <c r="F129" s="211" t="s">
        <v>1146</v>
      </c>
      <c r="G129" s="247" t="s">
        <v>1763</v>
      </c>
      <c r="H129" s="243" t="s">
        <v>1186</v>
      </c>
      <c r="I129" s="243" t="s">
        <v>391</v>
      </c>
      <c r="J129" s="194" t="s">
        <v>1226</v>
      </c>
      <c r="K129" s="185" t="s">
        <v>1233</v>
      </c>
      <c r="L129" s="193" t="s">
        <v>967</v>
      </c>
      <c r="M129" s="193" t="s">
        <v>977</v>
      </c>
      <c r="N129" s="212" t="s">
        <v>344</v>
      </c>
      <c r="O129" s="98">
        <v>44701</v>
      </c>
    </row>
    <row r="130" spans="2:15" s="35" customFormat="1" ht="150" customHeight="1" x14ac:dyDescent="0.25">
      <c r="B130" s="243" t="s">
        <v>1122</v>
      </c>
      <c r="C130" s="211" t="s">
        <v>2000</v>
      </c>
      <c r="D130" s="211" t="s">
        <v>1995</v>
      </c>
      <c r="E130" s="211" t="s">
        <v>1512</v>
      </c>
      <c r="F130" s="211" t="s">
        <v>1146</v>
      </c>
      <c r="G130" s="247" t="s">
        <v>1763</v>
      </c>
      <c r="H130" s="243" t="s">
        <v>1186</v>
      </c>
      <c r="I130" s="243" t="s">
        <v>391</v>
      </c>
      <c r="J130" s="194" t="s">
        <v>1226</v>
      </c>
      <c r="K130" s="185" t="s">
        <v>1233</v>
      </c>
      <c r="L130" s="193" t="s">
        <v>967</v>
      </c>
      <c r="M130" s="193" t="s">
        <v>977</v>
      </c>
      <c r="N130" s="212" t="s">
        <v>344</v>
      </c>
      <c r="O130" s="98">
        <v>44701</v>
      </c>
    </row>
    <row r="131" spans="2:15" s="35" customFormat="1" ht="150" customHeight="1" x14ac:dyDescent="0.25">
      <c r="B131" s="243" t="s">
        <v>1122</v>
      </c>
      <c r="C131" s="211" t="s">
        <v>2000</v>
      </c>
      <c r="D131" s="211" t="s">
        <v>1995</v>
      </c>
      <c r="E131" s="211" t="s">
        <v>1512</v>
      </c>
      <c r="F131" s="211" t="s">
        <v>1146</v>
      </c>
      <c r="G131" s="247" t="s">
        <v>1763</v>
      </c>
      <c r="H131" s="243" t="s">
        <v>1186</v>
      </c>
      <c r="I131" s="243" t="s">
        <v>391</v>
      </c>
      <c r="J131" s="194" t="s">
        <v>1226</v>
      </c>
      <c r="K131" s="185" t="s">
        <v>1233</v>
      </c>
      <c r="L131" s="193" t="s">
        <v>967</v>
      </c>
      <c r="M131" s="193" t="s">
        <v>977</v>
      </c>
      <c r="N131" s="212" t="s">
        <v>344</v>
      </c>
      <c r="O131" s="98">
        <v>44701</v>
      </c>
    </row>
    <row r="132" spans="2:15" s="35" customFormat="1" ht="150" customHeight="1" x14ac:dyDescent="0.25">
      <c r="B132" s="243" t="s">
        <v>1122</v>
      </c>
      <c r="C132" s="211" t="s">
        <v>2000</v>
      </c>
      <c r="D132" s="211" t="s">
        <v>1995</v>
      </c>
      <c r="E132" s="211" t="s">
        <v>1512</v>
      </c>
      <c r="F132" s="211" t="s">
        <v>1146</v>
      </c>
      <c r="G132" s="247" t="s">
        <v>1764</v>
      </c>
      <c r="H132" s="243" t="s">
        <v>1187</v>
      </c>
      <c r="I132" s="243" t="s">
        <v>390</v>
      </c>
      <c r="J132" s="194" t="s">
        <v>1978</v>
      </c>
      <c r="K132" s="185" t="s">
        <v>1233</v>
      </c>
      <c r="L132" s="193" t="s">
        <v>967</v>
      </c>
      <c r="M132" s="193" t="s">
        <v>977</v>
      </c>
      <c r="N132" s="212" t="s">
        <v>352</v>
      </c>
      <c r="O132" s="98">
        <v>44701</v>
      </c>
    </row>
    <row r="133" spans="2:15" s="35" customFormat="1" ht="150" customHeight="1" x14ac:dyDescent="0.25">
      <c r="B133" s="243" t="s">
        <v>1122</v>
      </c>
      <c r="C133" s="211" t="s">
        <v>2000</v>
      </c>
      <c r="D133" s="211" t="s">
        <v>1995</v>
      </c>
      <c r="E133" s="211" t="s">
        <v>1512</v>
      </c>
      <c r="F133" s="211" t="s">
        <v>1146</v>
      </c>
      <c r="G133" s="247" t="s">
        <v>1764</v>
      </c>
      <c r="H133" s="243" t="s">
        <v>1187</v>
      </c>
      <c r="I133" s="243" t="s">
        <v>390</v>
      </c>
      <c r="J133" s="194" t="s">
        <v>1978</v>
      </c>
      <c r="K133" s="185" t="s">
        <v>1233</v>
      </c>
      <c r="L133" s="193" t="s">
        <v>967</v>
      </c>
      <c r="M133" s="193" t="s">
        <v>977</v>
      </c>
      <c r="N133" s="212" t="s">
        <v>352</v>
      </c>
      <c r="O133" s="98">
        <v>44701</v>
      </c>
    </row>
    <row r="134" spans="2:15" s="35" customFormat="1" ht="150" customHeight="1" x14ac:dyDescent="0.25">
      <c r="B134" s="243" t="s">
        <v>1123</v>
      </c>
      <c r="C134" s="211" t="s">
        <v>1124</v>
      </c>
      <c r="D134" s="211" t="s">
        <v>1125</v>
      </c>
      <c r="E134" s="211" t="s">
        <v>1513</v>
      </c>
      <c r="F134" s="211" t="s">
        <v>1147</v>
      </c>
      <c r="G134" s="247" t="s">
        <v>1765</v>
      </c>
      <c r="H134" s="243" t="s">
        <v>1188</v>
      </c>
      <c r="I134" s="243" t="s">
        <v>390</v>
      </c>
      <c r="J134" s="194" t="s">
        <v>1979</v>
      </c>
      <c r="K134" s="185" t="s">
        <v>1068</v>
      </c>
      <c r="L134" s="193"/>
      <c r="M134" s="193" t="s">
        <v>1533</v>
      </c>
      <c r="N134" s="212" t="s">
        <v>344</v>
      </c>
      <c r="O134" s="98">
        <v>44701</v>
      </c>
    </row>
    <row r="135" spans="2:15" s="35" customFormat="1" ht="150" customHeight="1" x14ac:dyDescent="0.25">
      <c r="B135" s="243" t="s">
        <v>1123</v>
      </c>
      <c r="C135" s="211" t="s">
        <v>1124</v>
      </c>
      <c r="D135" s="211" t="s">
        <v>1125</v>
      </c>
      <c r="E135" s="211" t="s">
        <v>1513</v>
      </c>
      <c r="F135" s="211" t="s">
        <v>1147</v>
      </c>
      <c r="G135" s="247" t="s">
        <v>1765</v>
      </c>
      <c r="H135" s="243" t="s">
        <v>1188</v>
      </c>
      <c r="I135" s="243" t="s">
        <v>390</v>
      </c>
      <c r="J135" s="194" t="s">
        <v>1979</v>
      </c>
      <c r="K135" s="185" t="s">
        <v>1068</v>
      </c>
      <c r="L135" s="193"/>
      <c r="M135" s="193" t="s">
        <v>1533</v>
      </c>
      <c r="N135" s="212" t="s">
        <v>344</v>
      </c>
      <c r="O135" s="98">
        <v>44701</v>
      </c>
    </row>
    <row r="136" spans="2:15" s="35" customFormat="1" ht="150" customHeight="1" x14ac:dyDescent="0.25">
      <c r="B136" s="243" t="s">
        <v>1123</v>
      </c>
      <c r="C136" s="211" t="s">
        <v>1124</v>
      </c>
      <c r="D136" s="211" t="s">
        <v>1125</v>
      </c>
      <c r="E136" s="211" t="s">
        <v>1513</v>
      </c>
      <c r="F136" s="211" t="s">
        <v>1147</v>
      </c>
      <c r="G136" s="247" t="s">
        <v>1765</v>
      </c>
      <c r="H136" s="243" t="s">
        <v>1188</v>
      </c>
      <c r="I136" s="243" t="s">
        <v>390</v>
      </c>
      <c r="J136" s="194" t="s">
        <v>1979</v>
      </c>
      <c r="K136" s="185" t="s">
        <v>1068</v>
      </c>
      <c r="L136" s="193"/>
      <c r="M136" s="193" t="s">
        <v>1533</v>
      </c>
      <c r="N136" s="212" t="s">
        <v>344</v>
      </c>
      <c r="O136" s="98">
        <v>44701</v>
      </c>
    </row>
    <row r="137" spans="2:15" s="35" customFormat="1" ht="150" customHeight="1" x14ac:dyDescent="0.25">
      <c r="B137" s="243" t="s">
        <v>1123</v>
      </c>
      <c r="C137" s="211" t="s">
        <v>1124</v>
      </c>
      <c r="D137" s="211" t="s">
        <v>1125</v>
      </c>
      <c r="E137" s="211" t="s">
        <v>1514</v>
      </c>
      <c r="F137" s="211" t="s">
        <v>1147</v>
      </c>
      <c r="G137" s="247" t="s">
        <v>1766</v>
      </c>
      <c r="H137" s="243" t="s">
        <v>1189</v>
      </c>
      <c r="I137" s="243" t="s">
        <v>390</v>
      </c>
      <c r="J137" s="194" t="s">
        <v>2055</v>
      </c>
      <c r="K137" s="185" t="s">
        <v>1068</v>
      </c>
      <c r="L137" s="193"/>
      <c r="M137" s="193" t="s">
        <v>1533</v>
      </c>
      <c r="N137" s="212" t="s">
        <v>344</v>
      </c>
      <c r="O137" s="98">
        <v>44701</v>
      </c>
    </row>
    <row r="138" spans="2:15" s="35" customFormat="1" ht="150" customHeight="1" x14ac:dyDescent="0.25">
      <c r="B138" s="243" t="s">
        <v>1123</v>
      </c>
      <c r="C138" s="211" t="s">
        <v>1124</v>
      </c>
      <c r="D138" s="211" t="s">
        <v>1125</v>
      </c>
      <c r="E138" s="211" t="s">
        <v>1514</v>
      </c>
      <c r="F138" s="211" t="s">
        <v>1147</v>
      </c>
      <c r="G138" s="247" t="s">
        <v>1766</v>
      </c>
      <c r="H138" s="243" t="s">
        <v>1189</v>
      </c>
      <c r="I138" s="243" t="s">
        <v>390</v>
      </c>
      <c r="J138" s="194" t="s">
        <v>2055</v>
      </c>
      <c r="K138" s="185" t="s">
        <v>1068</v>
      </c>
      <c r="L138" s="193"/>
      <c r="M138" s="193" t="s">
        <v>1533</v>
      </c>
      <c r="N138" s="212" t="s">
        <v>344</v>
      </c>
      <c r="O138" s="98">
        <v>44701</v>
      </c>
    </row>
    <row r="139" spans="2:15" s="35" customFormat="1" ht="150" customHeight="1" x14ac:dyDescent="0.25">
      <c r="B139" s="243" t="s">
        <v>1123</v>
      </c>
      <c r="C139" s="211" t="s">
        <v>1124</v>
      </c>
      <c r="D139" s="211" t="s">
        <v>1125</v>
      </c>
      <c r="E139" s="211" t="s">
        <v>1515</v>
      </c>
      <c r="F139" s="211" t="s">
        <v>1147</v>
      </c>
      <c r="G139" s="247" t="s">
        <v>1767</v>
      </c>
      <c r="H139" s="243" t="s">
        <v>2039</v>
      </c>
      <c r="I139" s="243" t="s">
        <v>390</v>
      </c>
      <c r="J139" s="194" t="s">
        <v>2054</v>
      </c>
      <c r="K139" s="185" t="s">
        <v>1068</v>
      </c>
      <c r="L139" s="193"/>
      <c r="M139" s="193" t="s">
        <v>977</v>
      </c>
      <c r="N139" s="212" t="s">
        <v>344</v>
      </c>
      <c r="O139" s="98">
        <v>44701</v>
      </c>
    </row>
    <row r="140" spans="2:15" s="35" customFormat="1" ht="150" customHeight="1" x14ac:dyDescent="0.25">
      <c r="B140" s="243" t="s">
        <v>1123</v>
      </c>
      <c r="C140" s="211" t="s">
        <v>1124</v>
      </c>
      <c r="D140" s="211" t="s">
        <v>1125</v>
      </c>
      <c r="E140" s="211" t="s">
        <v>1515</v>
      </c>
      <c r="F140" s="211" t="s">
        <v>1147</v>
      </c>
      <c r="G140" s="247" t="s">
        <v>1767</v>
      </c>
      <c r="H140" s="243" t="s">
        <v>2039</v>
      </c>
      <c r="I140" s="243" t="s">
        <v>390</v>
      </c>
      <c r="J140" s="194" t="s">
        <v>2054</v>
      </c>
      <c r="K140" s="185" t="s">
        <v>1068</v>
      </c>
      <c r="L140" s="193"/>
      <c r="M140" s="193" t="s">
        <v>977</v>
      </c>
      <c r="N140" s="212" t="s">
        <v>344</v>
      </c>
      <c r="O140" s="98">
        <v>44701</v>
      </c>
    </row>
    <row r="141" spans="2:15" s="35" customFormat="1" ht="150" customHeight="1" x14ac:dyDescent="0.25">
      <c r="B141" s="243" t="s">
        <v>1123</v>
      </c>
      <c r="C141" s="211" t="s">
        <v>1124</v>
      </c>
      <c r="D141" s="211" t="s">
        <v>1125</v>
      </c>
      <c r="E141" s="211" t="s">
        <v>1515</v>
      </c>
      <c r="F141" s="211" t="s">
        <v>1147</v>
      </c>
      <c r="G141" s="247" t="s">
        <v>1767</v>
      </c>
      <c r="H141" s="243" t="s">
        <v>2039</v>
      </c>
      <c r="I141" s="243" t="s">
        <v>390</v>
      </c>
      <c r="J141" s="194" t="s">
        <v>2054</v>
      </c>
      <c r="K141" s="185" t="s">
        <v>1068</v>
      </c>
      <c r="L141" s="193"/>
      <c r="M141" s="193" t="s">
        <v>977</v>
      </c>
      <c r="N141" s="212" t="s">
        <v>344</v>
      </c>
      <c r="O141" s="98">
        <v>44701</v>
      </c>
    </row>
    <row r="142" spans="2:15" s="35" customFormat="1" ht="150" customHeight="1" x14ac:dyDescent="0.25">
      <c r="B142" s="243" t="s">
        <v>1123</v>
      </c>
      <c r="C142" s="211" t="s">
        <v>2001</v>
      </c>
      <c r="D142" s="211" t="s">
        <v>1988</v>
      </c>
      <c r="E142" s="211" t="s">
        <v>1516</v>
      </c>
      <c r="F142" s="211" t="s">
        <v>1148</v>
      </c>
      <c r="G142" s="247" t="s">
        <v>1768</v>
      </c>
      <c r="H142" s="243" t="s">
        <v>338</v>
      </c>
      <c r="I142" s="243" t="s">
        <v>391</v>
      </c>
      <c r="J142" s="194" t="s">
        <v>2040</v>
      </c>
      <c r="K142" s="185" t="s">
        <v>1068</v>
      </c>
      <c r="L142" s="193" t="s">
        <v>966</v>
      </c>
      <c r="M142" s="193" t="s">
        <v>1532</v>
      </c>
      <c r="N142" s="212" t="s">
        <v>344</v>
      </c>
      <c r="O142" s="98">
        <v>44701</v>
      </c>
    </row>
    <row r="143" spans="2:15" s="35" customFormat="1" ht="150" customHeight="1" x14ac:dyDescent="0.25">
      <c r="B143" s="243" t="s">
        <v>1123</v>
      </c>
      <c r="C143" s="211" t="s">
        <v>2001</v>
      </c>
      <c r="D143" s="211" t="s">
        <v>1988</v>
      </c>
      <c r="E143" s="211" t="s">
        <v>1516</v>
      </c>
      <c r="F143" s="211" t="s">
        <v>1148</v>
      </c>
      <c r="G143" s="247" t="s">
        <v>1768</v>
      </c>
      <c r="H143" s="243" t="s">
        <v>338</v>
      </c>
      <c r="I143" s="243" t="s">
        <v>391</v>
      </c>
      <c r="J143" s="194" t="s">
        <v>2040</v>
      </c>
      <c r="K143" s="185" t="s">
        <v>1068</v>
      </c>
      <c r="L143" s="193" t="s">
        <v>966</v>
      </c>
      <c r="M143" s="193" t="s">
        <v>1532</v>
      </c>
      <c r="N143" s="212" t="s">
        <v>344</v>
      </c>
      <c r="O143" s="98">
        <v>44701</v>
      </c>
    </row>
    <row r="144" spans="2:15" s="35" customFormat="1" ht="150" customHeight="1" x14ac:dyDescent="0.25">
      <c r="B144" s="243" t="s">
        <v>1123</v>
      </c>
      <c r="C144" s="211" t="s">
        <v>2001</v>
      </c>
      <c r="D144" s="211" t="s">
        <v>1988</v>
      </c>
      <c r="E144" s="211" t="s">
        <v>1516</v>
      </c>
      <c r="F144" s="211" t="s">
        <v>1148</v>
      </c>
      <c r="G144" s="247" t="s">
        <v>1768</v>
      </c>
      <c r="H144" s="243" t="s">
        <v>338</v>
      </c>
      <c r="I144" s="243" t="s">
        <v>391</v>
      </c>
      <c r="J144" s="194" t="s">
        <v>2040</v>
      </c>
      <c r="K144" s="185" t="s">
        <v>1068</v>
      </c>
      <c r="L144" s="193" t="s">
        <v>966</v>
      </c>
      <c r="M144" s="193" t="s">
        <v>1532</v>
      </c>
      <c r="N144" s="212" t="s">
        <v>344</v>
      </c>
      <c r="O144" s="98">
        <v>44701</v>
      </c>
    </row>
    <row r="145" spans="2:15" s="35" customFormat="1" ht="150" customHeight="1" x14ac:dyDescent="0.25">
      <c r="B145" s="243" t="s">
        <v>1123</v>
      </c>
      <c r="C145" s="211" t="s">
        <v>2001</v>
      </c>
      <c r="D145" s="211" t="s">
        <v>1988</v>
      </c>
      <c r="E145" s="211" t="s">
        <v>1516</v>
      </c>
      <c r="F145" s="211" t="s">
        <v>1148</v>
      </c>
      <c r="G145" s="247" t="s">
        <v>1768</v>
      </c>
      <c r="H145" s="243" t="s">
        <v>338</v>
      </c>
      <c r="I145" s="243" t="s">
        <v>391</v>
      </c>
      <c r="J145" s="194" t="s">
        <v>2040</v>
      </c>
      <c r="K145" s="185" t="s">
        <v>1068</v>
      </c>
      <c r="L145" s="193" t="s">
        <v>966</v>
      </c>
      <c r="M145" s="193" t="s">
        <v>1532</v>
      </c>
      <c r="N145" s="212" t="s">
        <v>344</v>
      </c>
      <c r="O145" s="98">
        <v>44701</v>
      </c>
    </row>
    <row r="146" spans="2:15" s="35" customFormat="1" ht="150" customHeight="1" x14ac:dyDescent="0.25">
      <c r="B146" s="243" t="s">
        <v>1123</v>
      </c>
      <c r="C146" s="211" t="s">
        <v>2001</v>
      </c>
      <c r="D146" s="211" t="s">
        <v>1988</v>
      </c>
      <c r="E146" s="211" t="s">
        <v>1516</v>
      </c>
      <c r="F146" s="211" t="s">
        <v>1148</v>
      </c>
      <c r="G146" s="247" t="s">
        <v>1769</v>
      </c>
      <c r="H146" s="243" t="s">
        <v>1190</v>
      </c>
      <c r="I146" s="243" t="s">
        <v>391</v>
      </c>
      <c r="J146" s="194" t="s">
        <v>2041</v>
      </c>
      <c r="K146" s="185" t="s">
        <v>1068</v>
      </c>
      <c r="L146" s="193" t="s">
        <v>966</v>
      </c>
      <c r="M146" s="193" t="s">
        <v>1532</v>
      </c>
      <c r="N146" s="212" t="s">
        <v>354</v>
      </c>
      <c r="O146" s="98">
        <v>44701</v>
      </c>
    </row>
    <row r="147" spans="2:15" s="35" customFormat="1" ht="150" customHeight="1" x14ac:dyDescent="0.25">
      <c r="B147" s="243" t="s">
        <v>1123</v>
      </c>
      <c r="C147" s="211" t="s">
        <v>2001</v>
      </c>
      <c r="D147" s="211" t="s">
        <v>1988</v>
      </c>
      <c r="E147" s="211" t="s">
        <v>1516</v>
      </c>
      <c r="F147" s="211" t="s">
        <v>1148</v>
      </c>
      <c r="G147" s="247" t="s">
        <v>1769</v>
      </c>
      <c r="H147" s="243" t="s">
        <v>1190</v>
      </c>
      <c r="I147" s="243" t="s">
        <v>391</v>
      </c>
      <c r="J147" s="194" t="s">
        <v>2041</v>
      </c>
      <c r="K147" s="185" t="s">
        <v>1068</v>
      </c>
      <c r="L147" s="193" t="s">
        <v>966</v>
      </c>
      <c r="M147" s="193" t="s">
        <v>1532</v>
      </c>
      <c r="N147" s="212" t="s">
        <v>354</v>
      </c>
      <c r="O147" s="98">
        <v>44701</v>
      </c>
    </row>
    <row r="148" spans="2:15" s="35" customFormat="1" ht="150" customHeight="1" x14ac:dyDescent="0.25">
      <c r="B148" s="243" t="s">
        <v>1123</v>
      </c>
      <c r="C148" s="211" t="s">
        <v>2001</v>
      </c>
      <c r="D148" s="211" t="s">
        <v>1988</v>
      </c>
      <c r="E148" s="211" t="s">
        <v>1516</v>
      </c>
      <c r="F148" s="211" t="s">
        <v>1148</v>
      </c>
      <c r="G148" s="247" t="s">
        <v>1769</v>
      </c>
      <c r="H148" s="243" t="s">
        <v>1190</v>
      </c>
      <c r="I148" s="243" t="s">
        <v>391</v>
      </c>
      <c r="J148" s="194" t="s">
        <v>2041</v>
      </c>
      <c r="K148" s="185" t="s">
        <v>1068</v>
      </c>
      <c r="L148" s="193" t="s">
        <v>966</v>
      </c>
      <c r="M148" s="193" t="s">
        <v>1532</v>
      </c>
      <c r="N148" s="212" t="s">
        <v>354</v>
      </c>
      <c r="O148" s="98">
        <v>44701</v>
      </c>
    </row>
    <row r="149" spans="2:15" s="35" customFormat="1" ht="150" customHeight="1" x14ac:dyDescent="0.25">
      <c r="B149" s="243" t="s">
        <v>1123</v>
      </c>
      <c r="C149" s="211" t="s">
        <v>2001</v>
      </c>
      <c r="D149" s="211" t="s">
        <v>1988</v>
      </c>
      <c r="E149" s="211" t="s">
        <v>1516</v>
      </c>
      <c r="F149" s="211" t="s">
        <v>1148</v>
      </c>
      <c r="G149" s="247" t="s">
        <v>1770</v>
      </c>
      <c r="H149" s="243" t="s">
        <v>1191</v>
      </c>
      <c r="I149" s="243" t="s">
        <v>391</v>
      </c>
      <c r="J149" s="194" t="s">
        <v>2042</v>
      </c>
      <c r="K149" s="185" t="s">
        <v>1068</v>
      </c>
      <c r="L149" s="193" t="s">
        <v>966</v>
      </c>
      <c r="M149" s="193" t="s">
        <v>1532</v>
      </c>
      <c r="N149" s="212" t="s">
        <v>354</v>
      </c>
      <c r="O149" s="98">
        <v>44701</v>
      </c>
    </row>
    <row r="150" spans="2:15" s="35" customFormat="1" ht="150" customHeight="1" x14ac:dyDescent="0.25">
      <c r="B150" s="243" t="s">
        <v>1123</v>
      </c>
      <c r="C150" s="211" t="s">
        <v>2001</v>
      </c>
      <c r="D150" s="211" t="s">
        <v>1988</v>
      </c>
      <c r="E150" s="211" t="s">
        <v>1516</v>
      </c>
      <c r="F150" s="211" t="s">
        <v>1148</v>
      </c>
      <c r="G150" s="247" t="s">
        <v>1770</v>
      </c>
      <c r="H150" s="243" t="s">
        <v>1191</v>
      </c>
      <c r="I150" s="243" t="s">
        <v>391</v>
      </c>
      <c r="J150" s="194" t="s">
        <v>2042</v>
      </c>
      <c r="K150" s="185" t="s">
        <v>1068</v>
      </c>
      <c r="L150" s="193" t="s">
        <v>966</v>
      </c>
      <c r="M150" s="193" t="s">
        <v>1532</v>
      </c>
      <c r="N150" s="212" t="s">
        <v>354</v>
      </c>
      <c r="O150" s="98">
        <v>44701</v>
      </c>
    </row>
    <row r="151" spans="2:15" s="35" customFormat="1" ht="150" customHeight="1" x14ac:dyDescent="0.25">
      <c r="B151" s="243" t="s">
        <v>1123</v>
      </c>
      <c r="C151" s="211" t="s">
        <v>1124</v>
      </c>
      <c r="D151" s="211" t="s">
        <v>1125</v>
      </c>
      <c r="E151" s="211" t="s">
        <v>1517</v>
      </c>
      <c r="F151" s="211" t="s">
        <v>1147</v>
      </c>
      <c r="G151" s="247" t="s">
        <v>1771</v>
      </c>
      <c r="H151" s="243" t="s">
        <v>1192</v>
      </c>
      <c r="I151" s="243" t="s">
        <v>390</v>
      </c>
      <c r="J151" s="194" t="s">
        <v>2053</v>
      </c>
      <c r="K151" s="185" t="s">
        <v>1068</v>
      </c>
      <c r="L151" s="193"/>
      <c r="M151" s="193" t="s">
        <v>1533</v>
      </c>
      <c r="N151" s="212" t="s">
        <v>344</v>
      </c>
      <c r="O151" s="98">
        <v>44701</v>
      </c>
    </row>
    <row r="152" spans="2:15" s="35" customFormat="1" ht="150" customHeight="1" x14ac:dyDescent="0.25">
      <c r="B152" s="243" t="s">
        <v>1123</v>
      </c>
      <c r="C152" s="211" t="s">
        <v>1124</v>
      </c>
      <c r="D152" s="211" t="s">
        <v>1125</v>
      </c>
      <c r="E152" s="211" t="s">
        <v>1517</v>
      </c>
      <c r="F152" s="211" t="s">
        <v>1147</v>
      </c>
      <c r="G152" s="247" t="s">
        <v>1771</v>
      </c>
      <c r="H152" s="243" t="s">
        <v>1192</v>
      </c>
      <c r="I152" s="243" t="s">
        <v>390</v>
      </c>
      <c r="J152" s="194" t="s">
        <v>2053</v>
      </c>
      <c r="K152" s="185" t="s">
        <v>1068</v>
      </c>
      <c r="L152" s="193"/>
      <c r="M152" s="193" t="s">
        <v>1533</v>
      </c>
      <c r="N152" s="212" t="s">
        <v>344</v>
      </c>
      <c r="O152" s="98">
        <v>44701</v>
      </c>
    </row>
    <row r="153" spans="2:15" s="35" customFormat="1" ht="150" customHeight="1" x14ac:dyDescent="0.25">
      <c r="B153" s="243" t="s">
        <v>1123</v>
      </c>
      <c r="C153" s="211" t="s">
        <v>1124</v>
      </c>
      <c r="D153" s="211" t="s">
        <v>1125</v>
      </c>
      <c r="E153" s="211" t="s">
        <v>1517</v>
      </c>
      <c r="F153" s="211" t="s">
        <v>1147</v>
      </c>
      <c r="G153" s="247" t="s">
        <v>1772</v>
      </c>
      <c r="H153" s="243" t="s">
        <v>1193</v>
      </c>
      <c r="I153" s="243" t="s">
        <v>390</v>
      </c>
      <c r="J153" s="194" t="s">
        <v>2048</v>
      </c>
      <c r="K153" s="185" t="s">
        <v>1233</v>
      </c>
      <c r="L153" s="193"/>
      <c r="M153" s="193" t="s">
        <v>1533</v>
      </c>
      <c r="N153" s="212" t="s">
        <v>344</v>
      </c>
      <c r="O153" s="98">
        <v>44701</v>
      </c>
    </row>
    <row r="154" spans="2:15" s="35" customFormat="1" ht="150" customHeight="1" x14ac:dyDescent="0.25">
      <c r="B154" s="243" t="s">
        <v>1123</v>
      </c>
      <c r="C154" s="211" t="s">
        <v>1124</v>
      </c>
      <c r="D154" s="211" t="s">
        <v>1125</v>
      </c>
      <c r="E154" s="211" t="s">
        <v>1517</v>
      </c>
      <c r="F154" s="211" t="s">
        <v>1147</v>
      </c>
      <c r="G154" s="247" t="s">
        <v>1772</v>
      </c>
      <c r="H154" s="243" t="s">
        <v>1193</v>
      </c>
      <c r="I154" s="243" t="s">
        <v>390</v>
      </c>
      <c r="J154" s="194" t="s">
        <v>2048</v>
      </c>
      <c r="K154" s="185" t="s">
        <v>1233</v>
      </c>
      <c r="L154" s="193"/>
      <c r="M154" s="193" t="s">
        <v>1533</v>
      </c>
      <c r="N154" s="212" t="s">
        <v>344</v>
      </c>
      <c r="O154" s="98">
        <v>44701</v>
      </c>
    </row>
    <row r="155" spans="2:15" s="35" customFormat="1" ht="150" customHeight="1" x14ac:dyDescent="0.25">
      <c r="B155" s="243" t="s">
        <v>1123</v>
      </c>
      <c r="C155" s="211" t="s">
        <v>1124</v>
      </c>
      <c r="D155" s="211" t="s">
        <v>1125</v>
      </c>
      <c r="E155" s="211" t="s">
        <v>1517</v>
      </c>
      <c r="F155" s="211" t="s">
        <v>1147</v>
      </c>
      <c r="G155" s="247" t="s">
        <v>1773</v>
      </c>
      <c r="H155" s="243" t="s">
        <v>1194</v>
      </c>
      <c r="I155" s="243" t="s">
        <v>390</v>
      </c>
      <c r="J155" s="194" t="s">
        <v>2049</v>
      </c>
      <c r="K155" s="185" t="s">
        <v>1233</v>
      </c>
      <c r="L155" s="193"/>
      <c r="M155" s="193" t="s">
        <v>1533</v>
      </c>
      <c r="N155" s="212" t="s">
        <v>344</v>
      </c>
      <c r="O155" s="98">
        <v>44701</v>
      </c>
    </row>
    <row r="156" spans="2:15" s="35" customFormat="1" ht="150" customHeight="1" x14ac:dyDescent="0.25">
      <c r="B156" s="243" t="s">
        <v>1123</v>
      </c>
      <c r="C156" s="211" t="s">
        <v>1124</v>
      </c>
      <c r="D156" s="211" t="s">
        <v>1125</v>
      </c>
      <c r="E156" s="211" t="s">
        <v>1517</v>
      </c>
      <c r="F156" s="211" t="s">
        <v>1147</v>
      </c>
      <c r="G156" s="247" t="s">
        <v>1773</v>
      </c>
      <c r="H156" s="243" t="s">
        <v>1194</v>
      </c>
      <c r="I156" s="243" t="s">
        <v>390</v>
      </c>
      <c r="J156" s="194" t="s">
        <v>2049</v>
      </c>
      <c r="K156" s="185" t="s">
        <v>1233</v>
      </c>
      <c r="L156" s="193"/>
      <c r="M156" s="193" t="s">
        <v>1533</v>
      </c>
      <c r="N156" s="212" t="s">
        <v>344</v>
      </c>
      <c r="O156" s="98">
        <v>44701</v>
      </c>
    </row>
    <row r="157" spans="2:15" s="35" customFormat="1" ht="150" customHeight="1" x14ac:dyDescent="0.25">
      <c r="B157" s="243" t="s">
        <v>1123</v>
      </c>
      <c r="C157" s="211" t="s">
        <v>1124</v>
      </c>
      <c r="D157" s="211" t="s">
        <v>1125</v>
      </c>
      <c r="E157" s="211" t="s">
        <v>1517</v>
      </c>
      <c r="F157" s="211" t="s">
        <v>1147</v>
      </c>
      <c r="G157" s="247" t="s">
        <v>1774</v>
      </c>
      <c r="H157" s="243" t="s">
        <v>1195</v>
      </c>
      <c r="I157" s="243" t="s">
        <v>390</v>
      </c>
      <c r="J157" s="194" t="s">
        <v>2050</v>
      </c>
      <c r="K157" s="185" t="s">
        <v>1068</v>
      </c>
      <c r="L157" s="193"/>
      <c r="M157" s="193" t="s">
        <v>1533</v>
      </c>
      <c r="N157" s="212" t="s">
        <v>344</v>
      </c>
      <c r="O157" s="98">
        <v>44701</v>
      </c>
    </row>
    <row r="158" spans="2:15" s="35" customFormat="1" ht="150" customHeight="1" x14ac:dyDescent="0.25">
      <c r="B158" s="243" t="s">
        <v>1123</v>
      </c>
      <c r="C158" s="211" t="s">
        <v>1124</v>
      </c>
      <c r="D158" s="211" t="s">
        <v>1125</v>
      </c>
      <c r="E158" s="211" t="s">
        <v>1517</v>
      </c>
      <c r="F158" s="211" t="s">
        <v>1147</v>
      </c>
      <c r="G158" s="247" t="s">
        <v>1774</v>
      </c>
      <c r="H158" s="243" t="s">
        <v>1195</v>
      </c>
      <c r="I158" s="243" t="s">
        <v>390</v>
      </c>
      <c r="J158" s="194" t="s">
        <v>2050</v>
      </c>
      <c r="K158" s="185" t="s">
        <v>1068</v>
      </c>
      <c r="L158" s="193"/>
      <c r="M158" s="193" t="s">
        <v>1533</v>
      </c>
      <c r="N158" s="212" t="s">
        <v>344</v>
      </c>
      <c r="O158" s="98">
        <v>44701</v>
      </c>
    </row>
    <row r="159" spans="2:15" s="35" customFormat="1" ht="150" customHeight="1" x14ac:dyDescent="0.25">
      <c r="B159" s="243" t="s">
        <v>1126</v>
      </c>
      <c r="C159" s="211" t="s">
        <v>1124</v>
      </c>
      <c r="D159" s="211" t="s">
        <v>1127</v>
      </c>
      <c r="E159" s="211" t="s">
        <v>1518</v>
      </c>
      <c r="F159" s="211" t="s">
        <v>1147</v>
      </c>
      <c r="G159" s="247" t="s">
        <v>1775</v>
      </c>
      <c r="H159" s="243" t="s">
        <v>1196</v>
      </c>
      <c r="I159" s="243" t="s">
        <v>390</v>
      </c>
      <c r="J159" s="194" t="s">
        <v>2051</v>
      </c>
      <c r="K159" s="185" t="s">
        <v>1236</v>
      </c>
      <c r="L159" s="193"/>
      <c r="M159" s="193" t="s">
        <v>977</v>
      </c>
      <c r="N159" s="212" t="s">
        <v>344</v>
      </c>
      <c r="O159" s="98">
        <v>44701</v>
      </c>
    </row>
    <row r="160" spans="2:15" s="35" customFormat="1" ht="150" customHeight="1" x14ac:dyDescent="0.25">
      <c r="B160" s="243" t="s">
        <v>1126</v>
      </c>
      <c r="C160" s="211" t="s">
        <v>1124</v>
      </c>
      <c r="D160" s="211" t="s">
        <v>1127</v>
      </c>
      <c r="E160" s="211" t="s">
        <v>1518</v>
      </c>
      <c r="F160" s="211" t="s">
        <v>1147</v>
      </c>
      <c r="G160" s="247" t="s">
        <v>1775</v>
      </c>
      <c r="H160" s="243" t="s">
        <v>1196</v>
      </c>
      <c r="I160" s="243" t="s">
        <v>390</v>
      </c>
      <c r="J160" s="194" t="s">
        <v>2051</v>
      </c>
      <c r="K160" s="185" t="s">
        <v>1236</v>
      </c>
      <c r="L160" s="193"/>
      <c r="M160" s="193" t="s">
        <v>977</v>
      </c>
      <c r="N160" s="212" t="s">
        <v>344</v>
      </c>
      <c r="O160" s="98">
        <v>44701</v>
      </c>
    </row>
    <row r="161" spans="2:15" s="35" customFormat="1" ht="150" customHeight="1" x14ac:dyDescent="0.25">
      <c r="B161" s="243" t="s">
        <v>1126</v>
      </c>
      <c r="C161" s="211" t="s">
        <v>1124</v>
      </c>
      <c r="D161" s="211" t="s">
        <v>1127</v>
      </c>
      <c r="E161" s="211" t="s">
        <v>2150</v>
      </c>
      <c r="F161" s="211" t="s">
        <v>1147</v>
      </c>
      <c r="G161" s="247" t="s">
        <v>1776</v>
      </c>
      <c r="H161" s="243" t="s">
        <v>1197</v>
      </c>
      <c r="I161" s="243" t="s">
        <v>390</v>
      </c>
      <c r="J161" s="194" t="s">
        <v>2052</v>
      </c>
      <c r="K161" s="185" t="s">
        <v>1236</v>
      </c>
      <c r="L161" s="193"/>
      <c r="M161" s="193" t="s">
        <v>977</v>
      </c>
      <c r="N161" s="212" t="s">
        <v>344</v>
      </c>
      <c r="O161" s="98">
        <v>44701</v>
      </c>
    </row>
    <row r="162" spans="2:15" s="35" customFormat="1" ht="150" customHeight="1" x14ac:dyDescent="0.25">
      <c r="B162" s="243" t="s">
        <v>1126</v>
      </c>
      <c r="C162" s="211" t="s">
        <v>1124</v>
      </c>
      <c r="D162" s="211" t="s">
        <v>1127</v>
      </c>
      <c r="E162" s="211" t="s">
        <v>2150</v>
      </c>
      <c r="F162" s="211" t="s">
        <v>1147</v>
      </c>
      <c r="G162" s="247" t="s">
        <v>1776</v>
      </c>
      <c r="H162" s="243" t="s">
        <v>1197</v>
      </c>
      <c r="I162" s="243" t="s">
        <v>390</v>
      </c>
      <c r="J162" s="194" t="s">
        <v>2052</v>
      </c>
      <c r="K162" s="185" t="s">
        <v>1236</v>
      </c>
      <c r="L162" s="193"/>
      <c r="M162" s="193" t="s">
        <v>977</v>
      </c>
      <c r="N162" s="212" t="s">
        <v>344</v>
      </c>
      <c r="O162" s="98">
        <v>44701</v>
      </c>
    </row>
    <row r="163" spans="2:15" s="35" customFormat="1" ht="150" customHeight="1" x14ac:dyDescent="0.25">
      <c r="B163" s="243" t="s">
        <v>1126</v>
      </c>
      <c r="C163" s="211" t="s">
        <v>1124</v>
      </c>
      <c r="D163" s="211" t="s">
        <v>1127</v>
      </c>
      <c r="E163" s="211" t="s">
        <v>1519</v>
      </c>
      <c r="F163" s="211" t="s">
        <v>1147</v>
      </c>
      <c r="G163" s="247" t="s">
        <v>1777</v>
      </c>
      <c r="H163" s="243" t="s">
        <v>2201</v>
      </c>
      <c r="I163" s="243" t="s">
        <v>390</v>
      </c>
      <c r="J163" s="287" t="s">
        <v>2202</v>
      </c>
      <c r="K163" s="185" t="s">
        <v>1236</v>
      </c>
      <c r="L163" s="193"/>
      <c r="M163" s="193" t="s">
        <v>977</v>
      </c>
      <c r="N163" s="212" t="s">
        <v>344</v>
      </c>
      <c r="O163" s="98">
        <v>44701</v>
      </c>
    </row>
    <row r="164" spans="2:15" s="35" customFormat="1" ht="150" customHeight="1" x14ac:dyDescent="0.25">
      <c r="B164" s="243" t="s">
        <v>1126</v>
      </c>
      <c r="C164" s="211" t="s">
        <v>1124</v>
      </c>
      <c r="D164" s="211" t="s">
        <v>1127</v>
      </c>
      <c r="E164" s="211" t="s">
        <v>1519</v>
      </c>
      <c r="F164" s="211" t="s">
        <v>1147</v>
      </c>
      <c r="G164" s="247" t="s">
        <v>1777</v>
      </c>
      <c r="H164" s="243" t="s">
        <v>2201</v>
      </c>
      <c r="I164" s="243" t="s">
        <v>390</v>
      </c>
      <c r="J164" s="287" t="s">
        <v>2202</v>
      </c>
      <c r="K164" s="185" t="s">
        <v>1236</v>
      </c>
      <c r="L164" s="193"/>
      <c r="M164" s="193" t="s">
        <v>977</v>
      </c>
      <c r="N164" s="212" t="s">
        <v>344</v>
      </c>
      <c r="O164" s="98">
        <v>44701</v>
      </c>
    </row>
    <row r="165" spans="2:15" s="35" customFormat="1" ht="150" customHeight="1" x14ac:dyDescent="0.25">
      <c r="B165" s="243" t="s">
        <v>1126</v>
      </c>
      <c r="C165" s="211" t="s">
        <v>1124</v>
      </c>
      <c r="D165" s="211" t="s">
        <v>1127</v>
      </c>
      <c r="E165" s="211" t="s">
        <v>1519</v>
      </c>
      <c r="F165" s="211" t="s">
        <v>1147</v>
      </c>
      <c r="G165" s="247" t="s">
        <v>1778</v>
      </c>
      <c r="H165" s="243" t="s">
        <v>1199</v>
      </c>
      <c r="I165" s="243" t="s">
        <v>391</v>
      </c>
      <c r="J165" s="287" t="s">
        <v>2205</v>
      </c>
      <c r="K165" s="185" t="s">
        <v>1236</v>
      </c>
      <c r="L165" s="193"/>
      <c r="M165" s="193" t="s">
        <v>977</v>
      </c>
      <c r="N165" s="212" t="s">
        <v>344</v>
      </c>
      <c r="O165" s="98">
        <v>44701</v>
      </c>
    </row>
    <row r="166" spans="2:15" s="35" customFormat="1" ht="150" customHeight="1" x14ac:dyDescent="0.25">
      <c r="B166" s="243" t="s">
        <v>1126</v>
      </c>
      <c r="C166" s="211" t="s">
        <v>1124</v>
      </c>
      <c r="D166" s="211" t="s">
        <v>1127</v>
      </c>
      <c r="E166" s="211" t="s">
        <v>1519</v>
      </c>
      <c r="F166" s="211" t="s">
        <v>1147</v>
      </c>
      <c r="G166" s="247" t="s">
        <v>1778</v>
      </c>
      <c r="H166" s="243" t="s">
        <v>1199</v>
      </c>
      <c r="I166" s="243" t="s">
        <v>391</v>
      </c>
      <c r="J166" s="287" t="s">
        <v>2205</v>
      </c>
      <c r="K166" s="185" t="s">
        <v>1236</v>
      </c>
      <c r="L166" s="193"/>
      <c r="M166" s="193" t="s">
        <v>977</v>
      </c>
      <c r="N166" s="212" t="s">
        <v>344</v>
      </c>
      <c r="O166" s="98">
        <v>44701</v>
      </c>
    </row>
    <row r="167" spans="2:15" s="35" customFormat="1" ht="150" customHeight="1" x14ac:dyDescent="0.25">
      <c r="B167" s="243" t="s">
        <v>1126</v>
      </c>
      <c r="C167" s="211" t="s">
        <v>1124</v>
      </c>
      <c r="D167" s="211" t="s">
        <v>1127</v>
      </c>
      <c r="E167" s="211" t="s">
        <v>1519</v>
      </c>
      <c r="F167" s="211" t="s">
        <v>1147</v>
      </c>
      <c r="G167" s="247" t="s">
        <v>1778</v>
      </c>
      <c r="H167" s="243" t="s">
        <v>1199</v>
      </c>
      <c r="I167" s="243" t="s">
        <v>391</v>
      </c>
      <c r="J167" s="287" t="s">
        <v>2205</v>
      </c>
      <c r="K167" s="185" t="s">
        <v>1236</v>
      </c>
      <c r="L167" s="193"/>
      <c r="M167" s="193" t="s">
        <v>977</v>
      </c>
      <c r="N167" s="212" t="s">
        <v>344</v>
      </c>
      <c r="O167" s="98">
        <v>44701</v>
      </c>
    </row>
    <row r="168" spans="2:15" s="35" customFormat="1" ht="150" customHeight="1" x14ac:dyDescent="0.25">
      <c r="B168" s="243" t="s">
        <v>1126</v>
      </c>
      <c r="C168" s="211" t="s">
        <v>1124</v>
      </c>
      <c r="D168" s="211" t="s">
        <v>1127</v>
      </c>
      <c r="E168" s="211" t="s">
        <v>1520</v>
      </c>
      <c r="F168" s="211" t="s">
        <v>1147</v>
      </c>
      <c r="G168" s="247" t="s">
        <v>1779</v>
      </c>
      <c r="H168" s="243" t="s">
        <v>2209</v>
      </c>
      <c r="I168" s="243" t="s">
        <v>391</v>
      </c>
      <c r="J168" s="287" t="s">
        <v>2208</v>
      </c>
      <c r="K168" s="185" t="s">
        <v>1236</v>
      </c>
      <c r="L168" s="193"/>
      <c r="M168" s="193" t="s">
        <v>977</v>
      </c>
      <c r="N168" s="212" t="s">
        <v>344</v>
      </c>
      <c r="O168" s="98">
        <v>44701</v>
      </c>
    </row>
    <row r="169" spans="2:15" s="35" customFormat="1" ht="150" customHeight="1" x14ac:dyDescent="0.25">
      <c r="B169" s="243" t="s">
        <v>1126</v>
      </c>
      <c r="C169" s="211" t="s">
        <v>1124</v>
      </c>
      <c r="D169" s="211" t="s">
        <v>1127</v>
      </c>
      <c r="E169" s="211" t="s">
        <v>1520</v>
      </c>
      <c r="F169" s="211" t="s">
        <v>1147</v>
      </c>
      <c r="G169" s="247" t="s">
        <v>1779</v>
      </c>
      <c r="H169" s="243" t="s">
        <v>2209</v>
      </c>
      <c r="I169" s="243" t="s">
        <v>391</v>
      </c>
      <c r="J169" s="287" t="s">
        <v>2208</v>
      </c>
      <c r="K169" s="185" t="s">
        <v>1236</v>
      </c>
      <c r="L169" s="193"/>
      <c r="M169" s="193" t="s">
        <v>977</v>
      </c>
      <c r="N169" s="212" t="s">
        <v>344</v>
      </c>
      <c r="O169" s="98">
        <v>44701</v>
      </c>
    </row>
    <row r="170" spans="2:15" s="35" customFormat="1" ht="150" customHeight="1" x14ac:dyDescent="0.25">
      <c r="B170" s="243" t="s">
        <v>1126</v>
      </c>
      <c r="C170" s="211" t="s">
        <v>1124</v>
      </c>
      <c r="D170" s="211" t="s">
        <v>1127</v>
      </c>
      <c r="E170" s="211" t="s">
        <v>1521</v>
      </c>
      <c r="F170" s="211" t="s">
        <v>1147</v>
      </c>
      <c r="G170" s="247" t="s">
        <v>1780</v>
      </c>
      <c r="H170" s="243" t="s">
        <v>1201</v>
      </c>
      <c r="I170" s="243" t="s">
        <v>390</v>
      </c>
      <c r="J170" s="194" t="s">
        <v>2043</v>
      </c>
      <c r="K170" s="185" t="s">
        <v>1236</v>
      </c>
      <c r="L170" s="193"/>
      <c r="M170" s="193" t="s">
        <v>977</v>
      </c>
      <c r="N170" s="212" t="s">
        <v>344</v>
      </c>
      <c r="O170" s="98">
        <v>44701</v>
      </c>
    </row>
    <row r="171" spans="2:15" s="35" customFormat="1" ht="150" customHeight="1" x14ac:dyDescent="0.25">
      <c r="B171" s="243" t="s">
        <v>1126</v>
      </c>
      <c r="C171" s="211" t="s">
        <v>1124</v>
      </c>
      <c r="D171" s="211" t="s">
        <v>1127</v>
      </c>
      <c r="E171" s="211" t="s">
        <v>1521</v>
      </c>
      <c r="F171" s="211" t="s">
        <v>1147</v>
      </c>
      <c r="G171" s="247" t="s">
        <v>1780</v>
      </c>
      <c r="H171" s="243" t="s">
        <v>1201</v>
      </c>
      <c r="I171" s="243" t="s">
        <v>390</v>
      </c>
      <c r="J171" s="194" t="s">
        <v>2043</v>
      </c>
      <c r="K171" s="185" t="s">
        <v>1236</v>
      </c>
      <c r="L171" s="193"/>
      <c r="M171" s="193" t="s">
        <v>977</v>
      </c>
      <c r="N171" s="212" t="s">
        <v>344</v>
      </c>
      <c r="O171" s="98">
        <v>44701</v>
      </c>
    </row>
    <row r="172" spans="2:15" s="35" customFormat="1" ht="150" customHeight="1" x14ac:dyDescent="0.25">
      <c r="B172" s="243" t="s">
        <v>1126</v>
      </c>
      <c r="C172" s="211" t="s">
        <v>1124</v>
      </c>
      <c r="D172" s="211" t="s">
        <v>1127</v>
      </c>
      <c r="E172" s="211" t="s">
        <v>1521</v>
      </c>
      <c r="F172" s="211" t="s">
        <v>1147</v>
      </c>
      <c r="G172" s="247" t="s">
        <v>1780</v>
      </c>
      <c r="H172" s="243" t="s">
        <v>1201</v>
      </c>
      <c r="I172" s="243" t="s">
        <v>390</v>
      </c>
      <c r="J172" s="194" t="s">
        <v>2043</v>
      </c>
      <c r="K172" s="185" t="s">
        <v>1236</v>
      </c>
      <c r="L172" s="193"/>
      <c r="M172" s="193" t="s">
        <v>977</v>
      </c>
      <c r="N172" s="212" t="s">
        <v>344</v>
      </c>
      <c r="O172" s="98">
        <v>44701</v>
      </c>
    </row>
    <row r="173" spans="2:15" s="35" customFormat="1" ht="150" customHeight="1" x14ac:dyDescent="0.25">
      <c r="B173" s="243" t="s">
        <v>1126</v>
      </c>
      <c r="C173" s="211" t="s">
        <v>1124</v>
      </c>
      <c r="D173" s="211" t="s">
        <v>1127</v>
      </c>
      <c r="E173" s="211" t="s">
        <v>2151</v>
      </c>
      <c r="F173" s="211" t="s">
        <v>1147</v>
      </c>
      <c r="G173" s="247" t="s">
        <v>1781</v>
      </c>
      <c r="H173" s="243" t="s">
        <v>1202</v>
      </c>
      <c r="I173" s="243" t="s">
        <v>390</v>
      </c>
      <c r="J173" s="194" t="s">
        <v>2044</v>
      </c>
      <c r="K173" s="185" t="s">
        <v>1068</v>
      </c>
      <c r="L173" s="193"/>
      <c r="M173" s="193" t="s">
        <v>977</v>
      </c>
      <c r="N173" s="212" t="s">
        <v>344</v>
      </c>
      <c r="O173" s="98">
        <v>44701</v>
      </c>
    </row>
    <row r="174" spans="2:15" s="35" customFormat="1" ht="150" customHeight="1" x14ac:dyDescent="0.25">
      <c r="B174" s="243" t="s">
        <v>1126</v>
      </c>
      <c r="C174" s="211" t="s">
        <v>1124</v>
      </c>
      <c r="D174" s="211" t="s">
        <v>1127</v>
      </c>
      <c r="E174" s="211" t="s">
        <v>2152</v>
      </c>
      <c r="F174" s="211" t="s">
        <v>1147</v>
      </c>
      <c r="G174" s="247" t="s">
        <v>1781</v>
      </c>
      <c r="H174" s="243" t="s">
        <v>1202</v>
      </c>
      <c r="I174" s="243" t="s">
        <v>390</v>
      </c>
      <c r="J174" s="194" t="s">
        <v>2044</v>
      </c>
      <c r="K174" s="185" t="s">
        <v>1068</v>
      </c>
      <c r="L174" s="193"/>
      <c r="M174" s="193" t="s">
        <v>977</v>
      </c>
      <c r="N174" s="212" t="s">
        <v>344</v>
      </c>
      <c r="O174" s="98">
        <v>44701</v>
      </c>
    </row>
    <row r="175" spans="2:15" s="35" customFormat="1" ht="150" customHeight="1" x14ac:dyDescent="0.25">
      <c r="B175" s="243" t="s">
        <v>1126</v>
      </c>
      <c r="C175" s="211" t="s">
        <v>1124</v>
      </c>
      <c r="D175" s="211" t="s">
        <v>1127</v>
      </c>
      <c r="E175" s="211" t="s">
        <v>1518</v>
      </c>
      <c r="F175" s="211" t="s">
        <v>1147</v>
      </c>
      <c r="G175" s="247" t="s">
        <v>1782</v>
      </c>
      <c r="H175" s="243" t="s">
        <v>1203</v>
      </c>
      <c r="I175" s="243" t="s">
        <v>390</v>
      </c>
      <c r="J175" s="194" t="s">
        <v>2045</v>
      </c>
      <c r="K175" s="185" t="s">
        <v>1068</v>
      </c>
      <c r="L175" s="193"/>
      <c r="M175" s="193" t="s">
        <v>977</v>
      </c>
      <c r="N175" s="212" t="s">
        <v>344</v>
      </c>
      <c r="O175" s="98">
        <v>44701</v>
      </c>
    </row>
    <row r="176" spans="2:15" s="35" customFormat="1" ht="150" customHeight="1" x14ac:dyDescent="0.25">
      <c r="B176" s="243" t="s">
        <v>1126</v>
      </c>
      <c r="C176" s="211" t="s">
        <v>1124</v>
      </c>
      <c r="D176" s="211" t="s">
        <v>1127</v>
      </c>
      <c r="E176" s="211" t="s">
        <v>1518</v>
      </c>
      <c r="F176" s="211" t="s">
        <v>1147</v>
      </c>
      <c r="G176" s="247" t="s">
        <v>1782</v>
      </c>
      <c r="H176" s="243" t="s">
        <v>1203</v>
      </c>
      <c r="I176" s="243" t="s">
        <v>390</v>
      </c>
      <c r="J176" s="194" t="s">
        <v>2045</v>
      </c>
      <c r="K176" s="185" t="s">
        <v>1068</v>
      </c>
      <c r="L176" s="193"/>
      <c r="M176" s="193" t="s">
        <v>977</v>
      </c>
      <c r="N176" s="212" t="s">
        <v>344</v>
      </c>
      <c r="O176" s="98">
        <v>44701</v>
      </c>
    </row>
    <row r="177" spans="2:15" s="35" customFormat="1" ht="150" customHeight="1" x14ac:dyDescent="0.25">
      <c r="B177" s="243" t="s">
        <v>1128</v>
      </c>
      <c r="C177" s="211" t="s">
        <v>1129</v>
      </c>
      <c r="D177" s="211" t="s">
        <v>1130</v>
      </c>
      <c r="E177" s="211" t="s">
        <v>1522</v>
      </c>
      <c r="F177" s="211" t="s">
        <v>1011</v>
      </c>
      <c r="G177" s="247" t="s">
        <v>1783</v>
      </c>
      <c r="H177" s="243" t="s">
        <v>1204</v>
      </c>
      <c r="I177" s="243" t="s">
        <v>391</v>
      </c>
      <c r="J177" s="194" t="s">
        <v>1227</v>
      </c>
      <c r="K177" s="185" t="s">
        <v>1068</v>
      </c>
      <c r="L177" s="193"/>
      <c r="M177" s="193" t="s">
        <v>1025</v>
      </c>
      <c r="N177" s="212" t="s">
        <v>344</v>
      </c>
      <c r="O177" s="98">
        <v>44701</v>
      </c>
    </row>
    <row r="178" spans="2:15" s="35" customFormat="1" ht="150" customHeight="1" x14ac:dyDescent="0.25">
      <c r="B178" s="243" t="s">
        <v>1128</v>
      </c>
      <c r="C178" s="211" t="s">
        <v>1129</v>
      </c>
      <c r="D178" s="211" t="s">
        <v>1130</v>
      </c>
      <c r="E178" s="211" t="s">
        <v>1522</v>
      </c>
      <c r="F178" s="211" t="s">
        <v>1011</v>
      </c>
      <c r="G178" s="247" t="s">
        <v>1783</v>
      </c>
      <c r="H178" s="243" t="s">
        <v>1204</v>
      </c>
      <c r="I178" s="243" t="s">
        <v>391</v>
      </c>
      <c r="J178" s="194" t="s">
        <v>1227</v>
      </c>
      <c r="K178" s="185" t="s">
        <v>1068</v>
      </c>
      <c r="L178" s="193"/>
      <c r="M178" s="193" t="s">
        <v>1025</v>
      </c>
      <c r="N178" s="212" t="str">
        <f>+N177</f>
        <v>Ejecución y administración de procesos</v>
      </c>
      <c r="O178" s="98">
        <v>44701</v>
      </c>
    </row>
    <row r="179" spans="2:15" s="35" customFormat="1" ht="150" customHeight="1" x14ac:dyDescent="0.25">
      <c r="B179" s="243" t="s">
        <v>1128</v>
      </c>
      <c r="C179" s="211" t="s">
        <v>1129</v>
      </c>
      <c r="D179" s="211" t="s">
        <v>1130</v>
      </c>
      <c r="E179" s="211" t="s">
        <v>1523</v>
      </c>
      <c r="F179" s="211" t="s">
        <v>1011</v>
      </c>
      <c r="G179" s="247" t="s">
        <v>1784</v>
      </c>
      <c r="H179" s="243" t="s">
        <v>1205</v>
      </c>
      <c r="I179" s="243" t="s">
        <v>391</v>
      </c>
      <c r="J179" s="194" t="s">
        <v>1228</v>
      </c>
      <c r="K179" s="185" t="s">
        <v>1234</v>
      </c>
      <c r="L179" s="193"/>
      <c r="M179" s="193" t="s">
        <v>1025</v>
      </c>
      <c r="N179" s="212" t="s">
        <v>354</v>
      </c>
      <c r="O179" s="98">
        <v>44701</v>
      </c>
    </row>
    <row r="180" spans="2:15" s="35" customFormat="1" ht="150" customHeight="1" x14ac:dyDescent="0.25">
      <c r="B180" s="243" t="s">
        <v>1128</v>
      </c>
      <c r="C180" s="211" t="s">
        <v>1129</v>
      </c>
      <c r="D180" s="211" t="s">
        <v>1130</v>
      </c>
      <c r="E180" s="211" t="s">
        <v>1523</v>
      </c>
      <c r="F180" s="211" t="s">
        <v>1011</v>
      </c>
      <c r="G180" s="247" t="s">
        <v>1784</v>
      </c>
      <c r="H180" s="243" t="s">
        <v>1205</v>
      </c>
      <c r="I180" s="243" t="s">
        <v>391</v>
      </c>
      <c r="J180" s="194" t="s">
        <v>1228</v>
      </c>
      <c r="K180" s="185" t="s">
        <v>1234</v>
      </c>
      <c r="L180" s="193"/>
      <c r="M180" s="193" t="s">
        <v>1025</v>
      </c>
      <c r="N180" s="212" t="str">
        <f>+N179</f>
        <v>Usuarios, productos y prácticas</v>
      </c>
      <c r="O180" s="98">
        <v>44701</v>
      </c>
    </row>
    <row r="181" spans="2:15" s="35" customFormat="1" ht="150" customHeight="1" x14ac:dyDescent="0.25">
      <c r="B181" s="243" t="s">
        <v>1128</v>
      </c>
      <c r="C181" s="211" t="s">
        <v>1129</v>
      </c>
      <c r="D181" s="211" t="s">
        <v>1130</v>
      </c>
      <c r="E181" s="211" t="s">
        <v>1523</v>
      </c>
      <c r="F181" s="211" t="s">
        <v>1011</v>
      </c>
      <c r="G181" s="247" t="s">
        <v>1785</v>
      </c>
      <c r="H181" s="243" t="s">
        <v>1206</v>
      </c>
      <c r="I181" s="243" t="s">
        <v>391</v>
      </c>
      <c r="J181" s="194" t="s">
        <v>1229</v>
      </c>
      <c r="K181" s="185" t="s">
        <v>1024</v>
      </c>
      <c r="L181" s="193"/>
      <c r="M181" s="193" t="s">
        <v>1025</v>
      </c>
      <c r="N181" s="212" t="s">
        <v>354</v>
      </c>
      <c r="O181" s="98">
        <v>44701</v>
      </c>
    </row>
    <row r="182" spans="2:15" s="35" customFormat="1" ht="150" customHeight="1" x14ac:dyDescent="0.25">
      <c r="B182" s="243" t="s">
        <v>1128</v>
      </c>
      <c r="C182" s="211" t="s">
        <v>1129</v>
      </c>
      <c r="D182" s="211" t="s">
        <v>1130</v>
      </c>
      <c r="E182" s="211" t="s">
        <v>1523</v>
      </c>
      <c r="F182" s="211" t="s">
        <v>1011</v>
      </c>
      <c r="G182" s="247" t="s">
        <v>1785</v>
      </c>
      <c r="H182" s="243" t="s">
        <v>1206</v>
      </c>
      <c r="I182" s="243" t="s">
        <v>391</v>
      </c>
      <c r="J182" s="194" t="s">
        <v>1229</v>
      </c>
      <c r="K182" s="185" t="s">
        <v>1024</v>
      </c>
      <c r="L182" s="193"/>
      <c r="M182" s="193" t="s">
        <v>1025</v>
      </c>
      <c r="N182" s="212" t="str">
        <f>+N181</f>
        <v>Usuarios, productos y prácticas</v>
      </c>
      <c r="O182" s="98">
        <v>44701</v>
      </c>
    </row>
    <row r="183" spans="2:15" s="35" customFormat="1" ht="150" customHeight="1" x14ac:dyDescent="0.25">
      <c r="B183" s="243" t="s">
        <v>1128</v>
      </c>
      <c r="C183" s="193" t="s">
        <v>1129</v>
      </c>
      <c r="D183" s="193" t="s">
        <v>1130</v>
      </c>
      <c r="E183" s="211" t="s">
        <v>2046</v>
      </c>
      <c r="F183" s="211" t="s">
        <v>1149</v>
      </c>
      <c r="G183" s="247" t="s">
        <v>1786</v>
      </c>
      <c r="H183" s="243" t="s">
        <v>1207</v>
      </c>
      <c r="I183" s="243" t="s">
        <v>391</v>
      </c>
      <c r="J183" s="194" t="s">
        <v>1230</v>
      </c>
      <c r="K183" s="185" t="s">
        <v>1068</v>
      </c>
      <c r="L183" s="193" t="s">
        <v>967</v>
      </c>
      <c r="M183" s="193" t="s">
        <v>977</v>
      </c>
      <c r="N183" s="212" t="s">
        <v>354</v>
      </c>
      <c r="O183" s="98">
        <v>44701</v>
      </c>
    </row>
    <row r="184" spans="2:15" s="35" customFormat="1" ht="150" customHeight="1" x14ac:dyDescent="0.25">
      <c r="B184" s="243" t="s">
        <v>1128</v>
      </c>
      <c r="C184" s="193" t="s">
        <v>1129</v>
      </c>
      <c r="D184" s="193" t="s">
        <v>1130</v>
      </c>
      <c r="E184" s="211" t="s">
        <v>2046</v>
      </c>
      <c r="F184" s="211" t="s">
        <v>1149</v>
      </c>
      <c r="G184" s="247" t="s">
        <v>1786</v>
      </c>
      <c r="H184" s="243" t="s">
        <v>1207</v>
      </c>
      <c r="I184" s="243" t="s">
        <v>391</v>
      </c>
      <c r="J184" s="194" t="s">
        <v>1230</v>
      </c>
      <c r="K184" s="185" t="s">
        <v>1068</v>
      </c>
      <c r="L184" s="193" t="s">
        <v>967</v>
      </c>
      <c r="M184" s="193" t="s">
        <v>977</v>
      </c>
      <c r="N184" s="212" t="s">
        <v>354</v>
      </c>
      <c r="O184" s="98">
        <v>44701</v>
      </c>
    </row>
    <row r="185" spans="2:15" s="35" customFormat="1" ht="150" customHeight="1" x14ac:dyDescent="0.25">
      <c r="B185" s="243" t="s">
        <v>1128</v>
      </c>
      <c r="C185" s="193" t="s">
        <v>1129</v>
      </c>
      <c r="D185" s="193" t="s">
        <v>1130</v>
      </c>
      <c r="E185" s="211" t="s">
        <v>2046</v>
      </c>
      <c r="F185" s="211" t="s">
        <v>1149</v>
      </c>
      <c r="G185" s="247" t="s">
        <v>1786</v>
      </c>
      <c r="H185" s="243" t="s">
        <v>1207</v>
      </c>
      <c r="I185" s="243" t="s">
        <v>391</v>
      </c>
      <c r="J185" s="194" t="s">
        <v>1230</v>
      </c>
      <c r="K185" s="185" t="s">
        <v>1068</v>
      </c>
      <c r="L185" s="193" t="s">
        <v>967</v>
      </c>
      <c r="M185" s="193" t="s">
        <v>977</v>
      </c>
      <c r="N185" s="212" t="s">
        <v>354</v>
      </c>
      <c r="O185" s="98">
        <v>44701</v>
      </c>
    </row>
    <row r="186" spans="2:15" s="35" customFormat="1" ht="150" customHeight="1" x14ac:dyDescent="0.25">
      <c r="B186" s="243" t="s">
        <v>1128</v>
      </c>
      <c r="C186" s="193" t="s">
        <v>1129</v>
      </c>
      <c r="D186" s="193" t="s">
        <v>1130</v>
      </c>
      <c r="E186" s="211" t="s">
        <v>2046</v>
      </c>
      <c r="F186" s="211" t="s">
        <v>1149</v>
      </c>
      <c r="G186" s="247" t="s">
        <v>1786</v>
      </c>
      <c r="H186" s="243" t="s">
        <v>1207</v>
      </c>
      <c r="I186" s="243" t="s">
        <v>391</v>
      </c>
      <c r="J186" s="194" t="s">
        <v>1230</v>
      </c>
      <c r="K186" s="185" t="s">
        <v>1068</v>
      </c>
      <c r="L186" s="193" t="s">
        <v>967</v>
      </c>
      <c r="M186" s="193" t="s">
        <v>977</v>
      </c>
      <c r="N186" s="212" t="s">
        <v>354</v>
      </c>
      <c r="O186" s="98">
        <v>44701</v>
      </c>
    </row>
    <row r="187" spans="2:15" s="35" customFormat="1" ht="150" customHeight="1" x14ac:dyDescent="0.25">
      <c r="B187" s="243" t="s">
        <v>1128</v>
      </c>
      <c r="C187" s="193" t="s">
        <v>1129</v>
      </c>
      <c r="D187" s="193" t="s">
        <v>1130</v>
      </c>
      <c r="E187" s="211" t="s">
        <v>2047</v>
      </c>
      <c r="F187" s="211" t="s">
        <v>1149</v>
      </c>
      <c r="G187" s="247" t="s">
        <v>1787</v>
      </c>
      <c r="H187" s="243" t="s">
        <v>1208</v>
      </c>
      <c r="I187" s="243" t="s">
        <v>391</v>
      </c>
      <c r="J187" s="194" t="s">
        <v>1231</v>
      </c>
      <c r="K187" s="185" t="s">
        <v>1068</v>
      </c>
      <c r="L187" s="193" t="s">
        <v>967</v>
      </c>
      <c r="M187" s="193" t="s">
        <v>977</v>
      </c>
      <c r="N187" s="212" t="s">
        <v>344</v>
      </c>
      <c r="O187" s="98">
        <v>44701</v>
      </c>
    </row>
    <row r="188" spans="2:15" s="35" customFormat="1" ht="150" customHeight="1" x14ac:dyDescent="0.25">
      <c r="B188" s="243" t="s">
        <v>1128</v>
      </c>
      <c r="C188" s="193" t="s">
        <v>1129</v>
      </c>
      <c r="D188" s="193" t="s">
        <v>1130</v>
      </c>
      <c r="E188" s="211" t="s">
        <v>2047</v>
      </c>
      <c r="F188" s="211" t="s">
        <v>1149</v>
      </c>
      <c r="G188" s="247" t="s">
        <v>1787</v>
      </c>
      <c r="H188" s="243" t="s">
        <v>1208</v>
      </c>
      <c r="I188" s="243" t="s">
        <v>391</v>
      </c>
      <c r="J188" s="194" t="s">
        <v>1231</v>
      </c>
      <c r="K188" s="185" t="s">
        <v>1068</v>
      </c>
      <c r="L188" s="193" t="s">
        <v>967</v>
      </c>
      <c r="M188" s="193" t="s">
        <v>977</v>
      </c>
      <c r="N188" s="212" t="s">
        <v>344</v>
      </c>
      <c r="O188" s="98">
        <v>44701</v>
      </c>
    </row>
    <row r="189" spans="2:15" s="35" customFormat="1" ht="150" customHeight="1" x14ac:dyDescent="0.25">
      <c r="B189" s="243" t="s">
        <v>1128</v>
      </c>
      <c r="C189" s="193" t="s">
        <v>1129</v>
      </c>
      <c r="D189" s="193" t="s">
        <v>1130</v>
      </c>
      <c r="E189" s="211" t="s">
        <v>2047</v>
      </c>
      <c r="F189" s="211" t="s">
        <v>1149</v>
      </c>
      <c r="G189" s="247" t="s">
        <v>1787</v>
      </c>
      <c r="H189" s="243" t="s">
        <v>1208</v>
      </c>
      <c r="I189" s="243" t="s">
        <v>391</v>
      </c>
      <c r="J189" s="194" t="s">
        <v>1231</v>
      </c>
      <c r="K189" s="185" t="s">
        <v>1068</v>
      </c>
      <c r="L189" s="193" t="s">
        <v>967</v>
      </c>
      <c r="M189" s="193" t="s">
        <v>977</v>
      </c>
      <c r="N189" s="212" t="s">
        <v>344</v>
      </c>
      <c r="O189" s="98">
        <v>44701</v>
      </c>
    </row>
  </sheetData>
  <sheetProtection insertHyperlinks="0" pivotTables="0"/>
  <autoFilter ref="B8:O189" xr:uid="{00000000-0001-0000-0300-000000000000}"/>
  <mergeCells count="6">
    <mergeCell ref="D2:M2"/>
    <mergeCell ref="B7:O7"/>
    <mergeCell ref="B5:O5"/>
    <mergeCell ref="B6:O6"/>
    <mergeCell ref="D4:M4"/>
    <mergeCell ref="D3:M3"/>
  </mergeCells>
  <conditionalFormatting sqref="B9:I66">
    <cfRule type="containsBlanks" dxfId="1061" priority="3">
      <formula>LEN(TRIM(B9))=0</formula>
    </cfRule>
    <cfRule type="cellIs" dxfId="1060" priority="4" operator="equal">
      <formula>0</formula>
    </cfRule>
  </conditionalFormatting>
  <conditionalFormatting sqref="N9:N66">
    <cfRule type="containsBlanks" dxfId="1059" priority="1">
      <formula>LEN(TRIM(N9))=0</formula>
    </cfRule>
    <cfRule type="cellIs" dxfId="1058" priority="2" operator="equal">
      <formula>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E2DEE8-AB46-43ED-8E5C-B4FC957CE4FC}">
          <x14:formula1>
            <xm:f>'0 - Criterios'!$K$38:$K$39</xm:f>
          </x14:formula1>
          <xm:sqref>I9:I189</xm:sqref>
        </x14:dataValidation>
        <x14:dataValidation type="list" allowBlank="1" showInputMessage="1" showErrorMessage="1" xr:uid="{3DEAF607-F57B-422B-96F8-6B85967C5AB8}">
          <x14:formula1>
            <xm:f>'0 - Criterios'!$C$19:$C$22</xm:f>
          </x14:formula1>
          <xm:sqref>N9:N189</xm:sqref>
        </x14:dataValidation>
        <x14:dataValidation type="list" allowBlank="1" showInputMessage="1" showErrorMessage="1" xr:uid="{8C9DEE72-5F34-42D0-BE1B-239B63026EAE}">
          <x14:formula1>
            <xm:f>Datos!$A$32:$A$39</xm:f>
          </x14:formula1>
          <xm:sqref>K9:K189</xm:sqref>
        </x14:dataValidation>
        <x14:dataValidation type="list" allowBlank="1" showInputMessage="1" showErrorMessage="1" xr:uid="{FFCDE83D-9508-442D-AAEF-57C18966FCA9}">
          <x14:formula1>
            <xm:f>Datos!$B$32:$B$36</xm:f>
          </x14:formula1>
          <xm:sqref>L9:L189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0"/>
  <sheetViews>
    <sheetView zoomScaleNormal="100" workbookViewId="0"/>
  </sheetViews>
  <sheetFormatPr baseColWidth="10" defaultColWidth="11.42578125" defaultRowHeight="15.75" x14ac:dyDescent="0.25"/>
  <cols>
    <col min="1" max="1" width="2" style="34" customWidth="1"/>
    <col min="2" max="2" width="30.5703125" style="34" customWidth="1"/>
    <col min="3" max="3" width="60.5703125" style="34" customWidth="1"/>
    <col min="4" max="4" width="30.5703125" style="34" customWidth="1"/>
    <col min="5" max="5" width="60.5703125" style="34" customWidth="1"/>
    <col min="6" max="6" width="30.5703125" style="34" customWidth="1"/>
    <col min="7" max="7" width="120.5703125" style="34" customWidth="1"/>
    <col min="8" max="15" width="30.5703125" style="34" customWidth="1"/>
    <col min="16" max="16" width="16.42578125" style="35" customWidth="1"/>
    <col min="17" max="16384" width="11.42578125" style="35"/>
  </cols>
  <sheetData>
    <row r="1" spans="2:15" ht="11.25" customHeight="1" x14ac:dyDescent="0.25"/>
    <row r="2" spans="2:15" ht="30" customHeight="1" x14ac:dyDescent="0.25">
      <c r="B2" s="217"/>
      <c r="C2" s="29" t="s">
        <v>71</v>
      </c>
      <c r="D2" s="410" t="s">
        <v>229</v>
      </c>
      <c r="E2" s="411"/>
      <c r="F2" s="411"/>
      <c r="G2" s="411"/>
      <c r="H2" s="411"/>
      <c r="I2" s="411"/>
      <c r="J2" s="411"/>
      <c r="K2" s="412"/>
      <c r="L2" s="343" t="s">
        <v>72</v>
      </c>
      <c r="M2" s="343"/>
      <c r="N2" s="350" t="s">
        <v>232</v>
      </c>
      <c r="O2" s="351"/>
    </row>
    <row r="3" spans="2:15" ht="30" customHeight="1" x14ac:dyDescent="0.25">
      <c r="B3" s="218"/>
      <c r="C3" s="29" t="s">
        <v>73</v>
      </c>
      <c r="D3" s="410" t="s">
        <v>230</v>
      </c>
      <c r="E3" s="411"/>
      <c r="F3" s="411"/>
      <c r="G3" s="411"/>
      <c r="H3" s="411"/>
      <c r="I3" s="411"/>
      <c r="J3" s="411"/>
      <c r="K3" s="412"/>
      <c r="L3" s="343" t="s">
        <v>74</v>
      </c>
      <c r="M3" s="343"/>
      <c r="N3" s="350">
        <v>4</v>
      </c>
      <c r="O3" s="351"/>
    </row>
    <row r="4" spans="2:15" ht="30" customHeight="1" x14ac:dyDescent="0.25">
      <c r="B4" s="219"/>
      <c r="C4" s="29" t="s">
        <v>75</v>
      </c>
      <c r="D4" s="413" t="s">
        <v>231</v>
      </c>
      <c r="E4" s="414"/>
      <c r="F4" s="414"/>
      <c r="G4" s="414"/>
      <c r="H4" s="414"/>
      <c r="I4" s="414"/>
      <c r="J4" s="414"/>
      <c r="K4" s="415"/>
      <c r="L4" s="343" t="s">
        <v>228</v>
      </c>
      <c r="M4" s="343"/>
      <c r="N4" s="355">
        <v>44636</v>
      </c>
      <c r="O4" s="356"/>
    </row>
    <row r="5" spans="2:15" ht="30" customHeight="1" x14ac:dyDescent="0.25">
      <c r="B5" s="417" t="s">
        <v>91</v>
      </c>
      <c r="C5" s="418"/>
      <c r="D5" s="418"/>
      <c r="E5" s="418"/>
      <c r="F5" s="418"/>
      <c r="G5" s="418"/>
      <c r="H5" s="418"/>
      <c r="I5" s="418"/>
      <c r="J5" s="418"/>
      <c r="K5" s="418"/>
      <c r="L5" s="418"/>
      <c r="M5" s="418"/>
      <c r="N5" s="418"/>
      <c r="O5" s="419"/>
    </row>
    <row r="6" spans="2:15" ht="60" customHeight="1" x14ac:dyDescent="0.25">
      <c r="B6" s="399" t="s">
        <v>898</v>
      </c>
      <c r="C6" s="400"/>
      <c r="D6" s="400"/>
      <c r="E6" s="400"/>
      <c r="F6" s="400"/>
      <c r="G6" s="400"/>
      <c r="H6" s="400"/>
      <c r="I6" s="400"/>
      <c r="J6" s="400"/>
      <c r="K6" s="400"/>
      <c r="L6" s="400"/>
      <c r="M6" s="400"/>
      <c r="N6" s="400"/>
      <c r="O6" s="401"/>
    </row>
    <row r="7" spans="2:15" ht="30" customHeight="1" x14ac:dyDescent="0.25">
      <c r="B7" s="325" t="s">
        <v>90</v>
      </c>
      <c r="C7" s="326"/>
      <c r="D7" s="326"/>
      <c r="E7" s="326"/>
      <c r="F7" s="326"/>
      <c r="G7" s="326"/>
      <c r="H7" s="326"/>
      <c r="I7" s="326"/>
      <c r="J7" s="326"/>
      <c r="K7" s="326"/>
      <c r="L7" s="326"/>
      <c r="M7" s="326"/>
      <c r="N7" s="326"/>
      <c r="O7" s="327"/>
    </row>
    <row r="8" spans="2:15" ht="210" customHeight="1" x14ac:dyDescent="0.25">
      <c r="B8" s="408" t="s">
        <v>75</v>
      </c>
      <c r="C8" s="402" t="s">
        <v>903</v>
      </c>
      <c r="D8" s="404" t="s">
        <v>368</v>
      </c>
      <c r="E8" s="406" t="s">
        <v>827</v>
      </c>
      <c r="F8" s="323" t="s">
        <v>386</v>
      </c>
      <c r="G8" s="406" t="s">
        <v>900</v>
      </c>
      <c r="H8" s="416" t="s">
        <v>1984</v>
      </c>
      <c r="I8" s="416"/>
      <c r="J8" s="416"/>
      <c r="K8" s="416"/>
      <c r="L8" s="416"/>
      <c r="M8" s="416"/>
      <c r="N8" s="416"/>
      <c r="O8" s="416"/>
    </row>
    <row r="9" spans="2:15" ht="150" customHeight="1" x14ac:dyDescent="0.25">
      <c r="B9" s="409"/>
      <c r="C9" s="403"/>
      <c r="D9" s="405"/>
      <c r="E9" s="407"/>
      <c r="F9" s="323"/>
      <c r="G9" s="407"/>
      <c r="H9" s="142" t="s">
        <v>904</v>
      </c>
      <c r="I9" s="142" t="s">
        <v>387</v>
      </c>
      <c r="J9" s="142" t="s">
        <v>397</v>
      </c>
      <c r="K9" s="143" t="s">
        <v>905</v>
      </c>
      <c r="L9" s="142" t="s">
        <v>388</v>
      </c>
      <c r="M9" s="142" t="s">
        <v>397</v>
      </c>
      <c r="N9" s="142" t="s">
        <v>398</v>
      </c>
      <c r="O9" s="137" t="s">
        <v>722</v>
      </c>
    </row>
    <row r="10" spans="2:15" ht="150" customHeight="1" x14ac:dyDescent="0.25">
      <c r="B10" s="28" t="str">
        <f>+'3 - Identificación del Riesgo'!B9</f>
        <v>DIRECCIONAMIENTO ESTRATÉGICO</v>
      </c>
      <c r="C10" s="51" t="str">
        <f>+'3 - Identificación del Riesgo'!F9</f>
        <v>OFICINA DE PLANEACIÓN</v>
      </c>
      <c r="D10" s="25" t="str">
        <f>+'3 - Identificación del Riesgo'!G9</f>
        <v>R 1</v>
      </c>
      <c r="E10" s="26" t="str">
        <f>+'3 - Identificación del Riesgo'!H9</f>
        <v>Aprobar planes no pertinentes a la entidad</v>
      </c>
      <c r="F10" s="26" t="str">
        <f>+'3 - Identificación del Riesgo'!I9</f>
        <v>Afectación Económica o presupuestal</v>
      </c>
      <c r="G10" s="26"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13">
        <v>1</v>
      </c>
      <c r="I10" s="241" t="str">
        <f t="shared" ref="I10:I41" si="0">IF(H10&lt;=0,"",IF(H10&lt;=2,"Muy Baja",IF(H10&lt;=24,"Baja",IF(H10&lt;=500,"Media",IF(H10&lt;=5000,"Alta","Muy Alta")))))</f>
        <v>Muy Baja</v>
      </c>
      <c r="J10" s="242">
        <f t="shared" ref="J10:J41" si="1">IF(I10="","",IF(I10="Muy Baja",0.2,IF(I10="Baja",0.4,IF(I10="Media",0.6,IF(I10="Alta",0.8,IF(I10="Muy Alta",1,))))))</f>
        <v>0.2</v>
      </c>
      <c r="K10" s="213" t="s">
        <v>951</v>
      </c>
      <c r="L10" s="241" t="str">
        <f>IF(OR(K10=[1]Datos!$A$23,K10=[1]Datos!$B$23),"Leve",IF(OR(K10=[1]Datos!$A$24,K10=[1]Datos!$B$24),"Menor",IF(OR(K10=[1]Datos!$A$25,K10=[1]Datos!$B$25),"Moderado",IF(OR(K10=[1]Datos!$A$26,K10=[1]Datos!$B$26),"Mayor",IF(OR(K10=[1]Datos!$A$27,K10=[1]Datos!$B$27),"Catastrófico","")))))</f>
        <v>Catastrófico</v>
      </c>
      <c r="M10" s="242">
        <f t="shared" ref="M10:M41" si="2">IF(L10="","",IF(L10="Leve",0.2,IF(L10="Menor",0.4,IF(L10="Moderado",0.6,IF(L10="Mayor",0.8,IF(L10="Catastrófico",1,))))))</f>
        <v>1</v>
      </c>
      <c r="N10" s="241" t="str">
        <f t="shared" ref="N10:N41" si="3">IF(OR(AND(I10="Muy Baja",L10="Leve"),AND(I10="Muy Baja",L10="Menor"),AND(I10="Baja",L10="Leve")),"Bajo",IF(OR(AND(I10="Muy baja",L10="Moderado"),AND(I10="Baja",L10="Menor"),AND(I10="Baja",L10="Moderado"),AND(I10="Media",L10="Leve"),AND(I10="Media",L10="Menor"),AND(I10="Media",L10="Moderado"),AND(I10="Alta",L10="Leve"),AND(I10="Alta",L10="Menor")),"Moderado",IF(OR(AND(I10="Muy Baja",L10="Mayor"),AND(I10="Baja",L10="Mayor"),AND(I10="Media",L10="Mayor"),AND(I10="Alta",L10="Moderado"),AND(I10="Alta",L10="Mayor"),AND(I10="Muy Alta",L10="Leve"),AND(I10="Muy Alta",L10="Menor"),AND(I10="Muy Alta",L10="Moderado"),AND(I10="Muy Alta",L10="Mayor")),"Alto",IF(OR(AND(I10="Muy Baja",L10="Catastrófico"),AND(I10="Baja",L10="Catastrófico"),AND(I10="Media",L10="Catastrófico"),AND(I10="Alta",L10="Catastrófico"),AND(I10="Muy Alta",L10="Catastrófico")),"Extremo",""))))</f>
        <v>Extremo</v>
      </c>
      <c r="O10" s="241" t="str">
        <f t="shared" ref="O10:O41" si="4">_xlfn.IFS(N10="Bajo","Aceptar",N10="Moderado","Reducir",N10="Alto","Reducir",N10="Extremo","Reducir")</f>
        <v>Reducir</v>
      </c>
    </row>
    <row r="11" spans="2:15" ht="150" customHeight="1" x14ac:dyDescent="0.25">
      <c r="B11" s="28" t="str">
        <f>+'3 - Identificación del Riesgo'!B10</f>
        <v>DIRECCIONAMIENTO ESTRATÉGICO</v>
      </c>
      <c r="C11" s="51" t="str">
        <f>+'3 - Identificación del Riesgo'!F10</f>
        <v>OFICINA DE PLANEACIÓN</v>
      </c>
      <c r="D11" s="25" t="str">
        <f>+'3 - Identificación del Riesgo'!G10</f>
        <v>R 1</v>
      </c>
      <c r="E11" s="26" t="str">
        <f>+'3 - Identificación del Riesgo'!H10</f>
        <v>Aprobar planes no pertinentes a la entidad</v>
      </c>
      <c r="F11" s="26" t="str">
        <f>+'3 - Identificación del Riesgo'!I10</f>
        <v>Afectación Económica o presupuestal</v>
      </c>
      <c r="G11" s="26"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13">
        <v>1</v>
      </c>
      <c r="I11" s="241" t="str">
        <f t="shared" si="0"/>
        <v>Muy Baja</v>
      </c>
      <c r="J11" s="242">
        <f t="shared" si="1"/>
        <v>0.2</v>
      </c>
      <c r="K11" s="213" t="s">
        <v>951</v>
      </c>
      <c r="L11" s="241" t="str">
        <f>IF(OR(K11=[1]Datos!$A$23,K11=[1]Datos!$B$23),"Leve",IF(OR(K11=[1]Datos!$A$24,K11=[1]Datos!$B$24),"Menor",IF(OR(K11=[1]Datos!$A$25,K11=[1]Datos!$B$25),"Moderado",IF(OR(K11=[1]Datos!$A$26,K11=[1]Datos!$B$26),"Mayor",IF(OR(K11=[1]Datos!$A$27,K11=[1]Datos!$B$27),"Catastrófico","")))))</f>
        <v>Catastrófico</v>
      </c>
      <c r="M11" s="242">
        <f t="shared" si="2"/>
        <v>1</v>
      </c>
      <c r="N11" s="241" t="str">
        <f t="shared" si="3"/>
        <v>Extremo</v>
      </c>
      <c r="O11" s="241" t="str">
        <f t="shared" si="4"/>
        <v>Reducir</v>
      </c>
    </row>
    <row r="12" spans="2:15" ht="150" customHeight="1" x14ac:dyDescent="0.25">
      <c r="B12" s="28" t="str">
        <f>+'3 - Identificación del Riesgo'!B11</f>
        <v>DIRECCIONAMIENTO ESTRATÉGICO</v>
      </c>
      <c r="C12" s="51" t="str">
        <f>+'3 - Identificación del Riesgo'!F11</f>
        <v>OFICINA DE PLANEACIÓN</v>
      </c>
      <c r="D12" s="25" t="str">
        <f>+'3 - Identificación del Riesgo'!G11</f>
        <v>R 2</v>
      </c>
      <c r="E12" s="26" t="str">
        <f>+'3 - Identificación del Riesgo'!H11</f>
        <v>Inscribir proyectos de inversión no adecuados a las necesidades de la entidad</v>
      </c>
      <c r="F12" s="26" t="str">
        <f>+'3 - Identificación del Riesgo'!I11</f>
        <v>Afectación Económica o presupuestal</v>
      </c>
      <c r="G12" s="26"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13">
        <v>1</v>
      </c>
      <c r="I12" s="241" t="str">
        <f t="shared" si="0"/>
        <v>Muy Baja</v>
      </c>
      <c r="J12" s="242">
        <f t="shared" si="1"/>
        <v>0.2</v>
      </c>
      <c r="K12" s="213" t="s">
        <v>951</v>
      </c>
      <c r="L12" s="241" t="str">
        <f>IF(OR(K12=[1]Datos!$A$23,K12=[1]Datos!$B$23),"Leve",IF(OR(K12=[1]Datos!$A$24,K12=[1]Datos!$B$24),"Menor",IF(OR(K12=[1]Datos!$A$25,K12=[1]Datos!$B$25),"Moderado",IF(OR(K12=[1]Datos!$A$26,K12=[1]Datos!$B$26),"Mayor",IF(OR(K12=[1]Datos!$A$27,K12=[1]Datos!$B$27),"Catastrófico","")))))</f>
        <v>Catastrófico</v>
      </c>
      <c r="M12" s="242">
        <f t="shared" si="2"/>
        <v>1</v>
      </c>
      <c r="N12" s="241" t="str">
        <f t="shared" si="3"/>
        <v>Extremo</v>
      </c>
      <c r="O12" s="241" t="str">
        <f t="shared" si="4"/>
        <v>Reducir</v>
      </c>
    </row>
    <row r="13" spans="2:15" ht="150" customHeight="1" x14ac:dyDescent="0.25">
      <c r="B13" s="28" t="str">
        <f>+'3 - Identificación del Riesgo'!B12</f>
        <v>DIRECCIONAMIENTO ESTRATÉGICO</v>
      </c>
      <c r="C13" s="51" t="str">
        <f>+'3 - Identificación del Riesgo'!F12</f>
        <v>OFICINA DE PLANEACIÓN</v>
      </c>
      <c r="D13" s="25" t="str">
        <f>+'3 - Identificación del Riesgo'!G12</f>
        <v>R 2</v>
      </c>
      <c r="E13" s="26" t="str">
        <f>+'3 - Identificación del Riesgo'!H12</f>
        <v>Inscribir proyectos de inversión no adecuados a las necesidades de la entidad</v>
      </c>
      <c r="F13" s="26" t="str">
        <f>+'3 - Identificación del Riesgo'!I12</f>
        <v>Afectación Económica o presupuestal</v>
      </c>
      <c r="G13" s="26"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13">
        <f>+H12</f>
        <v>1</v>
      </c>
      <c r="I13" s="241" t="str">
        <f t="shared" si="0"/>
        <v>Muy Baja</v>
      </c>
      <c r="J13" s="242">
        <f t="shared" si="1"/>
        <v>0.2</v>
      </c>
      <c r="K13" s="213" t="str">
        <f>+K12</f>
        <v>Desde los 500 SMLMV</v>
      </c>
      <c r="L13" s="241" t="str">
        <f>IF(OR(K13=[1]Datos!$A$23,K13=[1]Datos!$B$23),"Leve",IF(OR(K13=[1]Datos!$A$24,K13=[1]Datos!$B$24),"Menor",IF(OR(K13=[1]Datos!$A$25,K13=[1]Datos!$B$25),"Moderado",IF(OR(K13=[1]Datos!$A$26,K13=[1]Datos!$B$26),"Mayor",IF(OR(K13=[1]Datos!$A$27,K13=[1]Datos!$B$27),"Catastrófico","")))))</f>
        <v>Catastrófico</v>
      </c>
      <c r="M13" s="242">
        <f t="shared" si="2"/>
        <v>1</v>
      </c>
      <c r="N13" s="241" t="str">
        <f t="shared" si="3"/>
        <v>Extremo</v>
      </c>
      <c r="O13" s="241" t="str">
        <f t="shared" si="4"/>
        <v>Reducir</v>
      </c>
    </row>
    <row r="14" spans="2:15" ht="150" customHeight="1" x14ac:dyDescent="0.25">
      <c r="B14" s="28" t="str">
        <f>+'3 - Identificación del Riesgo'!B13</f>
        <v>DIRECCIONAMIENTO ESTRATÉGICO</v>
      </c>
      <c r="C14" s="51" t="str">
        <f>+'3 - Identificación del Riesgo'!F13</f>
        <v>OFICINA DE PLANEACIÓN</v>
      </c>
      <c r="D14" s="25" t="str">
        <f>+'3 - Identificación del Riesgo'!G13</f>
        <v>R 2</v>
      </c>
      <c r="E14" s="26" t="str">
        <f>+'3 - Identificación del Riesgo'!H13</f>
        <v>Inscribir proyectos de inversión no adecuados a las necesidades de la entidad</v>
      </c>
      <c r="F14" s="26" t="str">
        <f>+'3 - Identificación del Riesgo'!I13</f>
        <v>Afectación Económica o presupuestal</v>
      </c>
      <c r="G14" s="26"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13">
        <f>+H13</f>
        <v>1</v>
      </c>
      <c r="I14" s="241" t="str">
        <f t="shared" si="0"/>
        <v>Muy Baja</v>
      </c>
      <c r="J14" s="242">
        <f t="shared" si="1"/>
        <v>0.2</v>
      </c>
      <c r="K14" s="213" t="str">
        <f>+K13</f>
        <v>Desde los 500 SMLMV</v>
      </c>
      <c r="L14" s="241" t="str">
        <f>IF(OR(K14=[1]Datos!$A$23,K14=[1]Datos!$B$23),"Leve",IF(OR(K14=[1]Datos!$A$24,K14=[1]Datos!$B$24),"Menor",IF(OR(K14=[1]Datos!$A$25,K14=[1]Datos!$B$25),"Moderado",IF(OR(K14=[1]Datos!$A$26,K14=[1]Datos!$B$26),"Mayor",IF(OR(K14=[1]Datos!$A$27,K14=[1]Datos!$B$27),"Catastrófico","")))))</f>
        <v>Catastrófico</v>
      </c>
      <c r="M14" s="242">
        <f t="shared" si="2"/>
        <v>1</v>
      </c>
      <c r="N14" s="241" t="str">
        <f t="shared" si="3"/>
        <v>Extremo</v>
      </c>
      <c r="O14" s="241" t="str">
        <f t="shared" si="4"/>
        <v>Reducir</v>
      </c>
    </row>
    <row r="15" spans="2:15" ht="150" customHeight="1" x14ac:dyDescent="0.25">
      <c r="B15" s="28" t="str">
        <f>+'3 - Identificación del Riesgo'!B14</f>
        <v>DIRECCIONAMIENTO ESTRATÉGICO</v>
      </c>
      <c r="C15" s="51" t="str">
        <f>+'3 - Identificación del Riesgo'!F14</f>
        <v>OFICINA DE PLANEACIÓN</v>
      </c>
      <c r="D15" s="25" t="str">
        <f>+'3 - Identificación del Riesgo'!G14</f>
        <v>R 3</v>
      </c>
      <c r="E15" s="26" t="str">
        <f>+'3 - Identificación del Riesgo'!H14</f>
        <v>Planeación inoportuna de cada vigencia</v>
      </c>
      <c r="F15" s="26" t="str">
        <f>+'3 - Identificación del Riesgo'!I14</f>
        <v>Pérdida Reputacional</v>
      </c>
      <c r="G15" s="26"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13">
        <v>1</v>
      </c>
      <c r="I15" s="241" t="str">
        <f t="shared" si="0"/>
        <v>Muy Baja</v>
      </c>
      <c r="J15" s="242">
        <f t="shared" si="1"/>
        <v>0.2</v>
      </c>
      <c r="K15" s="213" t="s">
        <v>393</v>
      </c>
      <c r="L15" s="241" t="str">
        <f>IF(OR(K15=[1]Datos!$A$23,K15=[1]Datos!$B$23),"Leve",IF(OR(K15=[1]Datos!$A$24,K15=[1]Datos!$B$24),"Menor",IF(OR(K15=[1]Datos!$A$25,K15=[1]Datos!$B$25),"Moderado",IF(OR(K15=[1]Datos!$A$26,K15=[1]Datos!$B$26),"Mayor",IF(OR(K15=[1]Datos!$A$27,K15=[1]Datos!$B$27),"Catastrófico","")))))</f>
        <v>Moderado</v>
      </c>
      <c r="M15" s="242">
        <f t="shared" si="2"/>
        <v>0.6</v>
      </c>
      <c r="N15" s="241" t="str">
        <f t="shared" si="3"/>
        <v>Moderado</v>
      </c>
      <c r="O15" s="241" t="str">
        <f t="shared" si="4"/>
        <v>Reducir</v>
      </c>
    </row>
    <row r="16" spans="2:15" ht="150" customHeight="1" x14ac:dyDescent="0.25">
      <c r="B16" s="28" t="str">
        <f>+'3 - Identificación del Riesgo'!B15</f>
        <v>DIRECCIONAMIENTO ESTRATÉGICO</v>
      </c>
      <c r="C16" s="51" t="str">
        <f>+'3 - Identificación del Riesgo'!F15</f>
        <v>OFICINA DE PLANEACIÓN</v>
      </c>
      <c r="D16" s="25" t="str">
        <f>+'3 - Identificación del Riesgo'!G15</f>
        <v>R 3</v>
      </c>
      <c r="E16" s="26" t="str">
        <f>+'3 - Identificación del Riesgo'!H15</f>
        <v>Planeación inoportuna de cada vigencia</v>
      </c>
      <c r="F16" s="26" t="str">
        <f>+'3 - Identificación del Riesgo'!I15</f>
        <v>Pérdida Reputacional</v>
      </c>
      <c r="G16" s="26"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13">
        <v>1</v>
      </c>
      <c r="I16" s="241" t="str">
        <f t="shared" si="0"/>
        <v>Muy Baja</v>
      </c>
      <c r="J16" s="242">
        <f t="shared" si="1"/>
        <v>0.2</v>
      </c>
      <c r="K16" s="213" t="s">
        <v>393</v>
      </c>
      <c r="L16" s="241" t="str">
        <f>IF(OR(K16=[1]Datos!$A$23,K16=[1]Datos!$B$23),"Leve",IF(OR(K16=[1]Datos!$A$24,K16=[1]Datos!$B$24),"Menor",IF(OR(K16=[1]Datos!$A$25,K16=[1]Datos!$B$25),"Moderado",IF(OR(K16=[1]Datos!$A$26,K16=[1]Datos!$B$26),"Mayor",IF(OR(K16=[1]Datos!$A$27,K16=[1]Datos!$B$27),"Catastrófico","")))))</f>
        <v>Moderado</v>
      </c>
      <c r="M16" s="242">
        <f t="shared" si="2"/>
        <v>0.6</v>
      </c>
      <c r="N16" s="241" t="str">
        <f t="shared" si="3"/>
        <v>Moderado</v>
      </c>
      <c r="O16" s="241" t="str">
        <f t="shared" si="4"/>
        <v>Reducir</v>
      </c>
    </row>
    <row r="17" spans="2:15" ht="150" customHeight="1" x14ac:dyDescent="0.25">
      <c r="B17" s="28" t="str">
        <f>+'3 - Identificación del Riesgo'!B16</f>
        <v>DIRECCIONAMIENTO ESTRATÉGICO</v>
      </c>
      <c r="C17" s="51" t="str">
        <f>+'3 - Identificación del Riesgo'!F16</f>
        <v>OFICINA DE PLANEACIÓN</v>
      </c>
      <c r="D17" s="25" t="str">
        <f>+'3 - Identificación del Riesgo'!G16</f>
        <v>R 4</v>
      </c>
      <c r="E17" s="26" t="str">
        <f>+'3 - Identificación del Riesgo'!H16</f>
        <v>Reporte de información no pertinente a las necesidades de la Dirección General</v>
      </c>
      <c r="F17" s="26" t="str">
        <f>+'3 - Identificación del Riesgo'!I16</f>
        <v>Pérdida Reputacional</v>
      </c>
      <c r="G17" s="26"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13">
        <v>365</v>
      </c>
      <c r="I17" s="241" t="str">
        <f t="shared" si="0"/>
        <v>Media</v>
      </c>
      <c r="J17" s="242">
        <f t="shared" si="1"/>
        <v>0.6</v>
      </c>
      <c r="K17" s="213" t="s">
        <v>393</v>
      </c>
      <c r="L17" s="241" t="str">
        <f>IF(OR(K17=[1]Datos!$A$23,K17=[1]Datos!$B$23),"Leve",IF(OR(K17=[1]Datos!$A$24,K17=[1]Datos!$B$24),"Menor",IF(OR(K17=[1]Datos!$A$25,K17=[1]Datos!$B$25),"Moderado",IF(OR(K17=[1]Datos!$A$26,K17=[1]Datos!$B$26),"Mayor",IF(OR(K17=[1]Datos!$A$27,K17=[1]Datos!$B$27),"Catastrófico","")))))</f>
        <v>Moderado</v>
      </c>
      <c r="M17" s="242">
        <f t="shared" si="2"/>
        <v>0.6</v>
      </c>
      <c r="N17" s="241" t="str">
        <f t="shared" si="3"/>
        <v>Moderado</v>
      </c>
      <c r="O17" s="241" t="str">
        <f t="shared" si="4"/>
        <v>Reducir</v>
      </c>
    </row>
    <row r="18" spans="2:15" ht="150" customHeight="1" x14ac:dyDescent="0.25">
      <c r="B18" s="28" t="str">
        <f>+'3 - Identificación del Riesgo'!B17</f>
        <v>DIRECCIONAMIENTO ESTRATÉGICO</v>
      </c>
      <c r="C18" s="51" t="str">
        <f>+'3 - Identificación del Riesgo'!F17</f>
        <v>OFICINA DE PLANEACIÓN</v>
      </c>
      <c r="D18" s="25" t="str">
        <f>+'3 - Identificación del Riesgo'!G17</f>
        <v>R 4</v>
      </c>
      <c r="E18" s="26" t="str">
        <f>+'3 - Identificación del Riesgo'!H17</f>
        <v>Reporte de información no pertinente a las necesidades de la Dirección General</v>
      </c>
      <c r="F18" s="26" t="str">
        <f>+'3 - Identificación del Riesgo'!I17</f>
        <v>Pérdida Reputacional</v>
      </c>
      <c r="G18" s="26"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12">
        <v>365</v>
      </c>
      <c r="I18" s="241" t="str">
        <f t="shared" si="0"/>
        <v>Media</v>
      </c>
      <c r="J18" s="242">
        <f t="shared" si="1"/>
        <v>0.6</v>
      </c>
      <c r="K18" s="213" t="s">
        <v>393</v>
      </c>
      <c r="L18" s="241" t="str">
        <f>IF(OR(K18=[1]Datos!$A$23,K18=[1]Datos!$B$23),"Leve",IF(OR(K18=[1]Datos!$A$24,K18=[1]Datos!$B$24),"Menor",IF(OR(K18=[1]Datos!$A$25,K18=[1]Datos!$B$25),"Moderado",IF(OR(K18=[1]Datos!$A$26,K18=[1]Datos!$B$26),"Mayor",IF(OR(K18=[1]Datos!$A$27,K18=[1]Datos!$B$27),"Catastrófico","")))))</f>
        <v>Moderado</v>
      </c>
      <c r="M18" s="242">
        <f t="shared" si="2"/>
        <v>0.6</v>
      </c>
      <c r="N18" s="241" t="str">
        <f t="shared" si="3"/>
        <v>Moderado</v>
      </c>
      <c r="O18" s="241" t="str">
        <f t="shared" si="4"/>
        <v>Reducir</v>
      </c>
    </row>
    <row r="19" spans="2:15" ht="150" customHeight="1" x14ac:dyDescent="0.25">
      <c r="B19" s="28" t="str">
        <f>+'3 - Identificación del Riesgo'!B18</f>
        <v>DIRECCIONAMIENTO ESTRATÉGICO</v>
      </c>
      <c r="C19" s="51" t="str">
        <f>+'3 - Identificación del Riesgo'!F18</f>
        <v>OFICINA DE PLANEACIÓN</v>
      </c>
      <c r="D19" s="25" t="str">
        <f>+'3 - Identificación del Riesgo'!G18</f>
        <v>R 5</v>
      </c>
      <c r="E19" s="26" t="str">
        <f>+'3 - Identificación del Riesgo'!H18</f>
        <v>Planeación y gestión de procesos con inadecuada valoración de riesgos y oportunidades</v>
      </c>
      <c r="F19" s="26" t="str">
        <f>+'3 - Identificación del Riesgo'!I18</f>
        <v>Pérdida Reputacional</v>
      </c>
      <c r="G19" s="26" t="str">
        <f>+'3 - Identificación del Riesgo'!J18</f>
        <v>Posibilidad de pérdida reputacional en la imagen institucional por la inadecuada identificación y control de riesgos que afectan los procesos de la entidad</v>
      </c>
      <c r="H19" s="212">
        <v>365</v>
      </c>
      <c r="I19" s="241" t="str">
        <f t="shared" si="0"/>
        <v>Media</v>
      </c>
      <c r="J19" s="242">
        <f t="shared" si="1"/>
        <v>0.6</v>
      </c>
      <c r="K19" s="213" t="s">
        <v>393</v>
      </c>
      <c r="L19" s="241" t="str">
        <f>IF(OR(K19=[1]Datos!$A$23,K19=[1]Datos!$B$23),"Leve",IF(OR(K19=[1]Datos!$A$24,K19=[1]Datos!$B$24),"Menor",IF(OR(K19=[1]Datos!$A$25,K19=[1]Datos!$B$25),"Moderado",IF(OR(K19=[1]Datos!$A$26,K19=[1]Datos!$B$26),"Mayor",IF(OR(K19=[1]Datos!$A$27,K19=[1]Datos!$B$27),"Catastrófico","")))))</f>
        <v>Moderado</v>
      </c>
      <c r="M19" s="242">
        <f t="shared" si="2"/>
        <v>0.6</v>
      </c>
      <c r="N19" s="241" t="str">
        <f t="shared" si="3"/>
        <v>Moderado</v>
      </c>
      <c r="O19" s="241" t="str">
        <f t="shared" si="4"/>
        <v>Reducir</v>
      </c>
    </row>
    <row r="20" spans="2:15" ht="150" customHeight="1" x14ac:dyDescent="0.25">
      <c r="B20" s="28" t="str">
        <f>+'3 - Identificación del Riesgo'!B19</f>
        <v>DIRECCIONAMIENTO ESTRATÉGICO</v>
      </c>
      <c r="C20" s="51" t="str">
        <f>+'3 - Identificación del Riesgo'!F19</f>
        <v>OFICINA DE PLANEACIÓN</v>
      </c>
      <c r="D20" s="25" t="str">
        <f>+'3 - Identificación del Riesgo'!G19</f>
        <v>R 5</v>
      </c>
      <c r="E20" s="26" t="str">
        <f>+'3 - Identificación del Riesgo'!H19</f>
        <v>Planeación y gestión de procesos con inadecuada valoración de riesgos y oportunidades</v>
      </c>
      <c r="F20" s="26" t="str">
        <f>+'3 - Identificación del Riesgo'!I19</f>
        <v>Pérdida Reputacional</v>
      </c>
      <c r="G20" s="26" t="str">
        <f>+'3 - Identificación del Riesgo'!J19</f>
        <v>Posibilidad de pérdida reputacional en la imagen institucional por la inadecuada identificación y control de riesgos que afectan los procesos de la entidad</v>
      </c>
      <c r="H20" s="212">
        <v>365</v>
      </c>
      <c r="I20" s="241" t="str">
        <f t="shared" si="0"/>
        <v>Media</v>
      </c>
      <c r="J20" s="242">
        <f t="shared" si="1"/>
        <v>0.6</v>
      </c>
      <c r="K20" s="213" t="s">
        <v>393</v>
      </c>
      <c r="L20" s="241" t="str">
        <f>IF(OR(K20=[1]Datos!$A$23,K20=[1]Datos!$B$23),"Leve",IF(OR(K20=[1]Datos!$A$24,K20=[1]Datos!$B$24),"Menor",IF(OR(K20=[1]Datos!$A$25,K20=[1]Datos!$B$25),"Moderado",IF(OR(K20=[1]Datos!$A$26,K20=[1]Datos!$B$26),"Mayor",IF(OR(K20=[1]Datos!$A$27,K20=[1]Datos!$B$27),"Catastrófico","")))))</f>
        <v>Moderado</v>
      </c>
      <c r="M20" s="242">
        <f t="shared" si="2"/>
        <v>0.6</v>
      </c>
      <c r="N20" s="241" t="str">
        <f t="shared" si="3"/>
        <v>Moderado</v>
      </c>
      <c r="O20" s="241" t="str">
        <f t="shared" si="4"/>
        <v>Reducir</v>
      </c>
    </row>
    <row r="21" spans="2:15" ht="150" customHeight="1" x14ac:dyDescent="0.25">
      <c r="B21" s="28" t="str">
        <f>+'3 - Identificación del Riesgo'!B20</f>
        <v>COMUNICACIÓN Y GESTIÓN CON GRUPOS DE INTERÉS</v>
      </c>
      <c r="C21" s="51" t="str">
        <f>+'3 - Identificación del Riesgo'!F20</f>
        <v>DIRECCIÓN GENERAL (EQUIPO DE COMUNICACIONES)</v>
      </c>
      <c r="D21" s="25" t="str">
        <f>+'3 - Identificación del Riesgo'!G20</f>
        <v>R 6</v>
      </c>
      <c r="E21" s="26" t="str">
        <f>+'3 - Identificación del Riesgo'!H20</f>
        <v>Dar información imprecisa o errónea a la ciudadanía a través de cualquier medio de comunicación por parte de  personas autorizadas y NO autorizadas</v>
      </c>
      <c r="F21" s="26" t="str">
        <f>+'3 - Identificación del Riesgo'!I20</f>
        <v>Pérdida Reputacional</v>
      </c>
      <c r="G21" s="26" t="str">
        <f>+'3 - Identificación del Riesgo'!J20</f>
        <v>Posibilidad de pérdida reputacional en la credibilidad y mala imagen institucional por deficiencia en la información interna y externa de la entidad</v>
      </c>
      <c r="H21" s="212">
        <v>8760</v>
      </c>
      <c r="I21" s="241" t="str">
        <f t="shared" si="0"/>
        <v>Muy Alta</v>
      </c>
      <c r="J21" s="242">
        <f t="shared" si="1"/>
        <v>1</v>
      </c>
      <c r="K21" s="213" t="s">
        <v>394</v>
      </c>
      <c r="L21" s="241" t="str">
        <f>IF(OR(K21=[1]Datos!$A$23,K21=[1]Datos!$B$23),"Leve",IF(OR(K21=[1]Datos!$A$24,K21=[1]Datos!$B$24),"Menor",IF(OR(K21=[1]Datos!$A$25,K21=[1]Datos!$B$25),"Moderado",IF(OR(K21=[1]Datos!$A$26,K21=[1]Datos!$B$26),"Mayor",IF(OR(K21=[1]Datos!$A$27,K21=[1]Datos!$B$27),"Catastrófico","")))))</f>
        <v>Catastrófico</v>
      </c>
      <c r="M21" s="242">
        <f t="shared" si="2"/>
        <v>1</v>
      </c>
      <c r="N21" s="241" t="str">
        <f t="shared" si="3"/>
        <v>Extremo</v>
      </c>
      <c r="O21" s="241" t="str">
        <f t="shared" si="4"/>
        <v>Reducir</v>
      </c>
    </row>
    <row r="22" spans="2:15" ht="150" customHeight="1" x14ac:dyDescent="0.25">
      <c r="B22" s="28" t="str">
        <f>+'3 - Identificación del Riesgo'!B21</f>
        <v>COMUNICACIÓN Y GESTIÓN CON GRUPOS DE INTERÉS</v>
      </c>
      <c r="C22" s="51" t="str">
        <f>+'3 - Identificación del Riesgo'!F21</f>
        <v>DIRECCIÓN GENERAL (EQUIPO DE COMUNICACIONES)</v>
      </c>
      <c r="D22" s="25" t="str">
        <f>+'3 - Identificación del Riesgo'!G21</f>
        <v>R 6</v>
      </c>
      <c r="E22" s="26" t="str">
        <f>+'3 - Identificación del Riesgo'!H21</f>
        <v>Dar información imprecisa o errónea a la ciudadanía a través de cualquier medio de comunicación por parte de  personas autorizadas y NO autorizadas</v>
      </c>
      <c r="F22" s="26" t="str">
        <f>+'3 - Identificación del Riesgo'!I21</f>
        <v>Pérdida Reputacional</v>
      </c>
      <c r="G22" s="26" t="str">
        <f>+'3 - Identificación del Riesgo'!J21</f>
        <v>Posibilidad de pérdida reputacional en la credibilidad y mala imagen institucional por deficiencia en la información interna y externa de la entidad</v>
      </c>
      <c r="H22" s="212">
        <v>8760</v>
      </c>
      <c r="I22" s="241" t="str">
        <f t="shared" si="0"/>
        <v>Muy Alta</v>
      </c>
      <c r="J22" s="242">
        <f t="shared" si="1"/>
        <v>1</v>
      </c>
      <c r="K22" s="213" t="s">
        <v>394</v>
      </c>
      <c r="L22" s="241" t="str">
        <f>IF(OR(K22=[1]Datos!$A$23,K22=[1]Datos!$B$23),"Leve",IF(OR(K22=[1]Datos!$A$24,K22=[1]Datos!$B$24),"Menor",IF(OR(K22=[1]Datos!$A$25,K22=[1]Datos!$B$25),"Moderado",IF(OR(K22=[1]Datos!$A$26,K22=[1]Datos!$B$26),"Mayor",IF(OR(K22=[1]Datos!$A$27,K22=[1]Datos!$B$27),"Catastrófico","")))))</f>
        <v>Catastrófico</v>
      </c>
      <c r="M22" s="242">
        <f t="shared" si="2"/>
        <v>1</v>
      </c>
      <c r="N22" s="241" t="str">
        <f t="shared" si="3"/>
        <v>Extremo</v>
      </c>
      <c r="O22" s="241" t="str">
        <f t="shared" si="4"/>
        <v>Reducir</v>
      </c>
    </row>
    <row r="23" spans="2:15" ht="150" customHeight="1" x14ac:dyDescent="0.25">
      <c r="B23" s="28" t="str">
        <f>+'3 - Identificación del Riesgo'!B22</f>
        <v>COMUNICACIÓN Y GESTIÓN CON GRUPOS DE INTERÉS</v>
      </c>
      <c r="C23" s="51" t="str">
        <f>+'3 - Identificación del Riesgo'!F22</f>
        <v>DIRECCIÓN GENERAL (EQUIPO DE COMUNICACIONES)</v>
      </c>
      <c r="D23" s="25" t="str">
        <f>+'3 - Identificación del Riesgo'!G22</f>
        <v>R 6</v>
      </c>
      <c r="E23" s="26" t="str">
        <f>+'3 - Identificación del Riesgo'!H22</f>
        <v>Dar información imprecisa o errónea a la ciudadanía a través de cualquier medio de comunicación por parte de  personas autorizadas y NO autorizadas</v>
      </c>
      <c r="F23" s="26" t="str">
        <f>+'3 - Identificación del Riesgo'!I22</f>
        <v>Pérdida Reputacional</v>
      </c>
      <c r="G23" s="26" t="str">
        <f>+'3 - Identificación del Riesgo'!J22</f>
        <v>Posibilidad de pérdida reputacional en la credibilidad y mala imagen institucional por deficiencia en la información interna y externa de la entidad</v>
      </c>
      <c r="H23" s="212">
        <v>8760</v>
      </c>
      <c r="I23" s="241" t="str">
        <f t="shared" si="0"/>
        <v>Muy Alta</v>
      </c>
      <c r="J23" s="242">
        <f t="shared" si="1"/>
        <v>1</v>
      </c>
      <c r="K23" s="213" t="s">
        <v>394</v>
      </c>
      <c r="L23" s="241" t="str">
        <f>IF(OR(K23=[1]Datos!$A$23,K23=[1]Datos!$B$23),"Leve",IF(OR(K23=[1]Datos!$A$24,K23=[1]Datos!$B$24),"Menor",IF(OR(K23=[1]Datos!$A$25,K23=[1]Datos!$B$25),"Moderado",IF(OR(K23=[1]Datos!$A$26,K23=[1]Datos!$B$26),"Mayor",IF(OR(K23=[1]Datos!$A$27,K23=[1]Datos!$B$27),"Catastrófico","")))))</f>
        <v>Catastrófico</v>
      </c>
      <c r="M23" s="242">
        <f t="shared" si="2"/>
        <v>1</v>
      </c>
      <c r="N23" s="241" t="str">
        <f t="shared" si="3"/>
        <v>Extremo</v>
      </c>
      <c r="O23" s="241" t="str">
        <f t="shared" si="4"/>
        <v>Reducir</v>
      </c>
    </row>
    <row r="24" spans="2:15" ht="150" customHeight="1" x14ac:dyDescent="0.25">
      <c r="B24" s="28" t="str">
        <f>+'3 - Identificación del Riesgo'!B23</f>
        <v>COMUNICACIÓN Y GESTIÓN CON GRUPOS DE INTERÉS</v>
      </c>
      <c r="C24" s="51" t="str">
        <f>+'3 - Identificación del Riesgo'!F23</f>
        <v>DIRECCIÓN GENERAL (EQUIPO DE COMUNICACIONES)</v>
      </c>
      <c r="D24" s="25" t="str">
        <f>+'3 - Identificación del Riesgo'!G23</f>
        <v>R 7</v>
      </c>
      <c r="E24" s="26" t="str">
        <f>+'3 - Identificación del Riesgo'!H23</f>
        <v>Inadecuada utilización de la imagen institucional</v>
      </c>
      <c r="F24" s="26" t="str">
        <f>+'3 - Identificación del Riesgo'!I23</f>
        <v>Pérdida Reputacional</v>
      </c>
      <c r="G24" s="26" t="str">
        <f>+'3 - Identificación del Riesgo'!J23</f>
        <v>Posibilidad de pérdida reputacional en la imagen institucional por el manejo inadecuado de la imagen institucional (símbolos, nombre, colores, manual de imagen, entre otros)</v>
      </c>
      <c r="H24" s="212">
        <v>8760</v>
      </c>
      <c r="I24" s="241" t="str">
        <f t="shared" si="0"/>
        <v>Muy Alta</v>
      </c>
      <c r="J24" s="242">
        <f t="shared" si="1"/>
        <v>1</v>
      </c>
      <c r="K24" s="213" t="s">
        <v>393</v>
      </c>
      <c r="L24" s="241" t="str">
        <f>IF(OR(K24=[1]Datos!$A$23,K24=[1]Datos!$B$23),"Leve",IF(OR(K24=[1]Datos!$A$24,K24=[1]Datos!$B$24),"Menor",IF(OR(K24=[1]Datos!$A$25,K24=[1]Datos!$B$25),"Moderado",IF(OR(K24=[1]Datos!$A$26,K24=[1]Datos!$B$26),"Mayor",IF(OR(K24=[1]Datos!$A$27,K24=[1]Datos!$B$27),"Catastrófico","")))))</f>
        <v>Moderado</v>
      </c>
      <c r="M24" s="242">
        <f t="shared" si="2"/>
        <v>0.6</v>
      </c>
      <c r="N24" s="241" t="str">
        <f t="shared" si="3"/>
        <v>Alto</v>
      </c>
      <c r="O24" s="241" t="str">
        <f t="shared" si="4"/>
        <v>Reducir</v>
      </c>
    </row>
    <row r="25" spans="2:15" ht="150" customHeight="1" x14ac:dyDescent="0.25">
      <c r="B25" s="28" t="str">
        <f>+'3 - Identificación del Riesgo'!B24</f>
        <v>COMUNICACIÓN Y GESTIÓN CON GRUPOS DE INTERÉS</v>
      </c>
      <c r="C25" s="51" t="str">
        <f>+'3 - Identificación del Riesgo'!F24</f>
        <v>DIRECCIÓN GENERAL (EQUIPO DE COMUNICACIONES)</v>
      </c>
      <c r="D25" s="25" t="str">
        <f>+'3 - Identificación del Riesgo'!G24</f>
        <v>R 7</v>
      </c>
      <c r="E25" s="26" t="str">
        <f>+'3 - Identificación del Riesgo'!H24</f>
        <v>Inadecuada utilización de la imagen institucional</v>
      </c>
      <c r="F25" s="26" t="str">
        <f>+'3 - Identificación del Riesgo'!I24</f>
        <v>Pérdida Reputacional</v>
      </c>
      <c r="G25" s="26" t="str">
        <f>+'3 - Identificación del Riesgo'!J24</f>
        <v>Posibilidad de pérdida reputacional en la imagen institucional por el manejo inadecuado de la imagen institucional (símbolos, nombre, colores, manual de imagen, entre otros)</v>
      </c>
      <c r="H25" s="212">
        <v>8760</v>
      </c>
      <c r="I25" s="241" t="str">
        <f t="shared" si="0"/>
        <v>Muy Alta</v>
      </c>
      <c r="J25" s="242">
        <f t="shared" si="1"/>
        <v>1</v>
      </c>
      <c r="K25" s="213" t="s">
        <v>393</v>
      </c>
      <c r="L25" s="241" t="str">
        <f>IF(OR(K25=[1]Datos!$A$23,K25=[1]Datos!$B$23),"Leve",IF(OR(K25=[1]Datos!$A$24,K25=[1]Datos!$B$24),"Menor",IF(OR(K25=[1]Datos!$A$25,K25=[1]Datos!$B$25),"Moderado",IF(OR(K25=[1]Datos!$A$26,K25=[1]Datos!$B$26),"Mayor",IF(OR(K25=[1]Datos!$A$27,K25=[1]Datos!$B$27),"Catastrófico","")))))</f>
        <v>Moderado</v>
      </c>
      <c r="M25" s="242">
        <f t="shared" si="2"/>
        <v>0.6</v>
      </c>
      <c r="N25" s="241" t="str">
        <f t="shared" si="3"/>
        <v>Alto</v>
      </c>
      <c r="O25" s="241" t="str">
        <f t="shared" si="4"/>
        <v>Reducir</v>
      </c>
    </row>
    <row r="26" spans="2:15" ht="150" customHeight="1" x14ac:dyDescent="0.25">
      <c r="B26" s="28" t="str">
        <f>+'3 - Identificación del Riesgo'!B25</f>
        <v>COMUNICACIÓN Y GESTIÓN CON GRUPOS DE INTERÉS</v>
      </c>
      <c r="C26" s="51" t="str">
        <f>+'3 - Identificación del Riesgo'!F25</f>
        <v>DIRECCIÓN GENERAL (EQUIPO DE COMUNICACIONES)</v>
      </c>
      <c r="D26" s="25" t="str">
        <f>+'3 - Identificación del Riesgo'!G25</f>
        <v>R 8</v>
      </c>
      <c r="E26" s="26" t="str">
        <f>+'3 - Identificación del Riesgo'!H25</f>
        <v>Información de la ANT no llega al público objetivo</v>
      </c>
      <c r="F26" s="26" t="str">
        <f>+'3 - Identificación del Riesgo'!I25</f>
        <v>Pérdida Reputacional</v>
      </c>
      <c r="G26" s="26" t="str">
        <f>+'3 - Identificación del Riesgo'!J25</f>
        <v>Posibilidad de pérdida reputacional en la imagen institucional en los grupo de interés por que los canales de comunicación no son efectivos y su es limitado</v>
      </c>
      <c r="H26" s="212">
        <v>8760</v>
      </c>
      <c r="I26" s="241" t="str">
        <f t="shared" si="0"/>
        <v>Muy Alta</v>
      </c>
      <c r="J26" s="242">
        <f t="shared" si="1"/>
        <v>1</v>
      </c>
      <c r="K26" s="213" t="s">
        <v>394</v>
      </c>
      <c r="L26" s="241" t="str">
        <f>IF(OR(K26=[1]Datos!$A$23,K26=[1]Datos!$B$23),"Leve",IF(OR(K26=[1]Datos!$A$24,K26=[1]Datos!$B$24),"Menor",IF(OR(K26=[1]Datos!$A$25,K26=[1]Datos!$B$25),"Moderado",IF(OR(K26=[1]Datos!$A$26,K26=[1]Datos!$B$26),"Mayor",IF(OR(K26=[1]Datos!$A$27,K26=[1]Datos!$B$27),"Catastrófico","")))))</f>
        <v>Catastrófico</v>
      </c>
      <c r="M26" s="242">
        <f t="shared" si="2"/>
        <v>1</v>
      </c>
      <c r="N26" s="241" t="str">
        <f t="shared" si="3"/>
        <v>Extremo</v>
      </c>
      <c r="O26" s="241" t="str">
        <f t="shared" si="4"/>
        <v>Reducir</v>
      </c>
    </row>
    <row r="27" spans="2:15" ht="150" customHeight="1" x14ac:dyDescent="0.25">
      <c r="B27" s="28" t="str">
        <f>+'3 - Identificación del Riesgo'!B26</f>
        <v>COMUNICACIÓN Y GESTIÓN CON GRUPOS DE INTERÉS</v>
      </c>
      <c r="C27" s="51" t="str">
        <f>+'3 - Identificación del Riesgo'!F26</f>
        <v>DIRECCIÓN GENERAL (EQUIPO DE COMUNICACIONES)</v>
      </c>
      <c r="D27" s="25" t="str">
        <f>+'3 - Identificación del Riesgo'!G26</f>
        <v>R 8</v>
      </c>
      <c r="E27" s="26" t="str">
        <f>+'3 - Identificación del Riesgo'!H26</f>
        <v>Información de la ANT no llega al público objetivo</v>
      </c>
      <c r="F27" s="26" t="str">
        <f>+'3 - Identificación del Riesgo'!I26</f>
        <v>Pérdida Reputacional</v>
      </c>
      <c r="G27" s="26" t="str">
        <f>+'3 - Identificación del Riesgo'!J26</f>
        <v>Posibilidad de pérdida reputacional en la imagen institucional en los grupo de interés por que los canales de comunicación no son efectivos y su es limitado</v>
      </c>
      <c r="H27" s="212">
        <v>8760</v>
      </c>
      <c r="I27" s="241" t="str">
        <f t="shared" si="0"/>
        <v>Muy Alta</v>
      </c>
      <c r="J27" s="242">
        <f t="shared" si="1"/>
        <v>1</v>
      </c>
      <c r="K27" s="213" t="s">
        <v>394</v>
      </c>
      <c r="L27" s="241" t="str">
        <f>IF(OR(K27=[1]Datos!$A$23,K27=[1]Datos!$B$23),"Leve",IF(OR(K27=[1]Datos!$A$24,K27=[1]Datos!$B$24),"Menor",IF(OR(K27=[1]Datos!$A$25,K27=[1]Datos!$B$25),"Moderado",IF(OR(K27=[1]Datos!$A$26,K27=[1]Datos!$B$26),"Mayor",IF(OR(K27=[1]Datos!$A$27,K27=[1]Datos!$B$27),"Catastrófico","")))))</f>
        <v>Catastrófico</v>
      </c>
      <c r="M27" s="242">
        <f t="shared" si="2"/>
        <v>1</v>
      </c>
      <c r="N27" s="241" t="str">
        <f t="shared" si="3"/>
        <v>Extremo</v>
      </c>
      <c r="O27" s="241" t="str">
        <f t="shared" si="4"/>
        <v>Reducir</v>
      </c>
    </row>
    <row r="28" spans="2:15" ht="150" customHeight="1" x14ac:dyDescent="0.25">
      <c r="B28" s="28" t="str">
        <f>+'3 - Identificación del Riesgo'!B27</f>
        <v>COMUNICACIÓN Y GESTIÓN CON GRUPOS DE INTERÉS</v>
      </c>
      <c r="C28" s="51" t="str">
        <f>+'3 - Identificación del Riesgo'!F27</f>
        <v>DIRECCIÓN GENERAL (EQUIPO DE COMUNICACIONES)</v>
      </c>
      <c r="D28" s="25" t="str">
        <f>+'3 - Identificación del Riesgo'!G27</f>
        <v>R 8</v>
      </c>
      <c r="E28" s="26" t="str">
        <f>+'3 - Identificación del Riesgo'!H27</f>
        <v>Información de la ANT no llega al público objetivo</v>
      </c>
      <c r="F28" s="26" t="str">
        <f>+'3 - Identificación del Riesgo'!I27</f>
        <v>Pérdida Reputacional</v>
      </c>
      <c r="G28" s="26" t="str">
        <f>+'3 - Identificación del Riesgo'!J27</f>
        <v>Posibilidad de pérdida reputacional en la imagen institucional en los grupo de interés por que los canales de comunicación no son efectivos y su es limitado</v>
      </c>
      <c r="H28" s="212">
        <v>8760</v>
      </c>
      <c r="I28" s="241" t="str">
        <f t="shared" si="0"/>
        <v>Muy Alta</v>
      </c>
      <c r="J28" s="242">
        <f t="shared" si="1"/>
        <v>1</v>
      </c>
      <c r="K28" s="213" t="s">
        <v>394</v>
      </c>
      <c r="L28" s="241" t="str">
        <f>IF(OR(K28=[1]Datos!$A$23,K28=[1]Datos!$B$23),"Leve",IF(OR(K28=[1]Datos!$A$24,K28=[1]Datos!$B$24),"Menor",IF(OR(K28=[1]Datos!$A$25,K28=[1]Datos!$B$25),"Moderado",IF(OR(K28=[1]Datos!$A$26,K28=[1]Datos!$B$26),"Mayor",IF(OR(K28=[1]Datos!$A$27,K28=[1]Datos!$B$27),"Catastrófico","")))))</f>
        <v>Catastrófico</v>
      </c>
      <c r="M28" s="242">
        <f t="shared" si="2"/>
        <v>1</v>
      </c>
      <c r="N28" s="241" t="str">
        <f t="shared" si="3"/>
        <v>Extremo</v>
      </c>
      <c r="O28" s="241" t="str">
        <f t="shared" si="4"/>
        <v>Reducir</v>
      </c>
    </row>
    <row r="29" spans="2:15" ht="150" customHeight="1" x14ac:dyDescent="0.25">
      <c r="B29" s="28" t="str">
        <f>+'3 - Identificación del Riesgo'!B28</f>
        <v>COMUNICACIÓN Y GESTIÓN CON GRUPOS DE INTERÉS</v>
      </c>
      <c r="C29" s="51" t="str">
        <f>+'3 - Identificación del Riesgo'!F28</f>
        <v>OFICINA DEL INSPECTOR DE LA GESTIÓN DE TIERRAS</v>
      </c>
      <c r="D29" s="25" t="str">
        <f>+'3 - Identificación del Riesgo'!G28</f>
        <v>R 9</v>
      </c>
      <c r="E29" s="26" t="str">
        <f>+'3 - Identificación del Riesgo'!H28</f>
        <v>Omitir la gestión y/o respuesta  a las denuncias por posibles hechos de corrupción</v>
      </c>
      <c r="F29" s="26" t="str">
        <f>+'3 - Identificación del Riesgo'!I28</f>
        <v>Pérdida Reputacional</v>
      </c>
      <c r="G29" s="26" t="str">
        <f>+'3 - Identificación del Riesgo'!J28</f>
        <v>Posibilidad de pérdida reputacional en la imagen institucional por el desconocimiento en el registro, gestión y tramite de denuncias</v>
      </c>
      <c r="H29" s="212">
        <v>637</v>
      </c>
      <c r="I29" s="241" t="str">
        <f t="shared" si="0"/>
        <v>Alta</v>
      </c>
      <c r="J29" s="242">
        <f t="shared" si="1"/>
        <v>0.8</v>
      </c>
      <c r="K29" s="213" t="s">
        <v>394</v>
      </c>
      <c r="L29" s="241" t="str">
        <f>IF(OR(K29=[1]Datos!$A$23,K29=[1]Datos!$B$23),"Leve",IF(OR(K29=[1]Datos!$A$24,K29=[1]Datos!$B$24),"Menor",IF(OR(K29=[1]Datos!$A$25,K29=[1]Datos!$B$25),"Moderado",IF(OR(K29=[1]Datos!$A$26,K29=[1]Datos!$B$26),"Mayor",IF(OR(K29=[1]Datos!$A$27,K29=[1]Datos!$B$27),"Catastrófico","")))))</f>
        <v>Catastrófico</v>
      </c>
      <c r="M29" s="242">
        <f t="shared" si="2"/>
        <v>1</v>
      </c>
      <c r="N29" s="241" t="str">
        <f t="shared" si="3"/>
        <v>Extremo</v>
      </c>
      <c r="O29" s="241" t="str">
        <f t="shared" si="4"/>
        <v>Reducir</v>
      </c>
    </row>
    <row r="30" spans="2:15" ht="150" customHeight="1" x14ac:dyDescent="0.25">
      <c r="B30" s="28" t="str">
        <f>+'3 - Identificación del Riesgo'!B29</f>
        <v>COMUNICACIÓN Y GESTIÓN CON GRUPOS DE INTERÉS</v>
      </c>
      <c r="C30" s="51" t="str">
        <f>+'3 - Identificación del Riesgo'!F29</f>
        <v>OFICINA DEL INSPECTOR DE LA GESTIÓN DE TIERRAS</v>
      </c>
      <c r="D30" s="25" t="str">
        <f>+'3 - Identificación del Riesgo'!G29</f>
        <v>R 9</v>
      </c>
      <c r="E30" s="26" t="str">
        <f>+'3 - Identificación del Riesgo'!H29</f>
        <v>Omitir la gestión y/o respuesta  a las denuncias por posibles hechos de corrupción</v>
      </c>
      <c r="F30" s="26" t="str">
        <f>+'3 - Identificación del Riesgo'!I29</f>
        <v>Pérdida Reputacional</v>
      </c>
      <c r="G30" s="26" t="str">
        <f>+'3 - Identificación del Riesgo'!J29</f>
        <v>Posibilidad de pérdida reputacional en la imagen institucional por el desconocimiento en el registro, gestión y tramite de denuncias</v>
      </c>
      <c r="H30" s="212">
        <v>637</v>
      </c>
      <c r="I30" s="241" t="str">
        <f t="shared" si="0"/>
        <v>Alta</v>
      </c>
      <c r="J30" s="242">
        <f t="shared" si="1"/>
        <v>0.8</v>
      </c>
      <c r="K30" s="213" t="s">
        <v>394</v>
      </c>
      <c r="L30" s="241" t="str">
        <f>IF(OR(K30=[1]Datos!$A$23,K30=[1]Datos!$B$23),"Leve",IF(OR(K30=[1]Datos!$A$24,K30=[1]Datos!$B$24),"Menor",IF(OR(K30=[1]Datos!$A$25,K30=[1]Datos!$B$25),"Moderado",IF(OR(K30=[1]Datos!$A$26,K30=[1]Datos!$B$26),"Mayor",IF(OR(K30=[1]Datos!$A$27,K30=[1]Datos!$B$27),"Catastrófico","")))))</f>
        <v>Catastrófico</v>
      </c>
      <c r="M30" s="242">
        <f t="shared" si="2"/>
        <v>1</v>
      </c>
      <c r="N30" s="241" t="str">
        <f t="shared" si="3"/>
        <v>Extremo</v>
      </c>
      <c r="O30" s="241" t="str">
        <f t="shared" si="4"/>
        <v>Reducir</v>
      </c>
    </row>
    <row r="31" spans="2:15" ht="150" customHeight="1" x14ac:dyDescent="0.25">
      <c r="B31" s="28" t="str">
        <f>+'3 - Identificación del Riesgo'!B30</f>
        <v>INTELIGENCIA DE LA INFORMACIÓN</v>
      </c>
      <c r="C31" s="51" t="str">
        <f>+'3 - Identificación del Riesgo'!F30</f>
        <v>OFICINA DE PLANEACIÓN</v>
      </c>
      <c r="D31" s="25" t="str">
        <f>+'3 - Identificación del Riesgo'!G30</f>
        <v>R 10</v>
      </c>
      <c r="E31" s="26" t="str">
        <f>+'3 - Identificación del Riesgo'!H30</f>
        <v>Aprobación y publicación de información documentada no pertinente a los Procesos de la entidad</v>
      </c>
      <c r="F31" s="26" t="str">
        <f>+'3 - Identificación del Riesgo'!I30</f>
        <v>Pérdida Reputacional</v>
      </c>
      <c r="G31" s="26"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12">
        <v>365</v>
      </c>
      <c r="I31" s="241" t="str">
        <f t="shared" si="0"/>
        <v>Media</v>
      </c>
      <c r="J31" s="242">
        <f t="shared" si="1"/>
        <v>0.6</v>
      </c>
      <c r="K31" s="213" t="s">
        <v>393</v>
      </c>
      <c r="L31" s="241" t="str">
        <f>IF(OR(K31=[1]Datos!$A$23,K31=[1]Datos!$B$23),"Leve",IF(OR(K31=[1]Datos!$A$24,K31=[1]Datos!$B$24),"Menor",IF(OR(K31=[1]Datos!$A$25,K31=[1]Datos!$B$25),"Moderado",IF(OR(K31=[1]Datos!$A$26,K31=[1]Datos!$B$26),"Mayor",IF(OR(K31=[1]Datos!$A$27,K31=[1]Datos!$B$27),"Catastrófico","")))))</f>
        <v>Moderado</v>
      </c>
      <c r="M31" s="242">
        <f t="shared" si="2"/>
        <v>0.6</v>
      </c>
      <c r="N31" s="241" t="str">
        <f t="shared" si="3"/>
        <v>Moderado</v>
      </c>
      <c r="O31" s="241" t="str">
        <f t="shared" si="4"/>
        <v>Reducir</v>
      </c>
    </row>
    <row r="32" spans="2:15" ht="150" customHeight="1" x14ac:dyDescent="0.25">
      <c r="B32" s="28" t="str">
        <f>+'3 - Identificación del Riesgo'!B31</f>
        <v>INTELIGENCIA DE LA INFORMACIÓN</v>
      </c>
      <c r="C32" s="51" t="str">
        <f>+'3 - Identificación del Riesgo'!F31</f>
        <v>OFICINA DE PLANEACIÓN</v>
      </c>
      <c r="D32" s="25" t="str">
        <f>+'3 - Identificación del Riesgo'!G31</f>
        <v>R 10</v>
      </c>
      <c r="E32" s="26" t="str">
        <f>+'3 - Identificación del Riesgo'!H31</f>
        <v>Aprobación y publicación de información documentada no pertinente a los Procesos de la entidad</v>
      </c>
      <c r="F32" s="26" t="str">
        <f>+'3 - Identificación del Riesgo'!I31</f>
        <v>Pérdida Reputacional</v>
      </c>
      <c r="G32" s="26"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12">
        <v>365</v>
      </c>
      <c r="I32" s="241" t="str">
        <f t="shared" si="0"/>
        <v>Media</v>
      </c>
      <c r="J32" s="242">
        <f t="shared" si="1"/>
        <v>0.6</v>
      </c>
      <c r="K32" s="213" t="s">
        <v>393</v>
      </c>
      <c r="L32" s="241" t="str">
        <f>IF(OR(K32=[1]Datos!$A$23,K32=[1]Datos!$B$23),"Leve",IF(OR(K32=[1]Datos!$A$24,K32=[1]Datos!$B$24),"Menor",IF(OR(K32=[1]Datos!$A$25,K32=[1]Datos!$B$25),"Moderado",IF(OR(K32=[1]Datos!$A$26,K32=[1]Datos!$B$26),"Mayor",IF(OR(K32=[1]Datos!$A$27,K32=[1]Datos!$B$27),"Catastrófico","")))))</f>
        <v>Moderado</v>
      </c>
      <c r="M32" s="242">
        <f t="shared" si="2"/>
        <v>0.6</v>
      </c>
      <c r="N32" s="241" t="str">
        <f t="shared" si="3"/>
        <v>Moderado</v>
      </c>
      <c r="O32" s="241" t="str">
        <f t="shared" si="4"/>
        <v>Reducir</v>
      </c>
    </row>
    <row r="33" spans="2:15" ht="150" customHeight="1" x14ac:dyDescent="0.25">
      <c r="B33" s="28" t="str">
        <f>+'3 - Identificación del Riesgo'!B32</f>
        <v>INTELIGENCIA DE LA INFORMACIÓN</v>
      </c>
      <c r="C33" s="51" t="str">
        <f>+'3 - Identificación del Riesgo'!F32</f>
        <v>DIRECCIÓN GENERAL / GESTIÓN DEL CONOCIMIENTO</v>
      </c>
      <c r="D33" s="25" t="str">
        <f>+'3 - Identificación del Riesgo'!G32</f>
        <v>R 11</v>
      </c>
      <c r="E33" s="26" t="str">
        <f>+'3 - Identificación del Riesgo'!H32</f>
        <v>Fuga parcial o completa del conocimiento tácito o explicito de la Entidad</v>
      </c>
      <c r="F33" s="26" t="str">
        <f>+'3 - Identificación del Riesgo'!I32</f>
        <v>Pérdida Reputacional</v>
      </c>
      <c r="G33" s="26" t="str">
        <f>+'3 - Identificación del Riesgo'!J32</f>
        <v>Posibilidad de pérdida reputacional en la desaparición del conocimiento organizacional por falta de mecanismos que permitan retener el conocimiento tácito y explícito tanto individual como grupal u organizacional</v>
      </c>
      <c r="H33" s="212">
        <v>8760</v>
      </c>
      <c r="I33" s="241" t="str">
        <f t="shared" si="0"/>
        <v>Muy Alta</v>
      </c>
      <c r="J33" s="242">
        <f t="shared" si="1"/>
        <v>1</v>
      </c>
      <c r="K33" s="213" t="s">
        <v>394</v>
      </c>
      <c r="L33" s="241" t="str">
        <f>IF(OR(K33=[1]Datos!$A$23,K33=[1]Datos!$B$23),"Leve",IF(OR(K33=[1]Datos!$A$24,K33=[1]Datos!$B$24),"Menor",IF(OR(K33=[1]Datos!$A$25,K33=[1]Datos!$B$25),"Moderado",IF(OR(K33=[1]Datos!$A$26,K33=[1]Datos!$B$26),"Mayor",IF(OR(K33=[1]Datos!$A$27,K33=[1]Datos!$B$27),"Catastrófico","")))))</f>
        <v>Catastrófico</v>
      </c>
      <c r="M33" s="242">
        <f t="shared" si="2"/>
        <v>1</v>
      </c>
      <c r="N33" s="241" t="str">
        <f t="shared" si="3"/>
        <v>Extremo</v>
      </c>
      <c r="O33" s="241" t="str">
        <f t="shared" si="4"/>
        <v>Reducir</v>
      </c>
    </row>
    <row r="34" spans="2:15" ht="150" customHeight="1" x14ac:dyDescent="0.25">
      <c r="B34" s="28" t="str">
        <f>+'3 - Identificación del Riesgo'!B33</f>
        <v>INTELIGENCIA DE LA INFORMACIÓN</v>
      </c>
      <c r="C34" s="51" t="str">
        <f>+'3 - Identificación del Riesgo'!F33</f>
        <v>DIRECCIÓN GENERAL / GESTIÓN DEL CONOCIMIENTO</v>
      </c>
      <c r="D34" s="25" t="str">
        <f>+'3 - Identificación del Riesgo'!G33</f>
        <v>R 11</v>
      </c>
      <c r="E34" s="26" t="str">
        <f>+'3 - Identificación del Riesgo'!H33</f>
        <v>Fuga parcial o completa del conocimiento tácito o explicito de la Entidad</v>
      </c>
      <c r="F34" s="26" t="str">
        <f>+'3 - Identificación del Riesgo'!I33</f>
        <v>Pérdida Reputacional</v>
      </c>
      <c r="G34" s="26" t="str">
        <f>+'3 - Identificación del Riesgo'!J33</f>
        <v>Posibilidad de pérdida reputacional en la desaparición del conocimiento organizacional por falta de mecanismos que permitan retener el conocimiento tácito y explícito tanto individual como grupal u organizacional</v>
      </c>
      <c r="H34" s="212">
        <v>8760</v>
      </c>
      <c r="I34" s="241" t="str">
        <f t="shared" si="0"/>
        <v>Muy Alta</v>
      </c>
      <c r="J34" s="242">
        <f t="shared" si="1"/>
        <v>1</v>
      </c>
      <c r="K34" s="213" t="s">
        <v>394</v>
      </c>
      <c r="L34" s="241" t="str">
        <f>IF(OR(K34=[1]Datos!$A$23,K34=[1]Datos!$B$23),"Leve",IF(OR(K34=[1]Datos!$A$24,K34=[1]Datos!$B$24),"Menor",IF(OR(K34=[1]Datos!$A$25,K34=[1]Datos!$B$25),"Moderado",IF(OR(K34=[1]Datos!$A$26,K34=[1]Datos!$B$26),"Mayor",IF(OR(K34=[1]Datos!$A$27,K34=[1]Datos!$B$27),"Catastrófico","")))))</f>
        <v>Catastrófico</v>
      </c>
      <c r="M34" s="242">
        <f t="shared" si="2"/>
        <v>1</v>
      </c>
      <c r="N34" s="241" t="str">
        <f t="shared" si="3"/>
        <v>Extremo</v>
      </c>
      <c r="O34" s="241" t="str">
        <f t="shared" si="4"/>
        <v>Reducir</v>
      </c>
    </row>
    <row r="35" spans="2:15" ht="150" customHeight="1" x14ac:dyDescent="0.25">
      <c r="B35" s="28" t="str">
        <f>+'3 - Identificación del Riesgo'!B34</f>
        <v>INTELIGENCIA DE LA INFORMACIÓN</v>
      </c>
      <c r="C35" s="51" t="str">
        <f>+'3 - Identificación del Riesgo'!F34</f>
        <v>SUBDIRECCIÓN DE SISTEMAS DE INFORMACIÓN DE TIERRAS</v>
      </c>
      <c r="D35" s="25" t="str">
        <f>+'3 - Identificación del Riesgo'!G34</f>
        <v>R 12</v>
      </c>
      <c r="E35" s="26" t="str">
        <f>+'3 - Identificación del Riesgo'!H34</f>
        <v>Incumplimiento en la implementación del PETI</v>
      </c>
      <c r="F35" s="26" t="str">
        <f>+'3 - Identificación del Riesgo'!I34</f>
        <v>Afectación Económica o presupuestal</v>
      </c>
      <c r="G35" s="26"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12">
        <v>1</v>
      </c>
      <c r="I35" s="241" t="str">
        <f t="shared" si="0"/>
        <v>Muy Baja</v>
      </c>
      <c r="J35" s="242">
        <f t="shared" si="1"/>
        <v>0.2</v>
      </c>
      <c r="K35" s="241" t="s">
        <v>951</v>
      </c>
      <c r="L35" s="241" t="str">
        <f>IF(OR(K35=[1]Datos!$A$23,K35=[1]Datos!$B$23),"Leve",IF(OR(K35=[1]Datos!$A$24,K35=[1]Datos!$B$24),"Menor",IF(OR(K35=[1]Datos!$A$25,K35=[1]Datos!$B$25),"Moderado",IF(OR(K35=[1]Datos!$A$26,K35=[1]Datos!$B$26),"Mayor",IF(OR(K35=[1]Datos!$A$27,K35=[1]Datos!$B$27),"Catastrófico","")))))</f>
        <v>Catastrófico</v>
      </c>
      <c r="M35" s="242">
        <f t="shared" si="2"/>
        <v>1</v>
      </c>
      <c r="N35" s="241" t="str">
        <f t="shared" si="3"/>
        <v>Extremo</v>
      </c>
      <c r="O35" s="241" t="str">
        <f t="shared" si="4"/>
        <v>Reducir</v>
      </c>
    </row>
    <row r="36" spans="2:15" ht="150" customHeight="1" x14ac:dyDescent="0.25">
      <c r="B36" s="28" t="str">
        <f>+'3 - Identificación del Riesgo'!B35</f>
        <v>INTELIGENCIA DE LA INFORMACIÓN</v>
      </c>
      <c r="C36" s="51" t="str">
        <f>+'3 - Identificación del Riesgo'!F35</f>
        <v>SUBDIRECCIÓN DE SISTEMAS DE INFORMACIÓN DE TIERRAS</v>
      </c>
      <c r="D36" s="25" t="str">
        <f>+'3 - Identificación del Riesgo'!G35</f>
        <v>R 12</v>
      </c>
      <c r="E36" s="26" t="str">
        <f>+'3 - Identificación del Riesgo'!H35</f>
        <v>Incumplimiento en la implementación del PETI</v>
      </c>
      <c r="F36" s="26" t="str">
        <f>+'3 - Identificación del Riesgo'!I35</f>
        <v>Afectación Económica o presupuestal</v>
      </c>
      <c r="G36" s="26"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12">
        <v>1</v>
      </c>
      <c r="I36" s="241" t="str">
        <f t="shared" si="0"/>
        <v>Muy Baja</v>
      </c>
      <c r="J36" s="242">
        <f t="shared" si="1"/>
        <v>0.2</v>
      </c>
      <c r="K36" s="241" t="s">
        <v>951</v>
      </c>
      <c r="L36" s="241" t="str">
        <f>IF(OR(K36=[1]Datos!$A$23,K36=[1]Datos!$B$23),"Leve",IF(OR(K36=[1]Datos!$A$24,K36=[1]Datos!$B$24),"Menor",IF(OR(K36=[1]Datos!$A$25,K36=[1]Datos!$B$25),"Moderado",IF(OR(K36=[1]Datos!$A$26,K36=[1]Datos!$B$26),"Mayor",IF(OR(K36=[1]Datos!$A$27,K36=[1]Datos!$B$27),"Catastrófico","")))))</f>
        <v>Catastrófico</v>
      </c>
      <c r="M36" s="242">
        <f t="shared" si="2"/>
        <v>1</v>
      </c>
      <c r="N36" s="241" t="str">
        <f t="shared" si="3"/>
        <v>Extremo</v>
      </c>
      <c r="O36" s="241" t="str">
        <f t="shared" si="4"/>
        <v>Reducir</v>
      </c>
    </row>
    <row r="37" spans="2:15" ht="150" customHeight="1" x14ac:dyDescent="0.25">
      <c r="B37" s="28" t="str">
        <f>+'3 - Identificación del Riesgo'!B36</f>
        <v>INTELIGENCIA DE LA INFORMACIÓN</v>
      </c>
      <c r="C37" s="51" t="str">
        <f>+'3 - Identificación del Riesgo'!F36</f>
        <v>SUBDIRECCIÓN DE SISTEMAS DE INFORMACIÓN DE TIERRAS</v>
      </c>
      <c r="D37" s="25" t="str">
        <f>+'3 - Identificación del Riesgo'!G36</f>
        <v>R 13</v>
      </c>
      <c r="E37" s="26" t="str">
        <f>+'3 - Identificación del Riesgo'!H36</f>
        <v>Definición y evolución de la arquitectura empresarial de TI que no responda a las necesidades de la entidad</v>
      </c>
      <c r="F37" s="26" t="str">
        <f>+'3 - Identificación del Riesgo'!I36</f>
        <v>Pérdida Reputacional</v>
      </c>
      <c r="G37" s="26"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12">
        <v>2080</v>
      </c>
      <c r="I37" s="241" t="str">
        <f t="shared" si="0"/>
        <v>Alta</v>
      </c>
      <c r="J37" s="242">
        <f t="shared" si="1"/>
        <v>0.8</v>
      </c>
      <c r="K37" s="213" t="s">
        <v>393</v>
      </c>
      <c r="L37" s="241" t="str">
        <f>IF(OR(K37=[1]Datos!$A$23,K37=[1]Datos!$B$23),"Leve",IF(OR(K37=[1]Datos!$A$24,K37=[1]Datos!$B$24),"Menor",IF(OR(K37=[1]Datos!$A$25,K37=[1]Datos!$B$25),"Moderado",IF(OR(K37=[1]Datos!$A$26,K37=[1]Datos!$B$26),"Mayor",IF(OR(K37=[1]Datos!$A$27,K37=[1]Datos!$B$27),"Catastrófico","")))))</f>
        <v>Moderado</v>
      </c>
      <c r="M37" s="242">
        <f t="shared" si="2"/>
        <v>0.6</v>
      </c>
      <c r="N37" s="241" t="str">
        <f t="shared" si="3"/>
        <v>Alto</v>
      </c>
      <c r="O37" s="241" t="str">
        <f t="shared" si="4"/>
        <v>Reducir</v>
      </c>
    </row>
    <row r="38" spans="2:15" ht="150" customHeight="1" x14ac:dyDescent="0.25">
      <c r="B38" s="28" t="str">
        <f>+'3 - Identificación del Riesgo'!B37</f>
        <v>INTELIGENCIA DE LA INFORMACIÓN</v>
      </c>
      <c r="C38" s="51" t="str">
        <f>+'3 - Identificación del Riesgo'!F37</f>
        <v>SUBDIRECCIÓN DE SISTEMAS DE INFORMACIÓN DE TIERRAS</v>
      </c>
      <c r="D38" s="25" t="str">
        <f>+'3 - Identificación del Riesgo'!G37</f>
        <v>R 13</v>
      </c>
      <c r="E38" s="26" t="str">
        <f>+'3 - Identificación del Riesgo'!H37</f>
        <v>Definición y evolución de la arquitectura empresarial de TI que no responda a las necesidades de la entidad</v>
      </c>
      <c r="F38" s="26" t="str">
        <f>+'3 - Identificación del Riesgo'!I37</f>
        <v>Pérdida Reputacional</v>
      </c>
      <c r="G38" s="26"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12">
        <v>2080</v>
      </c>
      <c r="I38" s="241" t="str">
        <f t="shared" si="0"/>
        <v>Alta</v>
      </c>
      <c r="J38" s="242">
        <f t="shared" si="1"/>
        <v>0.8</v>
      </c>
      <c r="K38" s="213" t="s">
        <v>393</v>
      </c>
      <c r="L38" s="241" t="str">
        <f>IF(OR(K38=[1]Datos!$A$23,K38=[1]Datos!$B$23),"Leve",IF(OR(K38=[1]Datos!$A$24,K38=[1]Datos!$B$24),"Menor",IF(OR(K38=[1]Datos!$A$25,K38=[1]Datos!$B$25),"Moderado",IF(OR(K38=[1]Datos!$A$26,K38=[1]Datos!$B$26),"Mayor",IF(OR(K38=[1]Datos!$A$27,K38=[1]Datos!$B$27),"Catastrófico","")))))</f>
        <v>Moderado</v>
      </c>
      <c r="M38" s="242">
        <f t="shared" si="2"/>
        <v>0.6</v>
      </c>
      <c r="N38" s="241" t="str">
        <f t="shared" si="3"/>
        <v>Alto</v>
      </c>
      <c r="O38" s="241" t="str">
        <f t="shared" si="4"/>
        <v>Reducir</v>
      </c>
    </row>
    <row r="39" spans="2:15" ht="150" customHeight="1" x14ac:dyDescent="0.25">
      <c r="B39" s="28" t="str">
        <f>+'3 - Identificación del Riesgo'!B38</f>
        <v>INTELIGENCIA DE LA INFORMACIÓN</v>
      </c>
      <c r="C39" s="51" t="str">
        <f>+'3 - Identificación del Riesgo'!F38</f>
        <v>SUBDIRECCIÓN DE SISTEMAS DE INFORMACIÓN DE TIERRAS</v>
      </c>
      <c r="D39" s="25" t="str">
        <f>+'3 - Identificación del Riesgo'!G38</f>
        <v>R 13</v>
      </c>
      <c r="E39" s="26" t="str">
        <f>+'3 - Identificación del Riesgo'!H38</f>
        <v>Definición y evolución de la arquitectura empresarial de TI que no responda a las necesidades de la entidad</v>
      </c>
      <c r="F39" s="26" t="str">
        <f>+'3 - Identificación del Riesgo'!I38</f>
        <v>Pérdida Reputacional</v>
      </c>
      <c r="G39" s="26"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12">
        <v>2080</v>
      </c>
      <c r="I39" s="241" t="str">
        <f t="shared" si="0"/>
        <v>Alta</v>
      </c>
      <c r="J39" s="242">
        <f t="shared" si="1"/>
        <v>0.8</v>
      </c>
      <c r="K39" s="213" t="s">
        <v>393</v>
      </c>
      <c r="L39" s="241" t="str">
        <f>IF(OR(K39=[1]Datos!$A$23,K39=[1]Datos!$B$23),"Leve",IF(OR(K39=[1]Datos!$A$24,K39=[1]Datos!$B$24),"Menor",IF(OR(K39=[1]Datos!$A$25,K39=[1]Datos!$B$25),"Moderado",IF(OR(K39=[1]Datos!$A$26,K39=[1]Datos!$B$26),"Mayor",IF(OR(K39=[1]Datos!$A$27,K39=[1]Datos!$B$27),"Catastrófico","")))))</f>
        <v>Moderado</v>
      </c>
      <c r="M39" s="242">
        <f t="shared" si="2"/>
        <v>0.6</v>
      </c>
      <c r="N39" s="241" t="str">
        <f t="shared" si="3"/>
        <v>Alto</v>
      </c>
      <c r="O39" s="241" t="str">
        <f t="shared" si="4"/>
        <v>Reducir</v>
      </c>
    </row>
    <row r="40" spans="2:15" ht="150" customHeight="1" x14ac:dyDescent="0.25">
      <c r="B40" s="28" t="str">
        <f>+'3 - Identificación del Riesgo'!B39</f>
        <v>INTELIGENCIA DE LA INFORMACIÓN</v>
      </c>
      <c r="C40" s="51" t="str">
        <f>+'3 - Identificación del Riesgo'!F39</f>
        <v>SUBDIRECCIÓN DE SISTEMAS DE INFORMACIÓN DE TIERRAS</v>
      </c>
      <c r="D40" s="25" t="str">
        <f>+'3 - Identificación del Riesgo'!G39</f>
        <v>R 14</v>
      </c>
      <c r="E40" s="26" t="str">
        <f>+'3 - Identificación del Riesgo'!H39</f>
        <v>Incumplimiento en la implementación del Modelo de Seguridad y Privacidad  de la información de la estrategia de Gobierno Digital</v>
      </c>
      <c r="F40" s="26" t="str">
        <f>+'3 - Identificación del Riesgo'!I39</f>
        <v>Pérdida Reputacional</v>
      </c>
      <c r="G40" s="26" t="str">
        <f>+'3 - Identificación del Riesgo'!J39</f>
        <v>Posibilidad de pérdida reputacional en la imagen institucional debido a la inadecuada priorización de las tareas necesarias para planificar e implementar el componente de seguridad digital de la estrategia de gobierno digital</v>
      </c>
      <c r="H40" s="212">
        <v>8760</v>
      </c>
      <c r="I40" s="241" t="str">
        <f t="shared" si="0"/>
        <v>Muy Alta</v>
      </c>
      <c r="J40" s="242">
        <f t="shared" si="1"/>
        <v>1</v>
      </c>
      <c r="K40" s="213" t="s">
        <v>703</v>
      </c>
      <c r="L40" s="241" t="str">
        <f>IF(OR(K40=[1]Datos!$A$23,K40=[1]Datos!$B$23),"Leve",IF(OR(K40=[1]Datos!$A$24,K40=[1]Datos!$B$24),"Menor",IF(OR(K40=[1]Datos!$A$25,K40=[1]Datos!$B$25),"Moderado",IF(OR(K40=[1]Datos!$A$26,K40=[1]Datos!$B$26),"Mayor",IF(OR(K40=[1]Datos!$A$27,K40=[1]Datos!$B$27),"Catastrófico","")))))</f>
        <v>Mayor</v>
      </c>
      <c r="M40" s="242">
        <f t="shared" si="2"/>
        <v>0.8</v>
      </c>
      <c r="N40" s="241" t="str">
        <f t="shared" si="3"/>
        <v>Alto</v>
      </c>
      <c r="O40" s="241" t="str">
        <f t="shared" si="4"/>
        <v>Reducir</v>
      </c>
    </row>
    <row r="41" spans="2:15" ht="150" customHeight="1" x14ac:dyDescent="0.25">
      <c r="B41" s="28" t="str">
        <f>+'3 - Identificación del Riesgo'!B40</f>
        <v>INTELIGENCIA DE LA INFORMACIÓN</v>
      </c>
      <c r="C41" s="51" t="str">
        <f>+'3 - Identificación del Riesgo'!F40</f>
        <v>SUBDIRECCIÓN DE SISTEMAS DE INFORMACIÓN DE TIERRAS</v>
      </c>
      <c r="D41" s="25" t="str">
        <f>+'3 - Identificación del Riesgo'!G40</f>
        <v>R 14</v>
      </c>
      <c r="E41" s="26" t="str">
        <f>+'3 - Identificación del Riesgo'!H40</f>
        <v>Incumplimiento en la implementación del Modelo de Seguridad y Privacidad  de la información de la estrategia de Gobierno Digital</v>
      </c>
      <c r="F41" s="26" t="str">
        <f>+'3 - Identificación del Riesgo'!I40</f>
        <v>Pérdida Reputacional</v>
      </c>
      <c r="G41" s="26" t="str">
        <f>+'3 - Identificación del Riesgo'!J40</f>
        <v>Posibilidad de pérdida reputacional en la imagen institucional debido a la inadecuada priorización de las tareas necesarias para planificar e implementar el componente de seguridad digital de la estrategia de gobierno digital</v>
      </c>
      <c r="H41" s="212">
        <v>8760</v>
      </c>
      <c r="I41" s="241" t="str">
        <f t="shared" si="0"/>
        <v>Muy Alta</v>
      </c>
      <c r="J41" s="242">
        <f t="shared" si="1"/>
        <v>1</v>
      </c>
      <c r="K41" s="213" t="s">
        <v>703</v>
      </c>
      <c r="L41" s="241" t="str">
        <f>IF(OR(K41=[1]Datos!$A$23,K41=[1]Datos!$B$23),"Leve",IF(OR(K41=[1]Datos!$A$24,K41=[1]Datos!$B$24),"Menor",IF(OR(K41=[1]Datos!$A$25,K41=[1]Datos!$B$25),"Moderado",IF(OR(K41=[1]Datos!$A$26,K41=[1]Datos!$B$26),"Mayor",IF(OR(K41=[1]Datos!$A$27,K41=[1]Datos!$B$27),"Catastrófico","")))))</f>
        <v>Mayor</v>
      </c>
      <c r="M41" s="242">
        <f t="shared" si="2"/>
        <v>0.8</v>
      </c>
      <c r="N41" s="241" t="str">
        <f t="shared" si="3"/>
        <v>Alto</v>
      </c>
      <c r="O41" s="241" t="str">
        <f t="shared" si="4"/>
        <v>Reducir</v>
      </c>
    </row>
    <row r="42" spans="2:15" ht="150" customHeight="1" x14ac:dyDescent="0.25">
      <c r="B42" s="28" t="str">
        <f>+'3 - Identificación del Riesgo'!B41</f>
        <v>GESTIÓN DEL MODELO DE ATENCIÓN</v>
      </c>
      <c r="C42" s="51" t="str">
        <f>+'3 - Identificación del Riesgo'!F41</f>
        <v>DIRECCIÓN DE GESTIÓN DEL ORDENAMIENTO SOCIAL DE LA PROPIEDAD</v>
      </c>
      <c r="D42" s="25" t="str">
        <f>+'3 - Identificación del Riesgo'!G41</f>
        <v>R 15</v>
      </c>
      <c r="E42" s="26" t="str">
        <f>+'3 - Identificación del Riesgo'!H41</f>
        <v>Programar municipios que posteriormente presenten limitantes para su intervención</v>
      </c>
      <c r="F42" s="26" t="str">
        <f>+'3 - Identificación del Riesgo'!I41</f>
        <v>Afectación Económica o presupuestal</v>
      </c>
      <c r="G42" s="26" t="str">
        <f>+'3 - Identificación del Riesgo'!J41</f>
        <v>Posibilidad de afectación económica en los sobrecostos de la operación debido a las Inconsistencias de la información considerada para la programación de los municipios frente a la situación real del territorio</v>
      </c>
      <c r="H42" s="212">
        <v>1</v>
      </c>
      <c r="I42" s="241" t="str">
        <f t="shared" ref="I42:I67" si="5">IF(H42&lt;=0,"",IF(H42&lt;=2,"Muy Baja",IF(H42&lt;=24,"Baja",IF(H42&lt;=500,"Media",IF(H42&lt;=5000,"Alta","Muy Alta")))))</f>
        <v>Muy Baja</v>
      </c>
      <c r="J42" s="242">
        <f t="shared" ref="J42:J67" si="6">IF(I42="","",IF(I42="Muy Baja",0.2,IF(I42="Baja",0.4,IF(I42="Media",0.6,IF(I42="Alta",0.8,IF(I42="Muy Alta",1,))))))</f>
        <v>0.2</v>
      </c>
      <c r="K42" s="241" t="s">
        <v>951</v>
      </c>
      <c r="L42" s="241" t="str">
        <f>IF(OR(K42=[1]Datos!$A$23,K42=[1]Datos!$B$23),"Leve",IF(OR(K42=[1]Datos!$A$24,K42=[1]Datos!$B$24),"Menor",IF(OR(K42=[1]Datos!$A$25,K42=[1]Datos!$B$25),"Moderado",IF(OR(K42=[1]Datos!$A$26,K42=[1]Datos!$B$26),"Mayor",IF(OR(K42=[1]Datos!$A$27,K42=[1]Datos!$B$27),"Catastrófico","")))))</f>
        <v>Catastrófico</v>
      </c>
      <c r="M42" s="242">
        <f t="shared" ref="M42:M67" si="7">IF(L42="","",IF(L42="Leve",0.2,IF(L42="Menor",0.4,IF(L42="Moderado",0.6,IF(L42="Mayor",0.8,IF(L42="Catastrófico",1,))))))</f>
        <v>1</v>
      </c>
      <c r="N42" s="241" t="str">
        <f t="shared" ref="N42:N67" si="8">IF(OR(AND(I42="Muy Baja",L42="Leve"),AND(I42="Muy Baja",L42="Menor"),AND(I42="Baja",L42="Leve")),"Bajo",IF(OR(AND(I42="Muy baja",L42="Moderado"),AND(I42="Baja",L42="Menor"),AND(I42="Baja",L42="Moderado"),AND(I42="Media",L42="Leve"),AND(I42="Media",L42="Menor"),AND(I42="Media",L42="Moderado"),AND(I42="Alta",L42="Leve"),AND(I42="Alta",L42="Menor")),"Moderado",IF(OR(AND(I42="Muy Baja",L42="Mayor"),AND(I42="Baja",L42="Mayor"),AND(I42="Media",L42="Mayor"),AND(I42="Alta",L42="Moderado"),AND(I42="Alta",L42="Mayor"),AND(I42="Muy Alta",L42="Leve"),AND(I42="Muy Alta",L42="Menor"),AND(I42="Muy Alta",L42="Moderado"),AND(I42="Muy Alta",L42="Mayor")),"Alto",IF(OR(AND(I42="Muy Baja",L42="Catastrófico"),AND(I42="Baja",L42="Catastrófico"),AND(I42="Media",L42="Catastrófico"),AND(I42="Alta",L42="Catastrófico"),AND(I42="Muy Alta",L42="Catastrófico")),"Extremo",""))))</f>
        <v>Extremo</v>
      </c>
      <c r="O42" s="241" t="str">
        <f t="shared" ref="O42:O67" si="9">_xlfn.IFS(N42="Bajo","Aceptar",N42="Moderado","Reducir",N42="Alto","Reducir",N42="Extremo","Reducir")</f>
        <v>Reducir</v>
      </c>
    </row>
    <row r="43" spans="2:15" ht="150" customHeight="1" x14ac:dyDescent="0.25">
      <c r="B43" s="28" t="str">
        <f>+'3 - Identificación del Riesgo'!B42</f>
        <v>GESTIÓN DEL MODELO DE ATENCIÓN</v>
      </c>
      <c r="C43" s="51" t="str">
        <f>+'3 - Identificación del Riesgo'!F42</f>
        <v>DIRECCIÓN DE GESTIÓN DEL ORDENAMIENTO SOCIAL DE LA PROPIEDAD</v>
      </c>
      <c r="D43" s="25" t="str">
        <f>+'3 - Identificación del Riesgo'!G42</f>
        <v>R 15</v>
      </c>
      <c r="E43" s="26" t="str">
        <f>+'3 - Identificación del Riesgo'!H42</f>
        <v>Programar municipios que posteriormente presenten limitantes para su intervención</v>
      </c>
      <c r="F43" s="26" t="str">
        <f>+'3 - Identificación del Riesgo'!I42</f>
        <v>Afectación Económica o presupuestal</v>
      </c>
      <c r="G43" s="26" t="str">
        <f>+'3 - Identificación del Riesgo'!J42</f>
        <v>Posibilidad de afectación económica en los sobrecostos de la operación debido a las Inconsistencias de la información considerada para la programación de los municipios frente a la situación real del territorio</v>
      </c>
      <c r="H43" s="212">
        <v>1</v>
      </c>
      <c r="I43" s="241" t="str">
        <f t="shared" si="5"/>
        <v>Muy Baja</v>
      </c>
      <c r="J43" s="242">
        <f t="shared" si="6"/>
        <v>0.2</v>
      </c>
      <c r="K43" s="241" t="s">
        <v>951</v>
      </c>
      <c r="L43" s="241" t="str">
        <f>IF(OR(K43=[1]Datos!$A$23,K43=[1]Datos!$B$23),"Leve",IF(OR(K43=[1]Datos!$A$24,K43=[1]Datos!$B$24),"Menor",IF(OR(K43=[1]Datos!$A$25,K43=[1]Datos!$B$25),"Moderado",IF(OR(K43=[1]Datos!$A$26,K43=[1]Datos!$B$26),"Mayor",IF(OR(K43=[1]Datos!$A$27,K43=[1]Datos!$B$27),"Catastrófico","")))))</f>
        <v>Catastrófico</v>
      </c>
      <c r="M43" s="242">
        <f t="shared" si="7"/>
        <v>1</v>
      </c>
      <c r="N43" s="241" t="str">
        <f t="shared" si="8"/>
        <v>Extremo</v>
      </c>
      <c r="O43" s="241" t="str">
        <f t="shared" si="9"/>
        <v>Reducir</v>
      </c>
    </row>
    <row r="44" spans="2:15" ht="150" customHeight="1" x14ac:dyDescent="0.25">
      <c r="B44" s="28" t="str">
        <f>+'3 - Identificación del Riesgo'!B43</f>
        <v>GESTIÓN DEL MODELO DE ATENCIÓN</v>
      </c>
      <c r="C44" s="51" t="str">
        <f>+'3 - Identificación del Riesgo'!F43</f>
        <v>SECRETARÍA GENERAL</v>
      </c>
      <c r="D44" s="25" t="str">
        <f>+'3 - Identificación del Riesgo'!G43</f>
        <v>R 16</v>
      </c>
      <c r="E44" s="26" t="str">
        <f>+'3 - Identificación del Riesgo'!H43</f>
        <v>Respuesta inoportuna a las PQRSD</v>
      </c>
      <c r="F44" s="26" t="str">
        <f>+'3 - Identificación del Riesgo'!I43</f>
        <v>Pérdida Reputacional</v>
      </c>
      <c r="G44" s="26"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12">
        <v>156000</v>
      </c>
      <c r="I44" s="241" t="str">
        <f t="shared" si="5"/>
        <v>Muy Alta</v>
      </c>
      <c r="J44" s="242">
        <f t="shared" si="6"/>
        <v>1</v>
      </c>
      <c r="K44" s="213" t="s">
        <v>394</v>
      </c>
      <c r="L44" s="241" t="str">
        <f>IF(OR(K44=[1]Datos!$A$23,K44=[1]Datos!$B$23),"Leve",IF(OR(K44=[1]Datos!$A$24,K44=[1]Datos!$B$24),"Menor",IF(OR(K44=[1]Datos!$A$25,K44=[1]Datos!$B$25),"Moderado",IF(OR(K44=[1]Datos!$A$26,K44=[1]Datos!$B$26),"Mayor",IF(OR(K44=[1]Datos!$A$27,K44=[1]Datos!$B$27),"Catastrófico","")))))</f>
        <v>Catastrófico</v>
      </c>
      <c r="M44" s="242">
        <f t="shared" si="7"/>
        <v>1</v>
      </c>
      <c r="N44" s="241" t="str">
        <f t="shared" si="8"/>
        <v>Extremo</v>
      </c>
      <c r="O44" s="241" t="str">
        <f t="shared" si="9"/>
        <v>Reducir</v>
      </c>
    </row>
    <row r="45" spans="2:15" ht="150" customHeight="1" x14ac:dyDescent="0.25">
      <c r="B45" s="28" t="str">
        <f>+'3 - Identificación del Riesgo'!B44</f>
        <v>GESTIÓN DEL MODELO DE ATENCIÓN</v>
      </c>
      <c r="C45" s="51" t="str">
        <f>+'3 - Identificación del Riesgo'!F44</f>
        <v>SECRETARÍA GENERAL</v>
      </c>
      <c r="D45" s="25" t="str">
        <f>+'3 - Identificación del Riesgo'!G44</f>
        <v>R 16</v>
      </c>
      <c r="E45" s="26" t="str">
        <f>+'3 - Identificación del Riesgo'!H44</f>
        <v>Respuesta inoportuna a las PQRSD</v>
      </c>
      <c r="F45" s="26" t="str">
        <f>+'3 - Identificación del Riesgo'!I44</f>
        <v>Pérdida Reputacional</v>
      </c>
      <c r="G45" s="26"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12">
        <v>156000</v>
      </c>
      <c r="I45" s="241" t="str">
        <f t="shared" si="5"/>
        <v>Muy Alta</v>
      </c>
      <c r="J45" s="242">
        <f t="shared" si="6"/>
        <v>1</v>
      </c>
      <c r="K45" s="213" t="s">
        <v>394</v>
      </c>
      <c r="L45" s="241" t="str">
        <f>IF(OR(K45=[1]Datos!$A$23,K45=[1]Datos!$B$23),"Leve",IF(OR(K45=[1]Datos!$A$24,K45=[1]Datos!$B$24),"Menor",IF(OR(K45=[1]Datos!$A$25,K45=[1]Datos!$B$25),"Moderado",IF(OR(K45=[1]Datos!$A$26,K45=[1]Datos!$B$26),"Mayor",IF(OR(K45=[1]Datos!$A$27,K45=[1]Datos!$B$27),"Catastrófico","")))))</f>
        <v>Catastrófico</v>
      </c>
      <c r="M45" s="242">
        <f t="shared" si="7"/>
        <v>1</v>
      </c>
      <c r="N45" s="241" t="str">
        <f t="shared" si="8"/>
        <v>Extremo</v>
      </c>
      <c r="O45" s="241" t="str">
        <f t="shared" si="9"/>
        <v>Reducir</v>
      </c>
    </row>
    <row r="46" spans="2:15" ht="150" customHeight="1" x14ac:dyDescent="0.25">
      <c r="B46" s="28" t="str">
        <f>+'3 - Identificación del Riesgo'!B45</f>
        <v>GESTIÓN DEL MODELO DE ATENCIÓN</v>
      </c>
      <c r="C46" s="51" t="str">
        <f>+'3 - Identificación del Riesgo'!F45</f>
        <v>SECRETARÍA GENERAL</v>
      </c>
      <c r="D46" s="25" t="str">
        <f>+'3 - Identificación del Riesgo'!G45</f>
        <v>R 16</v>
      </c>
      <c r="E46" s="26" t="str">
        <f>+'3 - Identificación del Riesgo'!H45</f>
        <v>Respuesta inoportuna a las PQRSD</v>
      </c>
      <c r="F46" s="26" t="str">
        <f>+'3 - Identificación del Riesgo'!I45</f>
        <v>Pérdida Reputacional</v>
      </c>
      <c r="G46" s="26"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12">
        <v>156000</v>
      </c>
      <c r="I46" s="241" t="str">
        <f t="shared" si="5"/>
        <v>Muy Alta</v>
      </c>
      <c r="J46" s="242">
        <f t="shared" si="6"/>
        <v>1</v>
      </c>
      <c r="K46" s="213" t="s">
        <v>394</v>
      </c>
      <c r="L46" s="241" t="str">
        <f>IF(OR(K46=[1]Datos!$A$23,K46=[1]Datos!$B$23),"Leve",IF(OR(K46=[1]Datos!$A$24,K46=[1]Datos!$B$24),"Menor",IF(OR(K46=[1]Datos!$A$25,K46=[1]Datos!$B$25),"Moderado",IF(OR(K46=[1]Datos!$A$26,K46=[1]Datos!$B$26),"Mayor",IF(OR(K46=[1]Datos!$A$27,K46=[1]Datos!$B$27),"Catastrófico","")))))</f>
        <v>Catastrófico</v>
      </c>
      <c r="M46" s="242">
        <f t="shared" si="7"/>
        <v>1</v>
      </c>
      <c r="N46" s="241" t="str">
        <f t="shared" si="8"/>
        <v>Extremo</v>
      </c>
      <c r="O46" s="241" t="str">
        <f t="shared" si="9"/>
        <v>Reducir</v>
      </c>
    </row>
    <row r="47" spans="2:15" ht="150" customHeight="1" x14ac:dyDescent="0.25">
      <c r="B47" s="28" t="str">
        <f>+'3 - Identificación del Riesgo'!B46</f>
        <v>PLANIFICACIÓN DEL ORDENAMIENTO SOCIAL DE LA PROPIEDAD</v>
      </c>
      <c r="C47" s="51" t="str">
        <f>+'3 - Identificación del Riesgo'!F46</f>
        <v>SUBDIRECCIÓN DE SISTEMAS DE INFORMACIÓN DE TIERRAS</v>
      </c>
      <c r="D47" s="25" t="str">
        <f>+'3 - Identificación del Riesgo'!G46</f>
        <v>R 17</v>
      </c>
      <c r="E47" s="26"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6" t="str">
        <f>+'3 - Identificación del Riesgo'!I46</f>
        <v>Pérdida Reputacional</v>
      </c>
      <c r="G47" s="26"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12">
        <v>10000</v>
      </c>
      <c r="I47" s="241" t="str">
        <f t="shared" si="5"/>
        <v>Muy Alta</v>
      </c>
      <c r="J47" s="242">
        <f t="shared" si="6"/>
        <v>1</v>
      </c>
      <c r="K47" s="213" t="s">
        <v>394</v>
      </c>
      <c r="L47" s="241" t="str">
        <f>IF(OR(K47=[1]Datos!$A$23,K47=[1]Datos!$B$23),"Leve",IF(OR(K47=[1]Datos!$A$24,K47=[1]Datos!$B$24),"Menor",IF(OR(K47=[1]Datos!$A$25,K47=[1]Datos!$B$25),"Moderado",IF(OR(K47=[1]Datos!$A$26,K47=[1]Datos!$B$26),"Mayor",IF(OR(K47=[1]Datos!$A$27,K47=[1]Datos!$B$27),"Catastrófico","")))))</f>
        <v>Catastrófico</v>
      </c>
      <c r="M47" s="242">
        <f t="shared" si="7"/>
        <v>1</v>
      </c>
      <c r="N47" s="241" t="str">
        <f t="shared" si="8"/>
        <v>Extremo</v>
      </c>
      <c r="O47" s="241" t="str">
        <f t="shared" si="9"/>
        <v>Reducir</v>
      </c>
    </row>
    <row r="48" spans="2:15" ht="150" customHeight="1" x14ac:dyDescent="0.25">
      <c r="B48" s="28" t="str">
        <f>+'3 - Identificación del Riesgo'!B47</f>
        <v>PLANIFICACIÓN DEL ORDENAMIENTO SOCIAL DE LA PROPIEDAD</v>
      </c>
      <c r="C48" s="51" t="str">
        <f>+'3 - Identificación del Riesgo'!F47</f>
        <v>SUBDIRECCIÓN DE SISTEMAS DE INFORMACIÓN DE TIERRAS</v>
      </c>
      <c r="D48" s="25" t="str">
        <f>+'3 - Identificación del Riesgo'!G47</f>
        <v>R 17</v>
      </c>
      <c r="E48" s="26"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6" t="str">
        <f>+'3 - Identificación del Riesgo'!I47</f>
        <v>Pérdida Reputacional</v>
      </c>
      <c r="G48" s="26"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12">
        <v>10000</v>
      </c>
      <c r="I48" s="241" t="str">
        <f t="shared" si="5"/>
        <v>Muy Alta</v>
      </c>
      <c r="J48" s="242">
        <f t="shared" si="6"/>
        <v>1</v>
      </c>
      <c r="K48" s="213" t="s">
        <v>394</v>
      </c>
      <c r="L48" s="241" t="str">
        <f>IF(OR(K48=[1]Datos!$A$23,K48=[1]Datos!$B$23),"Leve",IF(OR(K48=[1]Datos!$A$24,K48=[1]Datos!$B$24),"Menor",IF(OR(K48=[1]Datos!$A$25,K48=[1]Datos!$B$25),"Moderado",IF(OR(K48=[1]Datos!$A$26,K48=[1]Datos!$B$26),"Mayor",IF(OR(K48=[1]Datos!$A$27,K48=[1]Datos!$B$27),"Catastrófico","")))))</f>
        <v>Catastrófico</v>
      </c>
      <c r="M48" s="242">
        <f t="shared" si="7"/>
        <v>1</v>
      </c>
      <c r="N48" s="241" t="str">
        <f t="shared" si="8"/>
        <v>Extremo</v>
      </c>
      <c r="O48" s="241" t="str">
        <f t="shared" si="9"/>
        <v>Reducir</v>
      </c>
    </row>
    <row r="49" spans="2:15" ht="150" customHeight="1" x14ac:dyDescent="0.25">
      <c r="B49" s="28" t="str">
        <f>+'3 - Identificación del Riesgo'!B48</f>
        <v>PLANIFICACIÓN DEL ORDENAMIENTO SOCIAL DE LA PROPIEDAD</v>
      </c>
      <c r="C49" s="51" t="str">
        <f>+'3 - Identificación del Riesgo'!F48</f>
        <v>SUBDIRECCIÓN DE PLANEACIÓN OPERATIVA</v>
      </c>
      <c r="D49" s="25" t="str">
        <f>+'3 - Identificación del Riesgo'!G48</f>
        <v>R 18</v>
      </c>
      <c r="E49" s="26" t="str">
        <f>+'3 - Identificación del Riesgo'!H48</f>
        <v>Incumplimiento en la formulación e implementación de los POSPR en los municipios programados por razones técnicas y operativas</v>
      </c>
      <c r="F49" s="26" t="str">
        <f>+'3 - Identificación del Riesgo'!I48</f>
        <v>Afectación Económica o presupuestal</v>
      </c>
      <c r="G49" s="26"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12">
        <v>18</v>
      </c>
      <c r="I49" s="241" t="str">
        <f t="shared" si="5"/>
        <v>Baja</v>
      </c>
      <c r="J49" s="242">
        <f t="shared" si="6"/>
        <v>0.4</v>
      </c>
      <c r="K49" s="241" t="s">
        <v>951</v>
      </c>
      <c r="L49" s="241" t="str">
        <f>IF(OR(K49=[1]Datos!$A$23,K49=[1]Datos!$B$23),"Leve",IF(OR(K49=[1]Datos!$A$24,K49=[1]Datos!$B$24),"Menor",IF(OR(K49=[1]Datos!$A$25,K49=[1]Datos!$B$25),"Moderado",IF(OR(K49=[1]Datos!$A$26,K49=[1]Datos!$B$26),"Mayor",IF(OR(K49=[1]Datos!$A$27,K49=[1]Datos!$B$27),"Catastrófico","")))))</f>
        <v>Catastrófico</v>
      </c>
      <c r="M49" s="242">
        <f t="shared" si="7"/>
        <v>1</v>
      </c>
      <c r="N49" s="241" t="str">
        <f t="shared" si="8"/>
        <v>Extremo</v>
      </c>
      <c r="O49" s="241" t="str">
        <f t="shared" si="9"/>
        <v>Reducir</v>
      </c>
    </row>
    <row r="50" spans="2:15" ht="150" customHeight="1" x14ac:dyDescent="0.25">
      <c r="B50" s="28" t="str">
        <f>+'3 - Identificación del Riesgo'!B49</f>
        <v>PLANIFICACIÓN DEL ORDENAMIENTO SOCIAL DE LA PROPIEDAD</v>
      </c>
      <c r="C50" s="51" t="str">
        <f>+'3 - Identificación del Riesgo'!F49</f>
        <v>SUBDIRECCIÓN DE PLANEACIÓN OPERATIVA</v>
      </c>
      <c r="D50" s="25" t="str">
        <f>+'3 - Identificación del Riesgo'!G49</f>
        <v>R 18</v>
      </c>
      <c r="E50" s="26" t="str">
        <f>+'3 - Identificación del Riesgo'!H49</f>
        <v>Incumplimiento en la formulación e implementación de los POSPR en los municipios programados por razones técnicas y operativas</v>
      </c>
      <c r="F50" s="26" t="str">
        <f>+'3 - Identificación del Riesgo'!I49</f>
        <v>Afectación Económica o presupuestal</v>
      </c>
      <c r="G50" s="26"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12">
        <v>18</v>
      </c>
      <c r="I50" s="241" t="str">
        <f t="shared" si="5"/>
        <v>Baja</v>
      </c>
      <c r="J50" s="242">
        <f t="shared" si="6"/>
        <v>0.4</v>
      </c>
      <c r="K50" s="241" t="s">
        <v>951</v>
      </c>
      <c r="L50" s="241" t="str">
        <f>IF(OR(K50=[1]Datos!$A$23,K50=[1]Datos!$B$23),"Leve",IF(OR(K50=[1]Datos!$A$24,K50=[1]Datos!$B$24),"Menor",IF(OR(K50=[1]Datos!$A$25,K50=[1]Datos!$B$25),"Moderado",IF(OR(K50=[1]Datos!$A$26,K50=[1]Datos!$B$26),"Mayor",IF(OR(K50=[1]Datos!$A$27,K50=[1]Datos!$B$27),"Catastrófico","")))))</f>
        <v>Catastrófico</v>
      </c>
      <c r="M50" s="242">
        <f t="shared" si="7"/>
        <v>1</v>
      </c>
      <c r="N50" s="241" t="str">
        <f t="shared" si="8"/>
        <v>Extremo</v>
      </c>
      <c r="O50" s="241" t="str">
        <f t="shared" si="9"/>
        <v>Reducir</v>
      </c>
    </row>
    <row r="51" spans="2:15" ht="150" customHeight="1" x14ac:dyDescent="0.25">
      <c r="B51" s="28" t="str">
        <f>+'3 - Identificación del Riesgo'!B50</f>
        <v>PLANIFICACIÓN DEL ORDENAMIENTO SOCIAL DE LA PROPIEDAD</v>
      </c>
      <c r="C51" s="51" t="str">
        <f>+'3 - Identificación del Riesgo'!F50</f>
        <v>SUBDIRECCIÓN DE PLANEACIÓN OPERATIVA</v>
      </c>
      <c r="D51" s="25" t="str">
        <f>+'3 - Identificación del Riesgo'!G50</f>
        <v>R 19</v>
      </c>
      <c r="E51" s="26" t="str">
        <f>+'3 - Identificación del Riesgo'!H50</f>
        <v>Retrasos o suspensión en la formulación e implementación de POSPR en los municipios programados por condiciones de seguridad adversas a la operación</v>
      </c>
      <c r="F51" s="26" t="str">
        <f>+'3 - Identificación del Riesgo'!I50</f>
        <v>Afectación Económica o presupuestal</v>
      </c>
      <c r="G51" s="26"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H51" s="212">
        <v>18</v>
      </c>
      <c r="I51" s="241" t="str">
        <f t="shared" si="5"/>
        <v>Baja</v>
      </c>
      <c r="J51" s="242">
        <f t="shared" si="6"/>
        <v>0.4</v>
      </c>
      <c r="K51" s="241" t="s">
        <v>951</v>
      </c>
      <c r="L51" s="241" t="str">
        <f>IF(OR(K51=[1]Datos!$A$23,K51=[1]Datos!$B$23),"Leve",IF(OR(K51=[1]Datos!$A$24,K51=[1]Datos!$B$24),"Menor",IF(OR(K51=[1]Datos!$A$25,K51=[1]Datos!$B$25),"Moderado",IF(OR(K51=[1]Datos!$A$26,K51=[1]Datos!$B$26),"Mayor",IF(OR(K51=[1]Datos!$A$27,K51=[1]Datos!$B$27),"Catastrófico","")))))</f>
        <v>Catastrófico</v>
      </c>
      <c r="M51" s="242">
        <f t="shared" si="7"/>
        <v>1</v>
      </c>
      <c r="N51" s="241" t="str">
        <f t="shared" si="8"/>
        <v>Extremo</v>
      </c>
      <c r="O51" s="241" t="str">
        <f t="shared" si="9"/>
        <v>Reducir</v>
      </c>
    </row>
    <row r="52" spans="2:15" ht="150" customHeight="1" x14ac:dyDescent="0.25">
      <c r="B52" s="28" t="str">
        <f>+'3 - Identificación del Riesgo'!B51</f>
        <v>PLANIFICACIÓN DEL ORDENAMIENTO SOCIAL DE LA PROPIEDAD</v>
      </c>
      <c r="C52" s="51" t="str">
        <f>+'3 - Identificación del Riesgo'!F51</f>
        <v>SUBDIRECCIÓN DE PLANEACIÓN OPERATIVA</v>
      </c>
      <c r="D52" s="25" t="str">
        <f>+'3 - Identificación del Riesgo'!G51</f>
        <v>R 19</v>
      </c>
      <c r="E52" s="26" t="str">
        <f>+'3 - Identificación del Riesgo'!H51</f>
        <v>Retrasos o suspensión en la formulación e implementación de POSPR en los municipios programados por condiciones de seguridad adversas a la operación</v>
      </c>
      <c r="F52" s="26" t="str">
        <f>+'3 - Identificación del Riesgo'!I51</f>
        <v>Afectación Económica o presupuestal</v>
      </c>
      <c r="G52" s="26"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H52" s="212">
        <v>18</v>
      </c>
      <c r="I52" s="241" t="str">
        <f t="shared" si="5"/>
        <v>Baja</v>
      </c>
      <c r="J52" s="242">
        <f t="shared" si="6"/>
        <v>0.4</v>
      </c>
      <c r="K52" s="241" t="s">
        <v>951</v>
      </c>
      <c r="L52" s="241" t="str">
        <f>IF(OR(K52=[1]Datos!$A$23,K52=[1]Datos!$B$23),"Leve",IF(OR(K52=[1]Datos!$A$24,K52=[1]Datos!$B$24),"Menor",IF(OR(K52=[1]Datos!$A$25,K52=[1]Datos!$B$25),"Moderado",IF(OR(K52=[1]Datos!$A$26,K52=[1]Datos!$B$26),"Mayor",IF(OR(K52=[1]Datos!$A$27,K52=[1]Datos!$B$27),"Catastrófico","")))))</f>
        <v>Catastrófico</v>
      </c>
      <c r="M52" s="242">
        <f t="shared" si="7"/>
        <v>1</v>
      </c>
      <c r="N52" s="241" t="str">
        <f t="shared" si="8"/>
        <v>Extremo</v>
      </c>
      <c r="O52" s="241" t="str">
        <f t="shared" si="9"/>
        <v>Reducir</v>
      </c>
    </row>
    <row r="53" spans="2:15" ht="150" customHeight="1" x14ac:dyDescent="0.25">
      <c r="B53" s="28" t="str">
        <f>+'3 - Identificación del Riesgo'!B52</f>
        <v>PLANIFICACIÓN DEL ORDENAMIENTO SOCIAL DE LA PROPIEDAD</v>
      </c>
      <c r="C53" s="51" t="str">
        <f>+'3 - Identificación del Riesgo'!F52</f>
        <v>SUBDIRECCIÓN DE PLANEACIÓN OPERATIVA</v>
      </c>
      <c r="D53" s="25" t="str">
        <f>+'3 - Identificación del Riesgo'!G52</f>
        <v>R 19</v>
      </c>
      <c r="E53" s="26" t="str">
        <f>+'3 - Identificación del Riesgo'!H52</f>
        <v>Retrasos o suspensión en la formulación e implementación de POSPR en los municipios programados por condiciones de seguridad adversas a la operación</v>
      </c>
      <c r="F53" s="26" t="str">
        <f>+'3 - Identificación del Riesgo'!I52</f>
        <v>Afectación Económica o presupuestal</v>
      </c>
      <c r="G53" s="26"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H53" s="212">
        <v>18</v>
      </c>
      <c r="I53" s="241" t="str">
        <f t="shared" si="5"/>
        <v>Baja</v>
      </c>
      <c r="J53" s="242">
        <f t="shared" si="6"/>
        <v>0.4</v>
      </c>
      <c r="K53" s="241" t="s">
        <v>951</v>
      </c>
      <c r="L53" s="241" t="str">
        <f>IF(OR(K53=[1]Datos!$A$23,K53=[1]Datos!$B$23),"Leve",IF(OR(K53=[1]Datos!$A$24,K53=[1]Datos!$B$24),"Menor",IF(OR(K53=[1]Datos!$A$25,K53=[1]Datos!$B$25),"Moderado",IF(OR(K53=[1]Datos!$A$26,K53=[1]Datos!$B$26),"Mayor",IF(OR(K53=[1]Datos!$A$27,K53=[1]Datos!$B$27),"Catastrófico","")))))</f>
        <v>Catastrófico</v>
      </c>
      <c r="M53" s="242">
        <f t="shared" si="7"/>
        <v>1</v>
      </c>
      <c r="N53" s="241" t="str">
        <f t="shared" si="8"/>
        <v>Extremo</v>
      </c>
      <c r="O53" s="241" t="str">
        <f t="shared" si="9"/>
        <v>Reducir</v>
      </c>
    </row>
    <row r="54" spans="2:15" ht="150" customHeight="1" x14ac:dyDescent="0.25">
      <c r="B54" s="28" t="str">
        <f>+'3 - Identificación del Riesgo'!B53</f>
        <v>PLANIFICACIÓN DEL ORDENAMIENTO SOCIAL DE LA PROPIEDAD</v>
      </c>
      <c r="C54" s="51" t="str">
        <f>+'3 - Identificación del Riesgo'!F53</f>
        <v>SUBDIRECCIÓN DE PLANEACIÓN OPERATIVA</v>
      </c>
      <c r="D54" s="25" t="str">
        <f>+'3 - Identificación del Riesgo'!G53</f>
        <v>R 20</v>
      </c>
      <c r="E54" s="26" t="str">
        <f>+'3 - Identificación del Riesgo'!H53</f>
        <v>Incumplimientos por parte de los socios estratégicos y/u operadores de catastro en la entrega de insumos / productos requeridos para la formulación e implementación de POSPR, en el marco de los convenios celebrados</v>
      </c>
      <c r="F54" s="26" t="str">
        <f>+'3 - Identificación del Riesgo'!I53</f>
        <v>Afectación Económica o presupuestal</v>
      </c>
      <c r="G54" s="26"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H54" s="212">
        <v>50</v>
      </c>
      <c r="I54" s="241" t="str">
        <f t="shared" si="5"/>
        <v>Media</v>
      </c>
      <c r="J54" s="242">
        <f t="shared" si="6"/>
        <v>0.6</v>
      </c>
      <c r="K54" s="241" t="s">
        <v>951</v>
      </c>
      <c r="L54" s="241" t="str">
        <f>IF(OR(K54=[1]Datos!$A$23,K54=[1]Datos!$B$23),"Leve",IF(OR(K54=[1]Datos!$A$24,K54=[1]Datos!$B$24),"Menor",IF(OR(K54=[1]Datos!$A$25,K54=[1]Datos!$B$25),"Moderado",IF(OR(K54=[1]Datos!$A$26,K54=[1]Datos!$B$26),"Mayor",IF(OR(K54=[1]Datos!$A$27,K54=[1]Datos!$B$27),"Catastrófico","")))))</f>
        <v>Catastrófico</v>
      </c>
      <c r="M54" s="242">
        <f t="shared" si="7"/>
        <v>1</v>
      </c>
      <c r="N54" s="241" t="str">
        <f t="shared" si="8"/>
        <v>Extremo</v>
      </c>
      <c r="O54" s="241" t="str">
        <f t="shared" si="9"/>
        <v>Reducir</v>
      </c>
    </row>
    <row r="55" spans="2:15" ht="150" customHeight="1" x14ac:dyDescent="0.25">
      <c r="B55" s="28" t="str">
        <f>+'3 - Identificación del Riesgo'!B54</f>
        <v>PLANIFICACIÓN DEL ORDENAMIENTO SOCIAL DE LA PROPIEDAD</v>
      </c>
      <c r="C55" s="51" t="str">
        <f>+'3 - Identificación del Riesgo'!F54</f>
        <v>SUBDIRECCIÓN DE PLANEACIÓN OPERATIVA</v>
      </c>
      <c r="D55" s="25" t="str">
        <f>+'3 - Identificación del Riesgo'!G54</f>
        <v>R 20</v>
      </c>
      <c r="E55" s="26" t="str">
        <f>+'3 - Identificación del Riesgo'!H54</f>
        <v>Incumplimientos por parte de los socios estratégicos y/u operadores de catastro en la entrega de insumos / productos requeridos para la formulación e implementación de POSPR, en el marco de los convenios celebrados</v>
      </c>
      <c r="F55" s="26" t="str">
        <f>+'3 - Identificación del Riesgo'!I54</f>
        <v>Afectación Económica o presupuestal</v>
      </c>
      <c r="G55" s="26"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H55" s="212">
        <v>50</v>
      </c>
      <c r="I55" s="241" t="str">
        <f t="shared" si="5"/>
        <v>Media</v>
      </c>
      <c r="J55" s="242">
        <f t="shared" si="6"/>
        <v>0.6</v>
      </c>
      <c r="K55" s="241" t="s">
        <v>951</v>
      </c>
      <c r="L55" s="241" t="str">
        <f>IF(OR(K55=[1]Datos!$A$23,K55=[1]Datos!$B$23),"Leve",IF(OR(K55=[1]Datos!$A$24,K55=[1]Datos!$B$24),"Menor",IF(OR(K55=[1]Datos!$A$25,K55=[1]Datos!$B$25),"Moderado",IF(OR(K55=[1]Datos!$A$26,K55=[1]Datos!$B$26),"Mayor",IF(OR(K55=[1]Datos!$A$27,K55=[1]Datos!$B$27),"Catastrófico","")))))</f>
        <v>Catastrófico</v>
      </c>
      <c r="M55" s="242">
        <f t="shared" si="7"/>
        <v>1</v>
      </c>
      <c r="N55" s="241" t="str">
        <f t="shared" si="8"/>
        <v>Extremo</v>
      </c>
      <c r="O55" s="241" t="str">
        <f t="shared" si="9"/>
        <v>Reducir</v>
      </c>
    </row>
    <row r="56" spans="2:15" ht="150" customHeight="1" x14ac:dyDescent="0.25">
      <c r="B56" s="28" t="str">
        <f>+'3 - Identificación del Riesgo'!B55</f>
        <v>SEGURIDAD JURÍDICA SOBRE LA TITULARIDAD DE LA TIERRA Y LOS TERRITORIOS</v>
      </c>
      <c r="C56" s="51" t="str">
        <f>+'3 - Identificación del Riesgo'!F55</f>
        <v>DIRECCIÓN DE GESTIÓN JURÍDICA DE TIERRAS</v>
      </c>
      <c r="D56" s="25" t="str">
        <f>+'3 - Identificación del Riesgo'!G55</f>
        <v>R 21</v>
      </c>
      <c r="E56" s="26" t="str">
        <f>+'3 - Identificación del Riesgo'!H55</f>
        <v>Tomar decisiones incorrectas en los procesos agrarios y la formalización de la propiedad privada rural (zonas no focalizadas)</v>
      </c>
      <c r="F56" s="26" t="str">
        <f>+'3 - Identificación del Riesgo'!I55</f>
        <v>Pérdida Reputacional</v>
      </c>
      <c r="G56" s="26" t="str">
        <f>+'3 - Identificación del Riesgo'!J55</f>
        <v>Posibilidad de pérdida reputacional en la credibilidad institucional por la decisión generada erradamente en el acto administrativo para las zonas no focalizadas</v>
      </c>
      <c r="H56" s="212">
        <v>7000</v>
      </c>
      <c r="I56" s="241" t="str">
        <f t="shared" si="5"/>
        <v>Muy Alta</v>
      </c>
      <c r="J56" s="242">
        <f t="shared" si="6"/>
        <v>1</v>
      </c>
      <c r="K56" s="213" t="s">
        <v>703</v>
      </c>
      <c r="L56" s="241" t="str">
        <f>IF(OR(K56=[1]Datos!$A$23,K56=[1]Datos!$B$23),"Leve",IF(OR(K56=[1]Datos!$A$24,K56=[1]Datos!$B$24),"Menor",IF(OR(K56=[1]Datos!$A$25,K56=[1]Datos!$B$25),"Moderado",IF(OR(K56=[1]Datos!$A$26,K56=[1]Datos!$B$26),"Mayor",IF(OR(K56=[1]Datos!$A$27,K56=[1]Datos!$B$27),"Catastrófico","")))))</f>
        <v>Mayor</v>
      </c>
      <c r="M56" s="242">
        <f t="shared" si="7"/>
        <v>0.8</v>
      </c>
      <c r="N56" s="241" t="str">
        <f t="shared" si="8"/>
        <v>Alto</v>
      </c>
      <c r="O56" s="241" t="str">
        <f t="shared" si="9"/>
        <v>Reducir</v>
      </c>
    </row>
    <row r="57" spans="2:15" ht="150" customHeight="1" x14ac:dyDescent="0.25">
      <c r="B57" s="28" t="str">
        <f>+'3 - Identificación del Riesgo'!B56</f>
        <v>SEGURIDAD JURÍDICA SOBRE LA TITULARIDAD DE LA TIERRA Y LOS TERRITORIOS</v>
      </c>
      <c r="C57" s="51" t="str">
        <f>+'3 - Identificación del Riesgo'!F56</f>
        <v>DIRECCIÓN DE GESTIÓN JURÍDICA DE TIERRAS</v>
      </c>
      <c r="D57" s="25" t="str">
        <f>+'3 - Identificación del Riesgo'!G56</f>
        <v>R 21</v>
      </c>
      <c r="E57" s="26" t="str">
        <f>+'3 - Identificación del Riesgo'!H56</f>
        <v>Tomar decisiones incorrectas en los procesos agrarios y la formalización de la propiedad privada rural (zonas no focalizadas)</v>
      </c>
      <c r="F57" s="26" t="str">
        <f>+'3 - Identificación del Riesgo'!I56</f>
        <v>Pérdida Reputacional</v>
      </c>
      <c r="G57" s="26" t="str">
        <f>+'3 - Identificación del Riesgo'!J56</f>
        <v>Posibilidad de pérdida reputacional en la credibilidad institucional por la decisión generada erradamente en el acto administrativo para las zonas no focalizadas</v>
      </c>
      <c r="H57" s="212">
        <v>7000</v>
      </c>
      <c r="I57" s="241" t="str">
        <f t="shared" si="5"/>
        <v>Muy Alta</v>
      </c>
      <c r="J57" s="242">
        <f t="shared" si="6"/>
        <v>1</v>
      </c>
      <c r="K57" s="213" t="s">
        <v>703</v>
      </c>
      <c r="L57" s="241" t="str">
        <f>IF(OR(K57=[1]Datos!$A$23,K57=[1]Datos!$B$23),"Leve",IF(OR(K57=[1]Datos!$A$24,K57=[1]Datos!$B$24),"Menor",IF(OR(K57=[1]Datos!$A$25,K57=[1]Datos!$B$25),"Moderado",IF(OR(K57=[1]Datos!$A$26,K57=[1]Datos!$B$26),"Mayor",IF(OR(K57=[1]Datos!$A$27,K57=[1]Datos!$B$27),"Catastrófico","")))))</f>
        <v>Mayor</v>
      </c>
      <c r="M57" s="242">
        <f t="shared" si="7"/>
        <v>0.8</v>
      </c>
      <c r="N57" s="241" t="str">
        <f t="shared" si="8"/>
        <v>Alto</v>
      </c>
      <c r="O57" s="241" t="str">
        <f t="shared" si="9"/>
        <v>Reducir</v>
      </c>
    </row>
    <row r="58" spans="2:15" ht="150" customHeight="1" x14ac:dyDescent="0.25">
      <c r="B58" s="28" t="str">
        <f>+'3 - Identificación del Riesgo'!B57</f>
        <v>SEGURIDAD JURÍDICA SOBRE LA TITULARIDAD DE LA TIERRA Y LOS TERRITORIOS</v>
      </c>
      <c r="C58" s="51" t="str">
        <f>+'3 - Identificación del Riesgo'!F57</f>
        <v>DIRECCIÓN DE GESTIÓN JURÍDICA DE TIERRAS</v>
      </c>
      <c r="D58" s="25" t="str">
        <f>+'3 - Identificación del Riesgo'!G57</f>
        <v>R 22</v>
      </c>
      <c r="E58" s="26" t="str">
        <f>+'3 - Identificación del Riesgo'!H57</f>
        <v>Tomar decisiones incorrectas en los procesos agrarios y la formalización de la propiedad privada rural (zonas focalizadas)</v>
      </c>
      <c r="F58" s="26" t="str">
        <f>+'3 - Identificación del Riesgo'!I57</f>
        <v>Pérdida Reputacional</v>
      </c>
      <c r="G58" s="26" t="str">
        <f>+'3 - Identificación del Riesgo'!J57</f>
        <v>Posibilidad de pérdida reputacional en la credibilidad institucional por la decisión generada erradamente en el acto administrativo para las zonas focalizadas y formalización de la propiedad privada rural</v>
      </c>
      <c r="H58" s="212">
        <v>7000</v>
      </c>
      <c r="I58" s="241" t="str">
        <f t="shared" si="5"/>
        <v>Muy Alta</v>
      </c>
      <c r="J58" s="242">
        <f t="shared" si="6"/>
        <v>1</v>
      </c>
      <c r="K58" s="213" t="s">
        <v>703</v>
      </c>
      <c r="L58" s="241" t="str">
        <f>IF(OR(K58=[1]Datos!$A$23,K58=[1]Datos!$B$23),"Leve",IF(OR(K58=[1]Datos!$A$24,K58=[1]Datos!$B$24),"Menor",IF(OR(K58=[1]Datos!$A$25,K58=[1]Datos!$B$25),"Moderado",IF(OR(K58=[1]Datos!$A$26,K58=[1]Datos!$B$26),"Mayor",IF(OR(K58=[1]Datos!$A$27,K58=[1]Datos!$B$27),"Catastrófico","")))))</f>
        <v>Mayor</v>
      </c>
      <c r="M58" s="242">
        <f t="shared" si="7"/>
        <v>0.8</v>
      </c>
      <c r="N58" s="241" t="str">
        <f t="shared" si="8"/>
        <v>Alto</v>
      </c>
      <c r="O58" s="241" t="str">
        <f t="shared" si="9"/>
        <v>Reducir</v>
      </c>
    </row>
    <row r="59" spans="2:15" ht="150" customHeight="1" x14ac:dyDescent="0.25">
      <c r="B59" s="28" t="str">
        <f>+'3 - Identificación del Riesgo'!B58</f>
        <v>SEGURIDAD JURÍDICA SOBRE LA TITULARIDAD DE LA TIERRA Y LOS TERRITORIOS</v>
      </c>
      <c r="C59" s="51" t="str">
        <f>+'3 - Identificación del Riesgo'!F58</f>
        <v>DIRECCIÓN DE GESTIÓN JURÍDICA DE TIERRAS</v>
      </c>
      <c r="D59" s="25" t="str">
        <f>+'3 - Identificación del Riesgo'!G58</f>
        <v>R 22</v>
      </c>
      <c r="E59" s="26" t="str">
        <f>+'3 - Identificación del Riesgo'!H58</f>
        <v>Tomar decisiones incorrectas en los procesos agrarios y la formalización de la propiedad privada rural (zonas focalizadas)</v>
      </c>
      <c r="F59" s="26" t="str">
        <f>+'3 - Identificación del Riesgo'!I58</f>
        <v>Pérdida Reputacional</v>
      </c>
      <c r="G59" s="26" t="str">
        <f>+'3 - Identificación del Riesgo'!J58</f>
        <v>Posibilidad de pérdida reputacional en la credibilidad institucional por la decisión generada erradamente en el acto administrativo para las zonas focalizadas y formalización de la propiedad privada rural</v>
      </c>
      <c r="H59" s="212">
        <v>7000</v>
      </c>
      <c r="I59" s="241" t="str">
        <f t="shared" si="5"/>
        <v>Muy Alta</v>
      </c>
      <c r="J59" s="242">
        <f t="shared" si="6"/>
        <v>1</v>
      </c>
      <c r="K59" s="213" t="s">
        <v>703</v>
      </c>
      <c r="L59" s="241" t="str">
        <f>IF(OR(K59=[1]Datos!$A$23,K59=[1]Datos!$B$23),"Leve",IF(OR(K59=[1]Datos!$A$24,K59=[1]Datos!$B$24),"Menor",IF(OR(K59=[1]Datos!$A$25,K59=[1]Datos!$B$25),"Moderado",IF(OR(K59=[1]Datos!$A$26,K59=[1]Datos!$B$26),"Mayor",IF(OR(K59=[1]Datos!$A$27,K59=[1]Datos!$B$27),"Catastrófico","")))))</f>
        <v>Mayor</v>
      </c>
      <c r="M59" s="242">
        <f t="shared" si="7"/>
        <v>0.8</v>
      </c>
      <c r="N59" s="241" t="str">
        <f t="shared" si="8"/>
        <v>Alto</v>
      </c>
      <c r="O59" s="241" t="str">
        <f t="shared" si="9"/>
        <v>Reducir</v>
      </c>
    </row>
    <row r="60" spans="2:15" ht="150" customHeight="1" x14ac:dyDescent="0.25">
      <c r="B60" s="28" t="str">
        <f>+'3 - Identificación del Riesgo'!B59</f>
        <v>SEGURIDAD JURÍDICA SOBRE LA TITULARIDAD DE LA TIERRA Y LOS TERRITORIOS</v>
      </c>
      <c r="C60" s="51" t="str">
        <f>+'3 - Identificación del Riesgo'!F59</f>
        <v>DIRECCIÓN DE GESTIÓN JURÍDICA DE TIERRAS</v>
      </c>
      <c r="D60" s="25" t="str">
        <f>+'3 - Identificación del Riesgo'!G59</f>
        <v>R 23</v>
      </c>
      <c r="E60" s="26" t="str">
        <f>+'3 - Identificación del Riesgo'!H59</f>
        <v>Incumplimiento de términos para dar respuesta a las nuevas solicitudes de recursos, de decisiones finales de procesos agrarios y formalización de la propiedad privada rural</v>
      </c>
      <c r="F60" s="26" t="str">
        <f>+'3 - Identificación del Riesgo'!I59</f>
        <v>Pérdida Reputacional</v>
      </c>
      <c r="G60" s="26" t="str">
        <f>+'3 - Identificación del Riesgo'!J59</f>
        <v>Posibilidad de pérdida reputacional en la credibilidad institucional por el incumpliendo de los términos para resolver un recurso</v>
      </c>
      <c r="H60" s="212">
        <v>156</v>
      </c>
      <c r="I60" s="241" t="str">
        <f t="shared" si="5"/>
        <v>Media</v>
      </c>
      <c r="J60" s="242">
        <f t="shared" si="6"/>
        <v>0.6</v>
      </c>
      <c r="K60" s="213" t="s">
        <v>394</v>
      </c>
      <c r="L60" s="241" t="str">
        <f>IF(OR(K60=[1]Datos!$A$23,K60=[1]Datos!$B$23),"Leve",IF(OR(K60=[1]Datos!$A$24,K60=[1]Datos!$B$24),"Menor",IF(OR(K60=[1]Datos!$A$25,K60=[1]Datos!$B$25),"Moderado",IF(OR(K60=[1]Datos!$A$26,K60=[1]Datos!$B$26),"Mayor",IF(OR(K60=[1]Datos!$A$27,K60=[1]Datos!$B$27),"Catastrófico","")))))</f>
        <v>Catastrófico</v>
      </c>
      <c r="M60" s="242">
        <f t="shared" si="7"/>
        <v>1</v>
      </c>
      <c r="N60" s="241" t="str">
        <f t="shared" si="8"/>
        <v>Extremo</v>
      </c>
      <c r="O60" s="241" t="str">
        <f t="shared" si="9"/>
        <v>Reducir</v>
      </c>
    </row>
    <row r="61" spans="2:15" ht="150" customHeight="1" x14ac:dyDescent="0.25">
      <c r="B61" s="28" t="str">
        <f>+'3 - Identificación del Riesgo'!B60</f>
        <v>SEGURIDAD JURÍDICA SOBRE LA TITULARIDAD DE LA TIERRA Y LOS TERRITORIOS</v>
      </c>
      <c r="C61" s="51" t="str">
        <f>+'3 - Identificación del Riesgo'!F60</f>
        <v>DIRECCIÓN DE GESTIÓN JURÍDICA DE TIERRAS</v>
      </c>
      <c r="D61" s="25" t="str">
        <f>+'3 - Identificación del Riesgo'!G60</f>
        <v>R 23</v>
      </c>
      <c r="E61" s="26" t="str">
        <f>+'3 - Identificación del Riesgo'!H60</f>
        <v>Incumplimiento de términos para dar respuesta a las nuevas solicitudes de recursos, de decisiones finales de procesos agrarios y formalización de la propiedad privada rural</v>
      </c>
      <c r="F61" s="26" t="str">
        <f>+'3 - Identificación del Riesgo'!I60</f>
        <v>Pérdida Reputacional</v>
      </c>
      <c r="G61" s="26" t="str">
        <f>+'3 - Identificación del Riesgo'!J60</f>
        <v>Posibilidad de pérdida reputacional en la credibilidad institucional por el incumpliendo de los términos para resolver un recurso</v>
      </c>
      <c r="H61" s="212">
        <v>156</v>
      </c>
      <c r="I61" s="241" t="str">
        <f t="shared" si="5"/>
        <v>Media</v>
      </c>
      <c r="J61" s="242">
        <f t="shared" si="6"/>
        <v>0.6</v>
      </c>
      <c r="K61" s="213" t="s">
        <v>394</v>
      </c>
      <c r="L61" s="241" t="str">
        <f>IF(OR(K61=[1]Datos!$A$23,K61=[1]Datos!$B$23),"Leve",IF(OR(K61=[1]Datos!$A$24,K61=[1]Datos!$B$24),"Menor",IF(OR(K61=[1]Datos!$A$25,K61=[1]Datos!$B$25),"Moderado",IF(OR(K61=[1]Datos!$A$26,K61=[1]Datos!$B$26),"Mayor",IF(OR(K61=[1]Datos!$A$27,K61=[1]Datos!$B$27),"Catastrófico","")))))</f>
        <v>Catastrófico</v>
      </c>
      <c r="M61" s="242">
        <f t="shared" si="7"/>
        <v>1</v>
      </c>
      <c r="N61" s="241" t="str">
        <f t="shared" si="8"/>
        <v>Extremo</v>
      </c>
      <c r="O61" s="241" t="str">
        <f t="shared" si="9"/>
        <v>Reducir</v>
      </c>
    </row>
    <row r="62" spans="2:15" ht="150" customHeight="1" x14ac:dyDescent="0.25">
      <c r="B62" s="28" t="str">
        <f>+'3 - Identificación del Riesgo'!B61</f>
        <v>SEGURIDAD JURÍDICA SOBRE LA TITULARIDAD DE LA TIERRA Y LOS TERRITORIOS</v>
      </c>
      <c r="C62" s="51" t="str">
        <f>+'3 - Identificación del Riesgo'!F61</f>
        <v>DIRECCIÓN DE GESTIÓN JURÍDICA DE TIERRAS</v>
      </c>
      <c r="D62" s="25" t="str">
        <f>+'3 - Identificación del Riesgo'!G61</f>
        <v>R 23</v>
      </c>
      <c r="E62" s="26" t="str">
        <f>+'3 - Identificación del Riesgo'!H61</f>
        <v>Incumplimiento de términos para dar respuesta a las nuevas solicitudes de recursos, de decisiones finales de procesos agrarios y formalización de la propiedad privada rural</v>
      </c>
      <c r="F62" s="26" t="str">
        <f>+'3 - Identificación del Riesgo'!I61</f>
        <v>Pérdida Reputacional</v>
      </c>
      <c r="G62" s="26" t="str">
        <f>+'3 - Identificación del Riesgo'!J61</f>
        <v>Posibilidad de pérdida reputacional en la credibilidad institucional por el incumpliendo de los términos para resolver un recurso</v>
      </c>
      <c r="H62" s="212">
        <v>156</v>
      </c>
      <c r="I62" s="241" t="str">
        <f t="shared" si="5"/>
        <v>Media</v>
      </c>
      <c r="J62" s="242">
        <f t="shared" si="6"/>
        <v>0.6</v>
      </c>
      <c r="K62" s="213" t="s">
        <v>394</v>
      </c>
      <c r="L62" s="241" t="str">
        <f>IF(OR(K62=[1]Datos!$A$23,K62=[1]Datos!$B$23),"Leve",IF(OR(K62=[1]Datos!$A$24,K62=[1]Datos!$B$24),"Menor",IF(OR(K62=[1]Datos!$A$25,K62=[1]Datos!$B$25),"Moderado",IF(OR(K62=[1]Datos!$A$26,K62=[1]Datos!$B$26),"Mayor",IF(OR(K62=[1]Datos!$A$27,K62=[1]Datos!$B$27),"Catastrófico","")))))</f>
        <v>Catastrófico</v>
      </c>
      <c r="M62" s="242">
        <f t="shared" si="7"/>
        <v>1</v>
      </c>
      <c r="N62" s="241" t="str">
        <f t="shared" si="8"/>
        <v>Extremo</v>
      </c>
      <c r="O62" s="241" t="str">
        <f t="shared" si="9"/>
        <v>Reducir</v>
      </c>
    </row>
    <row r="63" spans="2:15" ht="150" customHeight="1" x14ac:dyDescent="0.25">
      <c r="B63" s="28" t="str">
        <f>+'3 - Identificación del Riesgo'!B62</f>
        <v>SEGURIDAD JURÍDICA SOBRE LA TITULARIDAD DE LA TIERRA Y LOS TERRITORIOS</v>
      </c>
      <c r="C63" s="51" t="str">
        <f>+'3 - Identificación del Riesgo'!F62</f>
        <v>DIRECCIÓN DE GESTIÓN JURÍDICA DE TIERRAS</v>
      </c>
      <c r="D63" s="25" t="str">
        <f>+'3 - Identificación del Riesgo'!G62</f>
        <v>R 23</v>
      </c>
      <c r="E63" s="26" t="str">
        <f>+'3 - Identificación del Riesgo'!H62</f>
        <v>Incumplimiento de términos para dar respuesta a las nuevas solicitudes de recursos, de decisiones finales de procesos agrarios y formalización de la propiedad privada rural</v>
      </c>
      <c r="F63" s="26" t="str">
        <f>+'3 - Identificación del Riesgo'!I62</f>
        <v>Pérdida Reputacional</v>
      </c>
      <c r="G63" s="26" t="str">
        <f>+'3 - Identificación del Riesgo'!J62</f>
        <v>Posibilidad de pérdida reputacional en la credibilidad institucional por el incumpliendo de los términos para resolver un recurso</v>
      </c>
      <c r="H63" s="212">
        <v>156</v>
      </c>
      <c r="I63" s="241" t="str">
        <f t="shared" si="5"/>
        <v>Media</v>
      </c>
      <c r="J63" s="242">
        <f t="shared" si="6"/>
        <v>0.6</v>
      </c>
      <c r="K63" s="213" t="s">
        <v>394</v>
      </c>
      <c r="L63" s="241" t="str">
        <f>IF(OR(K63=[1]Datos!$A$23,K63=[1]Datos!$B$23),"Leve",IF(OR(K63=[1]Datos!$A$24,K63=[1]Datos!$B$24),"Menor",IF(OR(K63=[1]Datos!$A$25,K63=[1]Datos!$B$25),"Moderado",IF(OR(K63=[1]Datos!$A$26,K63=[1]Datos!$B$26),"Mayor",IF(OR(K63=[1]Datos!$A$27,K63=[1]Datos!$B$27),"Catastrófico","")))))</f>
        <v>Catastrófico</v>
      </c>
      <c r="M63" s="242">
        <f t="shared" si="7"/>
        <v>1</v>
      </c>
      <c r="N63" s="241" t="str">
        <f t="shared" si="8"/>
        <v>Extremo</v>
      </c>
      <c r="O63" s="241" t="str">
        <f t="shared" si="9"/>
        <v>Reducir</v>
      </c>
    </row>
    <row r="64" spans="2:15" ht="150" customHeight="1" x14ac:dyDescent="0.25">
      <c r="B64" s="28" t="str">
        <f>+'3 - Identificación del Riesgo'!B63</f>
        <v>SEGURIDAD JURÍDICA SOBRE LA TITULARIDAD DE LA TIERRA Y LOS TERRITORIOS</v>
      </c>
      <c r="C64" s="51" t="str">
        <f>+'3 - Identificación del Riesgo'!F63</f>
        <v>DIRECCIÓN DE GESTIÓN JURÍDICA DE TIERRAS</v>
      </c>
      <c r="D64" s="25" t="str">
        <f>+'3 - Identificación del Riesgo'!G63</f>
        <v>R 24</v>
      </c>
      <c r="E64" s="26" t="str">
        <f>+'3 - Identificación del Riesgo'!H63</f>
        <v>Realizar el reparto de una solicitud a dos o más, diferentes dependencias</v>
      </c>
      <c r="F64" s="26" t="str">
        <f>+'3 - Identificación del Riesgo'!I63</f>
        <v>Pérdida Reputacional</v>
      </c>
      <c r="G64" s="26" t="str">
        <f>+'3 - Identificación del Riesgo'!J63</f>
        <v>Posibilidad de pérdida reputacional en la credibilidad institucional por falta de bases de datos unificadas y estandarizadas como única matriz de control y seguimiento a respuestas</v>
      </c>
      <c r="H64" s="212">
        <v>260</v>
      </c>
      <c r="I64" s="241" t="str">
        <f t="shared" si="5"/>
        <v>Media</v>
      </c>
      <c r="J64" s="242">
        <f t="shared" si="6"/>
        <v>0.6</v>
      </c>
      <c r="K64" s="213" t="s">
        <v>393</v>
      </c>
      <c r="L64" s="241" t="str">
        <f>IF(OR(K64=[1]Datos!$A$23,K64=[1]Datos!$B$23),"Leve",IF(OR(K64=[1]Datos!$A$24,K64=[1]Datos!$B$24),"Menor",IF(OR(K64=[1]Datos!$A$25,K64=[1]Datos!$B$25),"Moderado",IF(OR(K64=[1]Datos!$A$26,K64=[1]Datos!$B$26),"Mayor",IF(OR(K64=[1]Datos!$A$27,K64=[1]Datos!$B$27),"Catastrófico","")))))</f>
        <v>Moderado</v>
      </c>
      <c r="M64" s="242">
        <f t="shared" si="7"/>
        <v>0.6</v>
      </c>
      <c r="N64" s="241" t="str">
        <f t="shared" si="8"/>
        <v>Moderado</v>
      </c>
      <c r="O64" s="241" t="str">
        <f t="shared" si="9"/>
        <v>Reducir</v>
      </c>
    </row>
    <row r="65" spans="2:15" ht="150" customHeight="1" x14ac:dyDescent="0.25">
      <c r="B65" s="28" t="str">
        <f>+'3 - Identificación del Riesgo'!B64</f>
        <v>SEGURIDAD JURÍDICA SOBRE LA TITULARIDAD DE LA TIERRA Y LOS TERRITORIOS</v>
      </c>
      <c r="C65" s="51" t="str">
        <f>+'3 - Identificación del Riesgo'!F64</f>
        <v>DIRECCIÓN DE GESTIÓN JURÍDICA DE TIERRAS</v>
      </c>
      <c r="D65" s="25" t="str">
        <f>+'3 - Identificación del Riesgo'!G64</f>
        <v>R 24</v>
      </c>
      <c r="E65" s="26" t="str">
        <f>+'3 - Identificación del Riesgo'!H64</f>
        <v>Realizar el reparto de una solicitud a dos o más, diferentes dependencias</v>
      </c>
      <c r="F65" s="26" t="str">
        <f>+'3 - Identificación del Riesgo'!I64</f>
        <v>Pérdida Reputacional</v>
      </c>
      <c r="G65" s="26" t="str">
        <f>+'3 - Identificación del Riesgo'!J64</f>
        <v>Posibilidad de pérdida reputacional en la credibilidad institucional por falta de bases de datos unificadas y estandarizadas como única matriz de control y seguimiento a respuestas</v>
      </c>
      <c r="H65" s="212">
        <v>260</v>
      </c>
      <c r="I65" s="241" t="str">
        <f t="shared" si="5"/>
        <v>Media</v>
      </c>
      <c r="J65" s="242">
        <f t="shared" si="6"/>
        <v>0.6</v>
      </c>
      <c r="K65" s="213" t="s">
        <v>393</v>
      </c>
      <c r="L65" s="241" t="str">
        <f>IF(OR(K65=[1]Datos!$A$23,K65=[1]Datos!$B$23),"Leve",IF(OR(K65=[1]Datos!$A$24,K65=[1]Datos!$B$24),"Menor",IF(OR(K65=[1]Datos!$A$25,K65=[1]Datos!$B$25),"Moderado",IF(OR(K65=[1]Datos!$A$26,K65=[1]Datos!$B$26),"Mayor",IF(OR(K65=[1]Datos!$A$27,K65=[1]Datos!$B$27),"Catastrófico","")))))</f>
        <v>Moderado</v>
      </c>
      <c r="M65" s="242">
        <f t="shared" si="7"/>
        <v>0.6</v>
      </c>
      <c r="N65" s="241" t="str">
        <f t="shared" si="8"/>
        <v>Moderado</v>
      </c>
      <c r="O65" s="241" t="str">
        <f t="shared" si="9"/>
        <v>Reducir</v>
      </c>
    </row>
    <row r="66" spans="2:15" ht="150" customHeight="1" x14ac:dyDescent="0.25">
      <c r="B66" s="28" t="str">
        <f>+'3 - Identificación del Riesgo'!B65</f>
        <v>SEGURIDAD JURÍDICA SOBRE LA TITULARIDAD DE LA TIERRA Y LOS TERRITORIOS</v>
      </c>
      <c r="C66" s="51" t="str">
        <f>+'3 - Identificación del Riesgo'!F65</f>
        <v>DIRECCIÓN DE GESTIÓN JURÍDICA DE TIERRAS</v>
      </c>
      <c r="D66" s="25" t="str">
        <f>+'3 - Identificación del Riesgo'!G65</f>
        <v>R 24</v>
      </c>
      <c r="E66" s="26" t="str">
        <f>+'3 - Identificación del Riesgo'!H65</f>
        <v>Realizar el reparto de una solicitud a dos o más, diferentes dependencias</v>
      </c>
      <c r="F66" s="26" t="str">
        <f>+'3 - Identificación del Riesgo'!I65</f>
        <v>Pérdida Reputacional</v>
      </c>
      <c r="G66" s="26" t="str">
        <f>+'3 - Identificación del Riesgo'!J65</f>
        <v>Posibilidad de pérdida reputacional en la credibilidad institucional por falta de bases de datos unificadas y estandarizadas como única matriz de control y seguimiento a respuestas</v>
      </c>
      <c r="H66" s="212">
        <v>260</v>
      </c>
      <c r="I66" s="241" t="str">
        <f t="shared" si="5"/>
        <v>Media</v>
      </c>
      <c r="J66" s="242">
        <f t="shared" si="6"/>
        <v>0.6</v>
      </c>
      <c r="K66" s="213" t="s">
        <v>393</v>
      </c>
      <c r="L66" s="241" t="str">
        <f>IF(OR(K66=[1]Datos!$A$23,K66=[1]Datos!$B$23),"Leve",IF(OR(K66=[1]Datos!$A$24,K66=[1]Datos!$B$24),"Menor",IF(OR(K66=[1]Datos!$A$25,K66=[1]Datos!$B$25),"Moderado",IF(OR(K66=[1]Datos!$A$26,K66=[1]Datos!$B$26),"Mayor",IF(OR(K66=[1]Datos!$A$27,K66=[1]Datos!$B$27),"Catastrófico","")))))</f>
        <v>Moderado</v>
      </c>
      <c r="M66" s="242">
        <f t="shared" si="7"/>
        <v>0.6</v>
      </c>
      <c r="N66" s="241" t="str">
        <f t="shared" si="8"/>
        <v>Moderado</v>
      </c>
      <c r="O66" s="241" t="str">
        <f t="shared" si="9"/>
        <v>Reducir</v>
      </c>
    </row>
    <row r="67" spans="2:15" ht="150" customHeight="1" x14ac:dyDescent="0.25">
      <c r="B67" s="28" t="str">
        <f>+'3 - Identificación del Riesgo'!B66</f>
        <v>SEGURIDAD JURÍDICA SOBRE LA TITULARIDAD DE LA TIERRA Y LOS TERRITORIOS</v>
      </c>
      <c r="C67" s="51" t="str">
        <f>+'3 - Identificación del Riesgo'!F66</f>
        <v>DIRECCIÓN DE GESTIÓN JURÍDICA DE TIERRAS</v>
      </c>
      <c r="D67" s="25" t="str">
        <f>+'3 - Identificación del Riesgo'!G66</f>
        <v>R 24</v>
      </c>
      <c r="E67" s="26" t="str">
        <f>+'3 - Identificación del Riesgo'!H66</f>
        <v>Realizar el reparto de una solicitud a dos o más, diferentes dependencias</v>
      </c>
      <c r="F67" s="26" t="str">
        <f>+'3 - Identificación del Riesgo'!I66</f>
        <v>Pérdida Reputacional</v>
      </c>
      <c r="G67" s="26" t="str">
        <f>+'3 - Identificación del Riesgo'!J66</f>
        <v>Posibilidad de pérdida reputacional en la credibilidad institucional por falta de bases de datos unificadas y estandarizadas como única matriz de control y seguimiento a respuestas</v>
      </c>
      <c r="H67" s="212">
        <v>260</v>
      </c>
      <c r="I67" s="241" t="str">
        <f t="shared" si="5"/>
        <v>Media</v>
      </c>
      <c r="J67" s="242">
        <f t="shared" si="6"/>
        <v>0.6</v>
      </c>
      <c r="K67" s="213" t="s">
        <v>393</v>
      </c>
      <c r="L67" s="241" t="str">
        <f>IF(OR(K67=[1]Datos!$A$23,K67=[1]Datos!$B$23),"Leve",IF(OR(K67=[1]Datos!$A$24,K67=[1]Datos!$B$24),"Menor",IF(OR(K67=[1]Datos!$A$25,K67=[1]Datos!$B$25),"Moderado",IF(OR(K67=[1]Datos!$A$26,K67=[1]Datos!$B$26),"Mayor",IF(OR(K67=[1]Datos!$A$27,K67=[1]Datos!$B$27),"Catastrófico","")))))</f>
        <v>Moderado</v>
      </c>
      <c r="M67" s="242">
        <f t="shared" si="7"/>
        <v>0.6</v>
      </c>
      <c r="N67" s="241" t="str">
        <f t="shared" si="8"/>
        <v>Moderado</v>
      </c>
      <c r="O67" s="241" t="str">
        <f t="shared" si="9"/>
        <v>Reducir</v>
      </c>
    </row>
    <row r="68" spans="2:15" ht="150" customHeight="1" x14ac:dyDescent="0.25">
      <c r="B68" s="28" t="str">
        <f>+'3 - Identificación del Riesgo'!B67</f>
        <v>ACCESO A LA PROPIEDAD DE LA TIERRA Y LOS TERRITORIOS</v>
      </c>
      <c r="C68" s="51" t="str">
        <f>+'3 - Identificación del Riesgo'!F67</f>
        <v>EQUIPO INICIATIVAS COMUNITARIAS DAE</v>
      </c>
      <c r="D68" s="25" t="str">
        <f>+'3 - Identificación del Riesgo'!G67</f>
        <v>R 25</v>
      </c>
      <c r="E68" s="26" t="str">
        <f>+'3 - Identificación del Riesgo'!H67</f>
        <v>Incumplimiento por parte de los proveedores de servicios e insumos de las Iniciativas Cofinanciadas</v>
      </c>
      <c r="F68" s="26" t="str">
        <f>+'3 - Identificación del Riesgo'!I67</f>
        <v>Afectación Económica o presupuestal</v>
      </c>
      <c r="G68" s="26" t="str">
        <f>+'3 - Identificación del Riesgo'!J67</f>
        <v>Posibilidad de afectación económica  presentando incrementos en los costos por la suspensión de la iniciativa cofinanciada debido a la falta de verificación de la capacidad operativa de los proveedores en la región</v>
      </c>
      <c r="H68" s="213">
        <v>13</v>
      </c>
      <c r="I68" s="241" t="str">
        <f t="shared" ref="I68:I77" si="10">IF(H68&lt;=0,"",IF(H68&lt;=2,"Muy Baja",IF(H68&lt;=24,"Baja",IF(H68&lt;=500,"Media",IF(H68&lt;=5000,"Alta","Muy Alta")))))</f>
        <v>Baja</v>
      </c>
      <c r="J68" s="242">
        <f t="shared" ref="J68:J77" si="11">IF(I68="","",IF(I68="Muy Baja",0.2,IF(I68="Baja",0.4,IF(I68="Media",0.6,IF(I68="Alta",0.8,IF(I68="Muy Alta",1,))))))</f>
        <v>0.4</v>
      </c>
      <c r="K68" s="241" t="s">
        <v>951</v>
      </c>
      <c r="L68" s="241" t="str">
        <f>IF(OR(K68=[1]Datos!$A$23,K68=[1]Datos!$B$23),"Leve",IF(OR(K68=[1]Datos!$A$24,K68=[1]Datos!$B$24),"Menor",IF(OR(K68=[1]Datos!$A$25,K68=[1]Datos!$B$25),"Moderado",IF(OR(K68=[1]Datos!$A$26,K68=[1]Datos!$B$26),"Mayor",IF(OR(K68=[1]Datos!$A$27,K68=[1]Datos!$B$27),"Catastrófico","")))))</f>
        <v>Catastrófico</v>
      </c>
      <c r="M68" s="242">
        <f t="shared" ref="M68:M77" si="12">IF(L68="","",IF(L68="Leve",0.2,IF(L68="Menor",0.4,IF(L68="Moderado",0.6,IF(L68="Mayor",0.8,IF(L68="Catastrófico",1,))))))</f>
        <v>1</v>
      </c>
      <c r="N68" s="241" t="str">
        <f t="shared" ref="N68:N77" si="13">IF(OR(AND(I68="Muy Baja",L68="Leve"),AND(I68="Muy Baja",L68="Menor"),AND(I68="Baja",L68="Leve")),"Bajo",IF(OR(AND(I68="Muy baja",L68="Moderado"),AND(I68="Baja",L68="Menor"),AND(I68="Baja",L68="Moderado"),AND(I68="Media",L68="Leve"),AND(I68="Media",L68="Menor"),AND(I68="Media",L68="Moderado"),AND(I68="Alta",L68="Leve"),AND(I68="Alta",L68="Menor")),"Moderado",IF(OR(AND(I68="Muy Baja",L68="Mayor"),AND(I68="Baja",L68="Mayor"),AND(I68="Media",L68="Mayor"),AND(I68="Alta",L68="Moderado"),AND(I68="Alta",L68="Mayor"),AND(I68="Muy Alta",L68="Leve"),AND(I68="Muy Alta",L68="Menor"),AND(I68="Muy Alta",L68="Moderado"),AND(I68="Muy Alta",L68="Mayor")),"Alto",IF(OR(AND(I68="Muy Baja",L68="Catastrófico"),AND(I68="Baja",L68="Catastrófico"),AND(I68="Media",L68="Catastrófico"),AND(I68="Alta",L68="Catastrófico"),AND(I68="Muy Alta",L68="Catastrófico")),"Extremo",""))))</f>
        <v>Extremo</v>
      </c>
      <c r="O68" s="241" t="str">
        <f t="shared" ref="O68:O77" si="14">_xlfn.IFS(N68="Bajo","Aceptar",N68="Moderado","Reducir",N68="Alto","Reducir",N68="Extremo","Reducir")</f>
        <v>Reducir</v>
      </c>
    </row>
    <row r="69" spans="2:15" ht="150" customHeight="1" x14ac:dyDescent="0.25">
      <c r="B69" s="28" t="str">
        <f>+'3 - Identificación del Riesgo'!B68</f>
        <v>ACCESO A LA PROPIEDAD DE LA TIERRA Y LOS TERRITORIOS</v>
      </c>
      <c r="C69" s="51" t="str">
        <f>+'3 - Identificación del Riesgo'!F68</f>
        <v>EQUIPO INICIATIVAS COMUNITARIAS DAE</v>
      </c>
      <c r="D69" s="25" t="str">
        <f>+'3 - Identificación del Riesgo'!G68</f>
        <v>R 25</v>
      </c>
      <c r="E69" s="26" t="str">
        <f>+'3 - Identificación del Riesgo'!H68</f>
        <v>Incumplimiento por parte de los proveedores de servicios e insumos de las Iniciativas Cofinanciadas</v>
      </c>
      <c r="F69" s="26" t="str">
        <f>+'3 - Identificación del Riesgo'!I68</f>
        <v>Afectación Económica o presupuestal</v>
      </c>
      <c r="G69" s="26" t="str">
        <f>+'3 - Identificación del Riesgo'!J68</f>
        <v>Posibilidad de afectación económica  presentando incrementos en los costos por la suspensión de la iniciativa cofinanciada debido a la falta de verificación de la capacidad operativa de los proveedores en la región</v>
      </c>
      <c r="H69" s="213">
        <v>13</v>
      </c>
      <c r="I69" s="241" t="str">
        <f t="shared" si="10"/>
        <v>Baja</v>
      </c>
      <c r="J69" s="242">
        <f t="shared" si="11"/>
        <v>0.4</v>
      </c>
      <c r="K69" s="241" t="s">
        <v>951</v>
      </c>
      <c r="L69" s="241" t="str">
        <f>IF(OR(K69=[1]Datos!$A$23,K69=[1]Datos!$B$23),"Leve",IF(OR(K69=[1]Datos!$A$24,K69=[1]Datos!$B$24),"Menor",IF(OR(K69=[1]Datos!$A$25,K69=[1]Datos!$B$25),"Moderado",IF(OR(K69=[1]Datos!$A$26,K69=[1]Datos!$B$26),"Mayor",IF(OR(K69=[1]Datos!$A$27,K69=[1]Datos!$B$27),"Catastrófico","")))))</f>
        <v>Catastrófico</v>
      </c>
      <c r="M69" s="242">
        <f t="shared" si="12"/>
        <v>1</v>
      </c>
      <c r="N69" s="241" t="str">
        <f t="shared" si="13"/>
        <v>Extremo</v>
      </c>
      <c r="O69" s="241" t="str">
        <f t="shared" si="14"/>
        <v>Reducir</v>
      </c>
    </row>
    <row r="70" spans="2:15" ht="150" customHeight="1" x14ac:dyDescent="0.25">
      <c r="B70" s="28" t="str">
        <f>+'3 - Identificación del Riesgo'!B69</f>
        <v>ACCESO A LA PROPIEDAD DE LA TIERRA Y LOS TERRITORIOS</v>
      </c>
      <c r="C70" s="51" t="str">
        <f>+'3 - Identificación del Riesgo'!F69</f>
        <v>EQUIPO INICIATIVAS COMUNITARIAS DAE</v>
      </c>
      <c r="D70" s="25" t="str">
        <f>+'3 - Identificación del Riesgo'!G69</f>
        <v>R 25</v>
      </c>
      <c r="E70" s="26" t="str">
        <f>+'3 - Identificación del Riesgo'!H69</f>
        <v>Incumplimiento por parte de los proveedores de servicios e insumos de las Iniciativas Cofinanciadas</v>
      </c>
      <c r="F70" s="26" t="str">
        <f>+'3 - Identificación del Riesgo'!I69</f>
        <v>Afectación Económica o presupuestal</v>
      </c>
      <c r="G70" s="26" t="str">
        <f>+'3 - Identificación del Riesgo'!J69</f>
        <v>Posibilidad de afectación económica  presentando incrementos en los costos por la suspensión de la iniciativa cofinanciada debido a la falta de verificación de la capacidad operativa de los proveedores en la región</v>
      </c>
      <c r="H70" s="213">
        <v>13</v>
      </c>
      <c r="I70" s="241" t="str">
        <f t="shared" si="10"/>
        <v>Baja</v>
      </c>
      <c r="J70" s="242">
        <f t="shared" si="11"/>
        <v>0.4</v>
      </c>
      <c r="K70" s="241" t="s">
        <v>951</v>
      </c>
      <c r="L70" s="241" t="str">
        <f>IF(OR(K70=[1]Datos!$A$23,K70=[1]Datos!$B$23),"Leve",IF(OR(K70=[1]Datos!$A$24,K70=[1]Datos!$B$24),"Menor",IF(OR(K70=[1]Datos!$A$25,K70=[1]Datos!$B$25),"Moderado",IF(OR(K70=[1]Datos!$A$26,K70=[1]Datos!$B$26),"Mayor",IF(OR(K70=[1]Datos!$A$27,K70=[1]Datos!$B$27),"Catastrófico","")))))</f>
        <v>Catastrófico</v>
      </c>
      <c r="M70" s="242">
        <f t="shared" si="12"/>
        <v>1</v>
      </c>
      <c r="N70" s="241" t="str">
        <f t="shared" si="13"/>
        <v>Extremo</v>
      </c>
      <c r="O70" s="241" t="str">
        <f t="shared" si="14"/>
        <v>Reducir</v>
      </c>
    </row>
    <row r="71" spans="2:15" ht="150" customHeight="1" x14ac:dyDescent="0.25">
      <c r="B71" s="28" t="str">
        <f>+'3 - Identificación del Riesgo'!B70</f>
        <v>ACCESO A LA PROPIEDAD DE LA TIERRA Y LOS TERRITORIOS</v>
      </c>
      <c r="C71" s="51" t="str">
        <f>+'3 - Identificación del Riesgo'!F70</f>
        <v>EQUIPO DE ADQUISICIONES DE PREDIOS Y/O MEJORAS DAE</v>
      </c>
      <c r="D71" s="25" t="str">
        <f>+'3 - Identificación del Riesgo'!G70</f>
        <v>R 26</v>
      </c>
      <c r="E71" s="26" t="str">
        <f>+'3 - Identificación del Riesgo'!H70</f>
        <v>Interrupción del proceso de compra directa de un predio y/o mejora</v>
      </c>
      <c r="F71" s="26" t="str">
        <f>+'3 - Identificación del Riesgo'!I70</f>
        <v>Afectación Económica o presupuestal</v>
      </c>
      <c r="G71" s="26"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13">
        <v>28</v>
      </c>
      <c r="I71" s="241" t="str">
        <f t="shared" si="10"/>
        <v>Media</v>
      </c>
      <c r="J71" s="242">
        <f t="shared" si="11"/>
        <v>0.6</v>
      </c>
      <c r="K71" s="241" t="s">
        <v>951</v>
      </c>
      <c r="L71" s="241" t="str">
        <f>IF(OR(K71=[1]Datos!$A$23,K71=[1]Datos!$B$23),"Leve",IF(OR(K71=[1]Datos!$A$24,K71=[1]Datos!$B$24),"Menor",IF(OR(K71=[1]Datos!$A$25,K71=[1]Datos!$B$25),"Moderado",IF(OR(K71=[1]Datos!$A$26,K71=[1]Datos!$B$26),"Mayor",IF(OR(K71=[1]Datos!$A$27,K71=[1]Datos!$B$27),"Catastrófico","")))))</f>
        <v>Catastrófico</v>
      </c>
      <c r="M71" s="242">
        <f t="shared" si="12"/>
        <v>1</v>
      </c>
      <c r="N71" s="241" t="str">
        <f t="shared" si="13"/>
        <v>Extremo</v>
      </c>
      <c r="O71" s="241" t="str">
        <f t="shared" si="14"/>
        <v>Reducir</v>
      </c>
    </row>
    <row r="72" spans="2:15" ht="150" customHeight="1" x14ac:dyDescent="0.25">
      <c r="B72" s="28" t="str">
        <f>+'3 - Identificación del Riesgo'!B71</f>
        <v>ACCESO A LA PROPIEDAD DE LA TIERRA Y LOS TERRITORIOS</v>
      </c>
      <c r="C72" s="51" t="str">
        <f>+'3 - Identificación del Riesgo'!F71</f>
        <v>EQUIPO DE ADQUISICIONES DE PREDIOS Y/O MEJORAS DAE</v>
      </c>
      <c r="D72" s="25" t="str">
        <f>+'3 - Identificación del Riesgo'!G71</f>
        <v>R 26</v>
      </c>
      <c r="E72" s="26" t="str">
        <f>+'3 - Identificación del Riesgo'!H71</f>
        <v>Interrupción del proceso de compra directa de un predio y/o mejora</v>
      </c>
      <c r="F72" s="26" t="str">
        <f>+'3 - Identificación del Riesgo'!I71</f>
        <v>Afectación Económica o presupuestal</v>
      </c>
      <c r="G72" s="26"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13">
        <v>28</v>
      </c>
      <c r="I72" s="241" t="str">
        <f t="shared" si="10"/>
        <v>Media</v>
      </c>
      <c r="J72" s="242">
        <f t="shared" si="11"/>
        <v>0.6</v>
      </c>
      <c r="K72" s="241" t="s">
        <v>951</v>
      </c>
      <c r="L72" s="241" t="str">
        <f>IF(OR(K72=[1]Datos!$A$23,K72=[1]Datos!$B$23),"Leve",IF(OR(K72=[1]Datos!$A$24,K72=[1]Datos!$B$24),"Menor",IF(OR(K72=[1]Datos!$A$25,K72=[1]Datos!$B$25),"Moderado",IF(OR(K72=[1]Datos!$A$26,K72=[1]Datos!$B$26),"Mayor",IF(OR(K72=[1]Datos!$A$27,K72=[1]Datos!$B$27),"Catastrófico","")))))</f>
        <v>Catastrófico</v>
      </c>
      <c r="M72" s="242">
        <f t="shared" si="12"/>
        <v>1</v>
      </c>
      <c r="N72" s="241" t="str">
        <f t="shared" si="13"/>
        <v>Extremo</v>
      </c>
      <c r="O72" s="241" t="str">
        <f t="shared" si="14"/>
        <v>Reducir</v>
      </c>
    </row>
    <row r="73" spans="2:15" ht="150" customHeight="1" x14ac:dyDescent="0.25">
      <c r="B73" s="28" t="str">
        <f>+'3 - Identificación del Riesgo'!B72</f>
        <v>ACCESO A LA PROPIEDAD DE LA TIERRA Y LOS TERRITORIOS</v>
      </c>
      <c r="C73" s="51" t="str">
        <f>+'3 - Identificación del Riesgo'!F72</f>
        <v>EQUIPO DE ADQUISICIONES DE PREDIOS Y/O MEJORAS DAE</v>
      </c>
      <c r="D73" s="25" t="str">
        <f>+'3 - Identificación del Riesgo'!G72</f>
        <v>R 26</v>
      </c>
      <c r="E73" s="26" t="str">
        <f>+'3 - Identificación del Riesgo'!H72</f>
        <v>Interrupción del proceso de compra directa de un predio y/o mejora</v>
      </c>
      <c r="F73" s="26" t="str">
        <f>+'3 - Identificación del Riesgo'!I72</f>
        <v>Afectación Económica o presupuestal</v>
      </c>
      <c r="G73" s="26"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13">
        <v>28</v>
      </c>
      <c r="I73" s="241" t="str">
        <f t="shared" si="10"/>
        <v>Media</v>
      </c>
      <c r="J73" s="242">
        <f t="shared" si="11"/>
        <v>0.6</v>
      </c>
      <c r="K73" s="241" t="s">
        <v>951</v>
      </c>
      <c r="L73" s="241" t="str">
        <f>IF(OR(K73=[1]Datos!$A$23,K73=[1]Datos!$B$23),"Leve",IF(OR(K73=[1]Datos!$A$24,K73=[1]Datos!$B$24),"Menor",IF(OR(K73=[1]Datos!$A$25,K73=[1]Datos!$B$25),"Moderado",IF(OR(K73=[1]Datos!$A$26,K73=[1]Datos!$B$26),"Mayor",IF(OR(K73=[1]Datos!$A$27,K73=[1]Datos!$B$27),"Catastrófico","")))))</f>
        <v>Catastrófico</v>
      </c>
      <c r="M73" s="242">
        <f t="shared" si="12"/>
        <v>1</v>
      </c>
      <c r="N73" s="241" t="str">
        <f t="shared" si="13"/>
        <v>Extremo</v>
      </c>
      <c r="O73" s="241" t="str">
        <f t="shared" si="14"/>
        <v>Reducir</v>
      </c>
    </row>
    <row r="74" spans="2:15" ht="150" customHeight="1" x14ac:dyDescent="0.25">
      <c r="B74" s="28" t="str">
        <f>+'3 - Identificación del Riesgo'!B73</f>
        <v>ACCESO A LA PROPIEDAD DE LA TIERRA Y LOS TERRITORIOS</v>
      </c>
      <c r="C74" s="51" t="str">
        <f>+'3 - Identificación del Riesgo'!F73</f>
        <v>EQUIPO SISTEMAS DE INFORMACIÓN DAE</v>
      </c>
      <c r="D74" s="25" t="str">
        <f>+'3 - Identificación del Riesgo'!G73</f>
        <v>R 27</v>
      </c>
      <c r="E74" s="26" t="str">
        <f>+'3 - Identificación del Riesgo'!H73</f>
        <v>Falta de unificación en la información reportada</v>
      </c>
      <c r="F74" s="26" t="str">
        <f>+'3 - Identificación del Riesgo'!I73</f>
        <v>Pérdida Reputacional</v>
      </c>
      <c r="G74" s="26"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H74" s="213">
        <v>12</v>
      </c>
      <c r="I74" s="241" t="str">
        <f t="shared" si="10"/>
        <v>Baja</v>
      </c>
      <c r="J74" s="242">
        <f t="shared" si="11"/>
        <v>0.4</v>
      </c>
      <c r="K74" s="241" t="s">
        <v>393</v>
      </c>
      <c r="L74" s="241" t="str">
        <f>IF(OR(K74=[1]Datos!$A$23,K74=[1]Datos!$B$23),"Leve",IF(OR(K74=[1]Datos!$A$24,K74=[1]Datos!$B$24),"Menor",IF(OR(K74=[1]Datos!$A$25,K74=[1]Datos!$B$25),"Moderado",IF(OR(K74=[1]Datos!$A$26,K74=[1]Datos!$B$26),"Mayor",IF(OR(K74=[1]Datos!$A$27,K74=[1]Datos!$B$27),"Catastrófico","")))))</f>
        <v>Moderado</v>
      </c>
      <c r="M74" s="242">
        <f t="shared" si="12"/>
        <v>0.6</v>
      </c>
      <c r="N74" s="241" t="str">
        <f t="shared" si="13"/>
        <v>Moderado</v>
      </c>
      <c r="O74" s="241" t="str">
        <f t="shared" si="14"/>
        <v>Reducir</v>
      </c>
    </row>
    <row r="75" spans="2:15" ht="150" customHeight="1" x14ac:dyDescent="0.25">
      <c r="B75" s="28" t="str">
        <f>+'3 - Identificación del Riesgo'!B74</f>
        <v>ACCESO A LA PROPIEDAD DE LA TIERRA Y LOS TERRITORIOS</v>
      </c>
      <c r="C75" s="51" t="str">
        <f>+'3 - Identificación del Riesgo'!F74</f>
        <v>EQUIPO SISTEMAS DE INFORMACIÓN DAE</v>
      </c>
      <c r="D75" s="25" t="str">
        <f>+'3 - Identificación del Riesgo'!G74</f>
        <v>R 27</v>
      </c>
      <c r="E75" s="26" t="str">
        <f>+'3 - Identificación del Riesgo'!H74</f>
        <v>Falta de unificación en la información reportada</v>
      </c>
      <c r="F75" s="26" t="str">
        <f>+'3 - Identificación del Riesgo'!I74</f>
        <v>Pérdida Reputacional</v>
      </c>
      <c r="G75" s="26"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H75" s="213">
        <v>12</v>
      </c>
      <c r="I75" s="241" t="str">
        <f t="shared" si="10"/>
        <v>Baja</v>
      </c>
      <c r="J75" s="242">
        <f t="shared" si="11"/>
        <v>0.4</v>
      </c>
      <c r="K75" s="241" t="s">
        <v>393</v>
      </c>
      <c r="L75" s="241" t="str">
        <f>IF(OR(K75=[1]Datos!$A$23,K75=[1]Datos!$B$23),"Leve",IF(OR(K75=[1]Datos!$A$24,K75=[1]Datos!$B$24),"Menor",IF(OR(K75=[1]Datos!$A$25,K75=[1]Datos!$B$25),"Moderado",IF(OR(K75=[1]Datos!$A$26,K75=[1]Datos!$B$26),"Mayor",IF(OR(K75=[1]Datos!$A$27,K75=[1]Datos!$B$27),"Catastrófico","")))))</f>
        <v>Moderado</v>
      </c>
      <c r="M75" s="242">
        <f t="shared" si="12"/>
        <v>0.6</v>
      </c>
      <c r="N75" s="241" t="str">
        <f t="shared" si="13"/>
        <v>Moderado</v>
      </c>
      <c r="O75" s="241" t="str">
        <f t="shared" si="14"/>
        <v>Reducir</v>
      </c>
    </row>
    <row r="76" spans="2:15" ht="150" customHeight="1" x14ac:dyDescent="0.25">
      <c r="B76" s="28" t="str">
        <f>+'3 - Identificación del Riesgo'!B75</f>
        <v>ACCESO A LA PROPIEDAD DE LA TIERRA Y LOS TERRITORIOS</v>
      </c>
      <c r="C76" s="51" t="str">
        <f>+'3 - Identificación del Riesgo'!F75</f>
        <v>EQUIPO SISTEMAS DE INFORMACIÓN DAE</v>
      </c>
      <c r="D76" s="25" t="str">
        <f>+'3 - Identificación del Riesgo'!G75</f>
        <v>R 28</v>
      </c>
      <c r="E76" s="26" t="str">
        <f>+'3 - Identificación del Riesgo'!H75</f>
        <v>Demora en la revisión de las diferentes peticiones presentadas por las comunidades étnicas a cargo de la DAE</v>
      </c>
      <c r="F76" s="26" t="str">
        <f>+'3 - Identificación del Riesgo'!I75</f>
        <v>Pérdida Reputacional</v>
      </c>
      <c r="G76" s="26"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13">
        <v>60</v>
      </c>
      <c r="I76" s="241" t="str">
        <f t="shared" si="10"/>
        <v>Media</v>
      </c>
      <c r="J76" s="242">
        <f t="shared" si="11"/>
        <v>0.6</v>
      </c>
      <c r="K76" s="213" t="s">
        <v>394</v>
      </c>
      <c r="L76" s="241" t="str">
        <f>IF(OR(K76=[1]Datos!$A$23,K76=[1]Datos!$B$23),"Leve",IF(OR(K76=[1]Datos!$A$24,K76=[1]Datos!$B$24),"Menor",IF(OR(K76=[1]Datos!$A$25,K76=[1]Datos!$B$25),"Moderado",IF(OR(K76=[1]Datos!$A$26,K76=[1]Datos!$B$26),"Mayor",IF(OR(K76=[1]Datos!$A$27,K76=[1]Datos!$B$27),"Catastrófico","")))))</f>
        <v>Catastrófico</v>
      </c>
      <c r="M76" s="242">
        <f t="shared" si="12"/>
        <v>1</v>
      </c>
      <c r="N76" s="241" t="str">
        <f t="shared" si="13"/>
        <v>Extremo</v>
      </c>
      <c r="O76" s="241" t="str">
        <f t="shared" si="14"/>
        <v>Reducir</v>
      </c>
    </row>
    <row r="77" spans="2:15" ht="150" customHeight="1" x14ac:dyDescent="0.25">
      <c r="B77" s="28" t="str">
        <f>+'3 - Identificación del Riesgo'!B76</f>
        <v>ACCESO A LA PROPIEDAD DE LA TIERRA Y LOS TERRITORIOS</v>
      </c>
      <c r="C77" s="51" t="str">
        <f>+'3 - Identificación del Riesgo'!F76</f>
        <v>EQUIPO SISTEMAS DE INFORMACIÓN DAE</v>
      </c>
      <c r="D77" s="25" t="str">
        <f>+'3 - Identificación del Riesgo'!G76</f>
        <v>R 28</v>
      </c>
      <c r="E77" s="26" t="str">
        <f>+'3 - Identificación del Riesgo'!H76</f>
        <v>Demora en la revisión de las diferentes peticiones presentadas por las comunidades étnicas a cargo de la DAE</v>
      </c>
      <c r="F77" s="26" t="str">
        <f>+'3 - Identificación del Riesgo'!I76</f>
        <v>Pérdida Reputacional</v>
      </c>
      <c r="G77" s="26"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13">
        <v>60</v>
      </c>
      <c r="I77" s="241" t="str">
        <f t="shared" si="10"/>
        <v>Media</v>
      </c>
      <c r="J77" s="242">
        <f t="shared" si="11"/>
        <v>0.6</v>
      </c>
      <c r="K77" s="213" t="s">
        <v>394</v>
      </c>
      <c r="L77" s="241" t="str">
        <f>IF(OR(K77=[1]Datos!$A$23,K77=[1]Datos!$B$23),"Leve",IF(OR(K77=[1]Datos!$A$24,K77=[1]Datos!$B$24),"Menor",IF(OR(K77=[1]Datos!$A$25,K77=[1]Datos!$B$25),"Moderado",IF(OR(K77=[1]Datos!$A$26,K77=[1]Datos!$B$26),"Mayor",IF(OR(K77=[1]Datos!$A$27,K77=[1]Datos!$B$27),"Catastrófico","")))))</f>
        <v>Catastrófico</v>
      </c>
      <c r="M77" s="242">
        <f t="shared" si="12"/>
        <v>1</v>
      </c>
      <c r="N77" s="241" t="str">
        <f t="shared" si="13"/>
        <v>Extremo</v>
      </c>
      <c r="O77" s="241" t="str">
        <f t="shared" si="14"/>
        <v>Reducir</v>
      </c>
    </row>
    <row r="78" spans="2:15" ht="150" customHeight="1" x14ac:dyDescent="0.25">
      <c r="B78" s="28" t="str">
        <f>+'3 - Identificación del Riesgo'!B77</f>
        <v>ACCESO A LA PROPIEDAD DE LA TIERRA Y LOS TERRITORIOS</v>
      </c>
      <c r="C78" s="51" t="str">
        <f>+'3 - Identificación del Riesgo'!F77</f>
        <v>DIRECCIÓN DE ACCESO A TIERRAS</v>
      </c>
      <c r="D78" s="25" t="str">
        <f>+'3 - Identificación del Riesgo'!G77</f>
        <v>R 29</v>
      </c>
      <c r="E78" s="26" t="str">
        <f>+'3 - Identificación del Riesgo'!H77</f>
        <v>Incumplimiento  de adquisición de predios en el marco de Políticas del Gobierno</v>
      </c>
      <c r="F78" s="26" t="str">
        <f>+'3 - Identificación del Riesgo'!I77</f>
        <v>Pérdida Reputacional</v>
      </c>
      <c r="G78" s="26"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12">
        <v>520</v>
      </c>
      <c r="I78" s="241" t="str">
        <f t="shared" ref="I78:I95" si="15">IF(H78&lt;=0,"",IF(H78&lt;=2,"Muy Baja",IF(H78&lt;=24,"Baja",IF(H78&lt;=500,"Media",IF(H78&lt;=5000,"Alta","Muy Alta")))))</f>
        <v>Alta</v>
      </c>
      <c r="J78" s="242">
        <f t="shared" ref="J78:J95" si="16">IF(I78="","",IF(I78="Muy Baja",0.2,IF(I78="Baja",0.4,IF(I78="Media",0.6,IF(I78="Alta",0.8,IF(I78="Muy Alta",1,))))))</f>
        <v>0.8</v>
      </c>
      <c r="K78" s="213" t="s">
        <v>394</v>
      </c>
      <c r="L78" s="241" t="str">
        <f>IF(OR(K78=[1]Datos!$A$23,K78=[1]Datos!$B$23),"Leve",IF(OR(K78=[1]Datos!$A$24,K78=[1]Datos!$B$24),"Menor",IF(OR(K78=[1]Datos!$A$25,K78=[1]Datos!$B$25),"Moderado",IF(OR(K78=[1]Datos!$A$26,K78=[1]Datos!$B$26),"Mayor",IF(OR(K78=[1]Datos!$A$27,K78=[1]Datos!$B$27),"Catastrófico","")))))</f>
        <v>Catastrófico</v>
      </c>
      <c r="M78" s="242">
        <f t="shared" ref="M78:M95" si="17">IF(L78="","",IF(L78="Leve",0.2,IF(L78="Menor",0.4,IF(L78="Moderado",0.6,IF(L78="Mayor",0.8,IF(L78="Catastrófico",1,))))))</f>
        <v>1</v>
      </c>
      <c r="N78" s="241" t="str">
        <f t="shared" ref="N78:N95" si="18">IF(OR(AND(I78="Muy Baja",L78="Leve"),AND(I78="Muy Baja",L78="Menor"),AND(I78="Baja",L78="Leve")),"Bajo",IF(OR(AND(I78="Muy baja",L78="Moderado"),AND(I78="Baja",L78="Menor"),AND(I78="Baja",L78="Moderado"),AND(I78="Media",L78="Leve"),AND(I78="Media",L78="Menor"),AND(I78="Media",L78="Moderado"),AND(I78="Alta",L78="Leve"),AND(I78="Alta",L78="Menor")),"Moderado",IF(OR(AND(I78="Muy Baja",L78="Mayor"),AND(I78="Baja",L78="Mayor"),AND(I78="Media",L78="Mayor"),AND(I78="Alta",L78="Moderado"),AND(I78="Alta",L78="Mayor"),AND(I78="Muy Alta",L78="Leve"),AND(I78="Muy Alta",L78="Menor"),AND(I78="Muy Alta",L78="Moderado"),AND(I78="Muy Alta",L78="Mayor")),"Alto",IF(OR(AND(I78="Muy Baja",L78="Catastrófico"),AND(I78="Baja",L78="Catastrófico"),AND(I78="Media",L78="Catastrófico"),AND(I78="Alta",L78="Catastrófico"),AND(I78="Muy Alta",L78="Catastrófico")),"Extremo",""))))</f>
        <v>Extremo</v>
      </c>
      <c r="O78" s="241" t="str">
        <f t="shared" ref="O78:O95" si="19">_xlfn.IFS(N78="Bajo","Aceptar",N78="Moderado","Reducir",N78="Alto","Reducir",N78="Extremo","Reducir")</f>
        <v>Reducir</v>
      </c>
    </row>
    <row r="79" spans="2:15" ht="150" customHeight="1" x14ac:dyDescent="0.25">
      <c r="B79" s="28" t="str">
        <f>+'3 - Identificación del Riesgo'!B78</f>
        <v>ACCESO A LA PROPIEDAD DE LA TIERRA Y LOS TERRITORIOS</v>
      </c>
      <c r="C79" s="51" t="str">
        <f>+'3 - Identificación del Riesgo'!F78</f>
        <v>DIRECCIÓN DE ACCESO A TIERRAS</v>
      </c>
      <c r="D79" s="25" t="str">
        <f>+'3 - Identificación del Riesgo'!G78</f>
        <v>R 29</v>
      </c>
      <c r="E79" s="26" t="str">
        <f>+'3 - Identificación del Riesgo'!H78</f>
        <v>Incumplimiento  de adquisición de predios en el marco de Políticas del Gobierno</v>
      </c>
      <c r="F79" s="26" t="str">
        <f>+'3 - Identificación del Riesgo'!I78</f>
        <v>Pérdida Reputacional</v>
      </c>
      <c r="G79" s="26"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12">
        <v>520</v>
      </c>
      <c r="I79" s="241" t="str">
        <f t="shared" si="15"/>
        <v>Alta</v>
      </c>
      <c r="J79" s="242">
        <f t="shared" si="16"/>
        <v>0.8</v>
      </c>
      <c r="K79" s="213" t="s">
        <v>394</v>
      </c>
      <c r="L79" s="241" t="str">
        <f>IF(OR(K79=[1]Datos!$A$23,K79=[1]Datos!$B$23),"Leve",IF(OR(K79=[1]Datos!$A$24,K79=[1]Datos!$B$24),"Menor",IF(OR(K79=[1]Datos!$A$25,K79=[1]Datos!$B$25),"Moderado",IF(OR(K79=[1]Datos!$A$26,K79=[1]Datos!$B$26),"Mayor",IF(OR(K79=[1]Datos!$A$27,K79=[1]Datos!$B$27),"Catastrófico","")))))</f>
        <v>Catastrófico</v>
      </c>
      <c r="M79" s="242">
        <f t="shared" si="17"/>
        <v>1</v>
      </c>
      <c r="N79" s="241" t="str">
        <f t="shared" si="18"/>
        <v>Extremo</v>
      </c>
      <c r="O79" s="241" t="str">
        <f t="shared" si="19"/>
        <v>Reducir</v>
      </c>
    </row>
    <row r="80" spans="2:15" ht="150" customHeight="1" x14ac:dyDescent="0.25">
      <c r="B80" s="28" t="str">
        <f>+'3 - Identificación del Riesgo'!B79</f>
        <v>ACCESO A LA PROPIEDAD DE LA TIERRA Y LOS TERRITORIOS</v>
      </c>
      <c r="C80" s="51" t="str">
        <f>+'3 - Identificación del Riesgo'!F79</f>
        <v>DIRECCIÓN DE ACCESO A TIERRAS</v>
      </c>
      <c r="D80" s="25" t="str">
        <f>+'3 - Identificación del Riesgo'!G79</f>
        <v>R 29</v>
      </c>
      <c r="E80" s="26" t="str">
        <f>+'3 - Identificación del Riesgo'!H79</f>
        <v>Incumplimiento  de adquisición de predios en el marco de Políticas del Gobierno</v>
      </c>
      <c r="F80" s="26" t="str">
        <f>+'3 - Identificación del Riesgo'!I79</f>
        <v>Pérdida Reputacional</v>
      </c>
      <c r="G80" s="26"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12">
        <v>520</v>
      </c>
      <c r="I80" s="241" t="str">
        <f t="shared" si="15"/>
        <v>Alta</v>
      </c>
      <c r="J80" s="242">
        <f t="shared" si="16"/>
        <v>0.8</v>
      </c>
      <c r="K80" s="213" t="s">
        <v>394</v>
      </c>
      <c r="L80" s="241" t="str">
        <f>IF(OR(K80=[1]Datos!$A$23,K80=[1]Datos!$B$23),"Leve",IF(OR(K80=[1]Datos!$A$24,K80=[1]Datos!$B$24),"Menor",IF(OR(K80=[1]Datos!$A$25,K80=[1]Datos!$B$25),"Moderado",IF(OR(K80=[1]Datos!$A$26,K80=[1]Datos!$B$26),"Mayor",IF(OR(K80=[1]Datos!$A$27,K80=[1]Datos!$B$27),"Catastrófico","")))))</f>
        <v>Catastrófico</v>
      </c>
      <c r="M80" s="242">
        <f t="shared" si="17"/>
        <v>1</v>
      </c>
      <c r="N80" s="241" t="str">
        <f t="shared" si="18"/>
        <v>Extremo</v>
      </c>
      <c r="O80" s="241" t="str">
        <f t="shared" si="19"/>
        <v>Reducir</v>
      </c>
    </row>
    <row r="81" spans="2:15" ht="150" customHeight="1" x14ac:dyDescent="0.25">
      <c r="B81" s="28" t="str">
        <f>+'3 - Identificación del Riesgo'!B80</f>
        <v>ACCESO A LA PROPIEDAD DE LA TIERRA Y LOS TERRITORIOS</v>
      </c>
      <c r="C81" s="51" t="str">
        <f>+'3 - Identificación del Riesgo'!F80</f>
        <v>SUBDIRECCIÓN DE ACCESO A TIERRAS EN ZONAS FOCALIZADAS</v>
      </c>
      <c r="D81" s="25" t="str">
        <f>+'3 - Identificación del Riesgo'!G80</f>
        <v>R 30</v>
      </c>
      <c r="E81" s="26" t="str">
        <f>+'3 - Identificación del Riesgo'!H80</f>
        <v>Materializar un subsidio que no cumpla con los requisitos establecidos</v>
      </c>
      <c r="F81" s="26" t="str">
        <f>+'3 - Identificación del Riesgo'!I80</f>
        <v>Afectación Económica o presupuestal</v>
      </c>
      <c r="G81" s="26"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12">
        <v>50</v>
      </c>
      <c r="I81" s="241" t="str">
        <f t="shared" si="15"/>
        <v>Media</v>
      </c>
      <c r="J81" s="242">
        <f t="shared" si="16"/>
        <v>0.6</v>
      </c>
      <c r="K81" s="241" t="s">
        <v>951</v>
      </c>
      <c r="L81" s="241" t="str">
        <f>IF(OR(K81=[1]Datos!$A$23,K81=[1]Datos!$B$23),"Leve",IF(OR(K81=[1]Datos!$A$24,K81=[1]Datos!$B$24),"Menor",IF(OR(K81=[1]Datos!$A$25,K81=[1]Datos!$B$25),"Moderado",IF(OR(K81=[1]Datos!$A$26,K81=[1]Datos!$B$26),"Mayor",IF(OR(K81=[1]Datos!$A$27,K81=[1]Datos!$B$27),"Catastrófico","")))))</f>
        <v>Catastrófico</v>
      </c>
      <c r="M81" s="242">
        <f t="shared" si="17"/>
        <v>1</v>
      </c>
      <c r="N81" s="241" t="str">
        <f t="shared" si="18"/>
        <v>Extremo</v>
      </c>
      <c r="O81" s="241" t="str">
        <f t="shared" si="19"/>
        <v>Reducir</v>
      </c>
    </row>
    <row r="82" spans="2:15" ht="150" customHeight="1" x14ac:dyDescent="0.25">
      <c r="B82" s="28" t="str">
        <f>+'3 - Identificación del Riesgo'!B81</f>
        <v>ACCESO A LA PROPIEDAD DE LA TIERRA Y LOS TERRITORIOS</v>
      </c>
      <c r="C82" s="51" t="str">
        <f>+'3 - Identificación del Riesgo'!F81</f>
        <v>SUBDIRECCIÓN DE ACCESO A TIERRAS EN ZONAS FOCALIZADAS</v>
      </c>
      <c r="D82" s="25" t="str">
        <f>+'3 - Identificación del Riesgo'!G81</f>
        <v>R 30</v>
      </c>
      <c r="E82" s="26" t="str">
        <f>+'3 - Identificación del Riesgo'!H81</f>
        <v>Materializar un subsidio que no cumpla con los requisitos establecidos</v>
      </c>
      <c r="F82" s="26" t="str">
        <f>+'3 - Identificación del Riesgo'!I81</f>
        <v>Afectación Económica o presupuestal</v>
      </c>
      <c r="G82" s="26"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12">
        <v>50</v>
      </c>
      <c r="I82" s="241" t="str">
        <f t="shared" si="15"/>
        <v>Media</v>
      </c>
      <c r="J82" s="242">
        <f t="shared" si="16"/>
        <v>0.6</v>
      </c>
      <c r="K82" s="241" t="s">
        <v>951</v>
      </c>
      <c r="L82" s="241" t="str">
        <f>IF(OR(K82=[1]Datos!$A$23,K82=[1]Datos!$B$23),"Leve",IF(OR(K82=[1]Datos!$A$24,K82=[1]Datos!$B$24),"Menor",IF(OR(K82=[1]Datos!$A$25,K82=[1]Datos!$B$25),"Moderado",IF(OR(K82=[1]Datos!$A$26,K82=[1]Datos!$B$26),"Mayor",IF(OR(K82=[1]Datos!$A$27,K82=[1]Datos!$B$27),"Catastrófico","")))))</f>
        <v>Catastrófico</v>
      </c>
      <c r="M82" s="242">
        <f t="shared" si="17"/>
        <v>1</v>
      </c>
      <c r="N82" s="241" t="str">
        <f t="shared" si="18"/>
        <v>Extremo</v>
      </c>
      <c r="O82" s="241" t="str">
        <f t="shared" si="19"/>
        <v>Reducir</v>
      </c>
    </row>
    <row r="83" spans="2:15" ht="150" customHeight="1" x14ac:dyDescent="0.25">
      <c r="B83" s="28" t="str">
        <f>+'3 - Identificación del Riesgo'!B82</f>
        <v>ACCESO A LA PROPIEDAD DE LA TIERRA Y LOS TERRITORIOS</v>
      </c>
      <c r="C83" s="51" t="str">
        <f>+'3 - Identificación del Riesgo'!F82</f>
        <v>SUBDIRECCIÓN DE ACCESO A TIERRAS EN ZONAS FOCALIZADAS</v>
      </c>
      <c r="D83" s="25" t="str">
        <f>+'3 - Identificación del Riesgo'!G82</f>
        <v>R 30</v>
      </c>
      <c r="E83" s="26" t="str">
        <f>+'3 - Identificación del Riesgo'!H82</f>
        <v>Materializar un subsidio que no cumpla con los requisitos establecidos</v>
      </c>
      <c r="F83" s="26" t="str">
        <f>+'3 - Identificación del Riesgo'!I82</f>
        <v>Afectación Económica o presupuestal</v>
      </c>
      <c r="G83" s="26"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12">
        <v>50</v>
      </c>
      <c r="I83" s="241" t="str">
        <f t="shared" si="15"/>
        <v>Media</v>
      </c>
      <c r="J83" s="242">
        <f t="shared" si="16"/>
        <v>0.6</v>
      </c>
      <c r="K83" s="241" t="s">
        <v>951</v>
      </c>
      <c r="L83" s="241" t="str">
        <f>IF(OR(K83=[1]Datos!$A$23,K83=[1]Datos!$B$23),"Leve",IF(OR(K83=[1]Datos!$A$24,K83=[1]Datos!$B$24),"Menor",IF(OR(K83=[1]Datos!$A$25,K83=[1]Datos!$B$25),"Moderado",IF(OR(K83=[1]Datos!$A$26,K83=[1]Datos!$B$26),"Mayor",IF(OR(K83=[1]Datos!$A$27,K83=[1]Datos!$B$27),"Catastrófico","")))))</f>
        <v>Catastrófico</v>
      </c>
      <c r="M83" s="242">
        <f t="shared" si="17"/>
        <v>1</v>
      </c>
      <c r="N83" s="241" t="str">
        <f t="shared" si="18"/>
        <v>Extremo</v>
      </c>
      <c r="O83" s="241" t="str">
        <f t="shared" si="19"/>
        <v>Reducir</v>
      </c>
    </row>
    <row r="84" spans="2:15" ht="150" customHeight="1" x14ac:dyDescent="0.25">
      <c r="B84" s="28" t="str">
        <f>+'3 - Identificación del Riesgo'!B83</f>
        <v>ACCESO A LA PROPIEDAD DE LA TIERRA Y LOS TERRITORIOS</v>
      </c>
      <c r="C84" s="51" t="str">
        <f>+'3 - Identificación del Riesgo'!F83</f>
        <v>SUBDIRECCIÓN DE ACCESO A TIERRAS EN ZONAS FOCALIZADAS</v>
      </c>
      <c r="D84" s="25" t="str">
        <f>+'3 - Identificación del Riesgo'!G83</f>
        <v>R 30</v>
      </c>
      <c r="E84" s="26" t="str">
        <f>+'3 - Identificación del Riesgo'!H83</f>
        <v>Materializar un subsidio que no cumpla con los requisitos establecidos</v>
      </c>
      <c r="F84" s="26" t="str">
        <f>+'3 - Identificación del Riesgo'!I83</f>
        <v>Afectación Económica o presupuestal</v>
      </c>
      <c r="G84" s="26"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12">
        <v>50</v>
      </c>
      <c r="I84" s="241" t="str">
        <f t="shared" si="15"/>
        <v>Media</v>
      </c>
      <c r="J84" s="242">
        <f t="shared" si="16"/>
        <v>0.6</v>
      </c>
      <c r="K84" s="241" t="s">
        <v>951</v>
      </c>
      <c r="L84" s="241" t="str">
        <f>IF(OR(K84=[1]Datos!$A$23,K84=[1]Datos!$B$23),"Leve",IF(OR(K84=[1]Datos!$A$24,K84=[1]Datos!$B$24),"Menor",IF(OR(K84=[1]Datos!$A$25,K84=[1]Datos!$B$25),"Moderado",IF(OR(K84=[1]Datos!$A$26,K84=[1]Datos!$B$26),"Mayor",IF(OR(K84=[1]Datos!$A$27,K84=[1]Datos!$B$27),"Catastrófico","")))))</f>
        <v>Catastrófico</v>
      </c>
      <c r="M84" s="242">
        <f t="shared" si="17"/>
        <v>1</v>
      </c>
      <c r="N84" s="241" t="str">
        <f t="shared" si="18"/>
        <v>Extremo</v>
      </c>
      <c r="O84" s="241" t="str">
        <f t="shared" si="19"/>
        <v>Reducir</v>
      </c>
    </row>
    <row r="85" spans="2:15" ht="150" customHeight="1" x14ac:dyDescent="0.25">
      <c r="B85" s="28" t="str">
        <f>+'3 - Identificación del Riesgo'!B84</f>
        <v>ACCESO A LA PROPIEDAD DE LA TIERRA Y LOS TERRITORIOS</v>
      </c>
      <c r="C85" s="51" t="str">
        <f>+'3 - Identificación del Riesgo'!F84</f>
        <v>SUBDIRECCIÓN DE ACCESO A TIERRAS EN ZONAS FOCALIZADAS</v>
      </c>
      <c r="D85" s="25" t="str">
        <f>+'3 - Identificación del Riesgo'!G84</f>
        <v>R 31</v>
      </c>
      <c r="E85" s="26" t="str">
        <f>+'3 - Identificación del Riesgo'!H84</f>
        <v>Adjudicación de baldíos a persona natural, sin el cumplimiento de requisitos jurídicos, agronómicos y catastrales en los municipios focalizados</v>
      </c>
      <c r="F85" s="26" t="str">
        <f>+'3 - Identificación del Riesgo'!I84</f>
        <v>Pérdida Reputacional</v>
      </c>
      <c r="G85" s="26"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12">
        <v>1600</v>
      </c>
      <c r="I85" s="241" t="str">
        <f t="shared" si="15"/>
        <v>Alta</v>
      </c>
      <c r="J85" s="242">
        <f t="shared" si="16"/>
        <v>0.8</v>
      </c>
      <c r="K85" s="213" t="s">
        <v>394</v>
      </c>
      <c r="L85" s="241" t="str">
        <f>IF(OR(K85=[1]Datos!$A$23,K85=[1]Datos!$B$23),"Leve",IF(OR(K85=[1]Datos!$A$24,K85=[1]Datos!$B$24),"Menor",IF(OR(K85=[1]Datos!$A$25,K85=[1]Datos!$B$25),"Moderado",IF(OR(K85=[1]Datos!$A$26,K85=[1]Datos!$B$26),"Mayor",IF(OR(K85=[1]Datos!$A$27,K85=[1]Datos!$B$27),"Catastrófico","")))))</f>
        <v>Catastrófico</v>
      </c>
      <c r="M85" s="242">
        <f t="shared" si="17"/>
        <v>1</v>
      </c>
      <c r="N85" s="241" t="str">
        <f t="shared" si="18"/>
        <v>Extremo</v>
      </c>
      <c r="O85" s="241" t="str">
        <f t="shared" si="19"/>
        <v>Reducir</v>
      </c>
    </row>
    <row r="86" spans="2:15" ht="150" customHeight="1" x14ac:dyDescent="0.25">
      <c r="B86" s="28" t="str">
        <f>+'3 - Identificación del Riesgo'!B85</f>
        <v>ACCESO A LA PROPIEDAD DE LA TIERRA Y LOS TERRITORIOS</v>
      </c>
      <c r="C86" s="51" t="str">
        <f>+'3 - Identificación del Riesgo'!F85</f>
        <v>SUBDIRECCIÓN DE ACCESO A TIERRAS EN ZONAS FOCALIZADAS</v>
      </c>
      <c r="D86" s="25" t="str">
        <f>+'3 - Identificación del Riesgo'!G85</f>
        <v>R 31</v>
      </c>
      <c r="E86" s="26" t="str">
        <f>+'3 - Identificación del Riesgo'!H85</f>
        <v>Adjudicación de baldíos a persona natural, sin el cumplimiento de requisitos jurídicos, agronómicos y catastrales en los municipios focalizados</v>
      </c>
      <c r="F86" s="26" t="str">
        <f>+'3 - Identificación del Riesgo'!I85</f>
        <v>Pérdida Reputacional</v>
      </c>
      <c r="G86" s="26"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12">
        <v>1600</v>
      </c>
      <c r="I86" s="241" t="str">
        <f t="shared" si="15"/>
        <v>Alta</v>
      </c>
      <c r="J86" s="242">
        <f t="shared" si="16"/>
        <v>0.8</v>
      </c>
      <c r="K86" s="213" t="s">
        <v>394</v>
      </c>
      <c r="L86" s="241" t="str">
        <f>IF(OR(K86=[1]Datos!$A$23,K86=[1]Datos!$B$23),"Leve",IF(OR(K86=[1]Datos!$A$24,K86=[1]Datos!$B$24),"Menor",IF(OR(K86=[1]Datos!$A$25,K86=[1]Datos!$B$25),"Moderado",IF(OR(K86=[1]Datos!$A$26,K86=[1]Datos!$B$26),"Mayor",IF(OR(K86=[1]Datos!$A$27,K86=[1]Datos!$B$27),"Catastrófico","")))))</f>
        <v>Catastrófico</v>
      </c>
      <c r="M86" s="242">
        <f t="shared" si="17"/>
        <v>1</v>
      </c>
      <c r="N86" s="241" t="str">
        <f t="shared" si="18"/>
        <v>Extremo</v>
      </c>
      <c r="O86" s="241" t="str">
        <f t="shared" si="19"/>
        <v>Reducir</v>
      </c>
    </row>
    <row r="87" spans="2:15" ht="150" customHeight="1" x14ac:dyDescent="0.25">
      <c r="B87" s="28" t="str">
        <f>+'3 - Identificación del Riesgo'!B86</f>
        <v>ACCESO A LA PROPIEDAD DE LA TIERRA Y LOS TERRITORIOS</v>
      </c>
      <c r="C87" s="51" t="str">
        <f>+'3 - Identificación del Riesgo'!F86</f>
        <v>SUBDIRECCIÓN DE ACCESO A TIERRAS EN ZONAS FOCALIZADAS</v>
      </c>
      <c r="D87" s="25" t="str">
        <f>+'3 - Identificación del Riesgo'!G86</f>
        <v>R 31</v>
      </c>
      <c r="E87" s="26" t="str">
        <f>+'3 - Identificación del Riesgo'!H86</f>
        <v>Adjudicación de baldíos a persona natural, sin el cumplimiento de requisitos jurídicos, agronómicos y catastrales en los municipios focalizados</v>
      </c>
      <c r="F87" s="26" t="str">
        <f>+'3 - Identificación del Riesgo'!I86</f>
        <v>Pérdida Reputacional</v>
      </c>
      <c r="G87" s="26"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12">
        <v>1600</v>
      </c>
      <c r="I87" s="241" t="str">
        <f t="shared" si="15"/>
        <v>Alta</v>
      </c>
      <c r="J87" s="242">
        <f t="shared" si="16"/>
        <v>0.8</v>
      </c>
      <c r="K87" s="213" t="s">
        <v>394</v>
      </c>
      <c r="L87" s="241" t="str">
        <f>IF(OR(K87=[1]Datos!$A$23,K87=[1]Datos!$B$23),"Leve",IF(OR(K87=[1]Datos!$A$24,K87=[1]Datos!$B$24),"Menor",IF(OR(K87=[1]Datos!$A$25,K87=[1]Datos!$B$25),"Moderado",IF(OR(K87=[1]Datos!$A$26,K87=[1]Datos!$B$26),"Mayor",IF(OR(K87=[1]Datos!$A$27,K87=[1]Datos!$B$27),"Catastrófico","")))))</f>
        <v>Catastrófico</v>
      </c>
      <c r="M87" s="242">
        <f t="shared" si="17"/>
        <v>1</v>
      </c>
      <c r="N87" s="241" t="str">
        <f t="shared" si="18"/>
        <v>Extremo</v>
      </c>
      <c r="O87" s="241" t="str">
        <f t="shared" si="19"/>
        <v>Reducir</v>
      </c>
    </row>
    <row r="88" spans="2:15" ht="150" customHeight="1" x14ac:dyDescent="0.25">
      <c r="B88" s="28" t="str">
        <f>+'3 - Identificación del Riesgo'!B87</f>
        <v>ACCESO A LA PROPIEDAD DE LA TIERRA Y LOS TERRITORIOS</v>
      </c>
      <c r="C88" s="51" t="str">
        <f>+'3 - Identificación del Riesgo'!F87</f>
        <v>SUBDIRECCIÓN DE ACCESO A TIERRAS POR DEMANDA Y DESCONGESTIÓN</v>
      </c>
      <c r="D88" s="25" t="str">
        <f>+'3 - Identificación del Riesgo'!G87</f>
        <v>R 32</v>
      </c>
      <c r="E88" s="26" t="str">
        <f>+'3 - Identificación del Riesgo'!H87</f>
        <v xml:space="preserve">Demoras en ejecutar las etapas propias del procedimiento por causas internas de revocatoria de predios no focalizados </v>
      </c>
      <c r="F88" s="26" t="str">
        <f>+'3 - Identificación del Riesgo'!I87</f>
        <v>Pérdida Reputacional</v>
      </c>
      <c r="G88" s="26"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12">
        <v>1600</v>
      </c>
      <c r="I88" s="241" t="str">
        <f t="shared" si="15"/>
        <v>Alta</v>
      </c>
      <c r="J88" s="242">
        <f t="shared" si="16"/>
        <v>0.8</v>
      </c>
      <c r="K88" s="213" t="s">
        <v>394</v>
      </c>
      <c r="L88" s="241" t="str">
        <f>IF(OR(K88=[1]Datos!$A$23,K88=[1]Datos!$B$23),"Leve",IF(OR(K88=[1]Datos!$A$24,K88=[1]Datos!$B$24),"Menor",IF(OR(K88=[1]Datos!$A$25,K88=[1]Datos!$B$25),"Moderado",IF(OR(K88=[1]Datos!$A$26,K88=[1]Datos!$B$26),"Mayor",IF(OR(K88=[1]Datos!$A$27,K88=[1]Datos!$B$27),"Catastrófico","")))))</f>
        <v>Catastrófico</v>
      </c>
      <c r="M88" s="242">
        <f t="shared" si="17"/>
        <v>1</v>
      </c>
      <c r="N88" s="241" t="str">
        <f t="shared" si="18"/>
        <v>Extremo</v>
      </c>
      <c r="O88" s="241" t="str">
        <f t="shared" si="19"/>
        <v>Reducir</v>
      </c>
    </row>
    <row r="89" spans="2:15" ht="150" customHeight="1" x14ac:dyDescent="0.25">
      <c r="B89" s="28" t="str">
        <f>+'3 - Identificación del Riesgo'!B88</f>
        <v>ACCESO A LA PROPIEDAD DE LA TIERRA Y LOS TERRITORIOS</v>
      </c>
      <c r="C89" s="51" t="str">
        <f>+'3 - Identificación del Riesgo'!F88</f>
        <v>SUBDIRECCIÓN DE ACCESO A TIERRAS POR DEMANDA Y DESCONGESTIÓN</v>
      </c>
      <c r="D89" s="25" t="str">
        <f>+'3 - Identificación del Riesgo'!G88</f>
        <v>R 32</v>
      </c>
      <c r="E89" s="26" t="str">
        <f>+'3 - Identificación del Riesgo'!H88</f>
        <v xml:space="preserve">Demoras en ejecutar las etapas propias del procedimiento por causas internas de revocatoria de predios no focalizados </v>
      </c>
      <c r="F89" s="26" t="str">
        <f>+'3 - Identificación del Riesgo'!I88</f>
        <v>Pérdida Reputacional</v>
      </c>
      <c r="G89" s="26"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12">
        <v>1600</v>
      </c>
      <c r="I89" s="241" t="str">
        <f t="shared" si="15"/>
        <v>Alta</v>
      </c>
      <c r="J89" s="242">
        <f t="shared" si="16"/>
        <v>0.8</v>
      </c>
      <c r="K89" s="213" t="s">
        <v>394</v>
      </c>
      <c r="L89" s="241" t="str">
        <f>IF(OR(K89=[1]Datos!$A$23,K89=[1]Datos!$B$23),"Leve",IF(OR(K89=[1]Datos!$A$24,K89=[1]Datos!$B$24),"Menor",IF(OR(K89=[1]Datos!$A$25,K89=[1]Datos!$B$25),"Moderado",IF(OR(K89=[1]Datos!$A$26,K89=[1]Datos!$B$26),"Mayor",IF(OR(K89=[1]Datos!$A$27,K89=[1]Datos!$B$27),"Catastrófico","")))))</f>
        <v>Catastrófico</v>
      </c>
      <c r="M89" s="242">
        <f t="shared" si="17"/>
        <v>1</v>
      </c>
      <c r="N89" s="241" t="str">
        <f t="shared" si="18"/>
        <v>Extremo</v>
      </c>
      <c r="O89" s="241" t="str">
        <f t="shared" si="19"/>
        <v>Reducir</v>
      </c>
    </row>
    <row r="90" spans="2:15" ht="150" customHeight="1" x14ac:dyDescent="0.25">
      <c r="B90" s="28" t="str">
        <f>+'3 - Identificación del Riesgo'!B89</f>
        <v>ACCESO A LA PROPIEDAD DE LA TIERRA Y LOS TERRITORIOS</v>
      </c>
      <c r="C90" s="51" t="str">
        <f>+'3 - Identificación del Riesgo'!F89</f>
        <v>SUBDIRECCIÓN DE ACCESO A TIERRAS POR DEMANDA Y DESCONGESTIÓN</v>
      </c>
      <c r="D90" s="25" t="str">
        <f>+'3 - Identificación del Riesgo'!G89</f>
        <v>R 32</v>
      </c>
      <c r="E90" s="26" t="str">
        <f>+'3 - Identificación del Riesgo'!H89</f>
        <v xml:space="preserve">Demoras en ejecutar las etapas propias del procedimiento por causas internas de revocatoria de predios no focalizados </v>
      </c>
      <c r="F90" s="26" t="str">
        <f>+'3 - Identificación del Riesgo'!I89</f>
        <v>Pérdida Reputacional</v>
      </c>
      <c r="G90" s="26"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12">
        <v>1600</v>
      </c>
      <c r="I90" s="241" t="str">
        <f t="shared" si="15"/>
        <v>Alta</v>
      </c>
      <c r="J90" s="242">
        <f t="shared" si="16"/>
        <v>0.8</v>
      </c>
      <c r="K90" s="213" t="s">
        <v>394</v>
      </c>
      <c r="L90" s="241" t="str">
        <f>IF(OR(K90=[1]Datos!$A$23,K90=[1]Datos!$B$23),"Leve",IF(OR(K90=[1]Datos!$A$24,K90=[1]Datos!$B$24),"Menor",IF(OR(K90=[1]Datos!$A$25,K90=[1]Datos!$B$25),"Moderado",IF(OR(K90=[1]Datos!$A$26,K90=[1]Datos!$B$26),"Mayor",IF(OR(K90=[1]Datos!$A$27,K90=[1]Datos!$B$27),"Catastrófico","")))))</f>
        <v>Catastrófico</v>
      </c>
      <c r="M90" s="242">
        <f t="shared" si="17"/>
        <v>1</v>
      </c>
      <c r="N90" s="241" t="str">
        <f t="shared" si="18"/>
        <v>Extremo</v>
      </c>
      <c r="O90" s="241" t="str">
        <f t="shared" si="19"/>
        <v>Reducir</v>
      </c>
    </row>
    <row r="91" spans="2:15" ht="150" customHeight="1" x14ac:dyDescent="0.25">
      <c r="B91" s="28" t="str">
        <f>+'3 - Identificación del Riesgo'!B90</f>
        <v>ACCESO A LA PROPIEDAD DE LA TIERRA Y LOS TERRITORIOS</v>
      </c>
      <c r="C91" s="51" t="str">
        <f>+'3 - Identificación del Riesgo'!F90</f>
        <v>SUBDIRECCIÓN DE ACCESO A TIERRAS EN ZONAS FOCALIZADAS</v>
      </c>
      <c r="D91" s="25" t="str">
        <f>+'3 - Identificación del Riesgo'!G90</f>
        <v>R 33</v>
      </c>
      <c r="E91" s="26" t="str">
        <f>+'3 - Identificación del Riesgo'!H90</f>
        <v xml:space="preserve">Demoras en ejecutar las etapas propias del procedimiento por causas internas de revocatoria de predios focalizados </v>
      </c>
      <c r="F91" s="26" t="str">
        <f>+'3 - Identificación del Riesgo'!I90</f>
        <v>Pérdida Reputacional</v>
      </c>
      <c r="G91" s="26"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12">
        <v>2080</v>
      </c>
      <c r="I91" s="241" t="str">
        <f t="shared" si="15"/>
        <v>Alta</v>
      </c>
      <c r="J91" s="242">
        <f t="shared" si="16"/>
        <v>0.8</v>
      </c>
      <c r="K91" s="213" t="s">
        <v>394</v>
      </c>
      <c r="L91" s="241" t="str">
        <f>IF(OR(K91=[1]Datos!$A$23,K91=[1]Datos!$B$23),"Leve",IF(OR(K91=[1]Datos!$A$24,K91=[1]Datos!$B$24),"Menor",IF(OR(K91=[1]Datos!$A$25,K91=[1]Datos!$B$25),"Moderado",IF(OR(K91=[1]Datos!$A$26,K91=[1]Datos!$B$26),"Mayor",IF(OR(K91=[1]Datos!$A$27,K91=[1]Datos!$B$27),"Catastrófico","")))))</f>
        <v>Catastrófico</v>
      </c>
      <c r="M91" s="242">
        <f t="shared" si="17"/>
        <v>1</v>
      </c>
      <c r="N91" s="241" t="str">
        <f t="shared" si="18"/>
        <v>Extremo</v>
      </c>
      <c r="O91" s="241" t="str">
        <f t="shared" si="19"/>
        <v>Reducir</v>
      </c>
    </row>
    <row r="92" spans="2:15" ht="150" customHeight="1" x14ac:dyDescent="0.25">
      <c r="B92" s="28" t="str">
        <f>+'3 - Identificación del Riesgo'!B91</f>
        <v>ACCESO A LA PROPIEDAD DE LA TIERRA Y LOS TERRITORIOS</v>
      </c>
      <c r="C92" s="51" t="str">
        <f>+'3 - Identificación del Riesgo'!F91</f>
        <v>SUBDIRECCIÓN DE ACCESO A TIERRAS EN ZONAS FOCALIZADAS</v>
      </c>
      <c r="D92" s="25" t="str">
        <f>+'3 - Identificación del Riesgo'!G91</f>
        <v>R 33</v>
      </c>
      <c r="E92" s="26" t="str">
        <f>+'3 - Identificación del Riesgo'!H91</f>
        <v xml:space="preserve">Demoras en ejecutar las etapas propias del procedimiento por causas internas de revocatoria de predios focalizados </v>
      </c>
      <c r="F92" s="26" t="str">
        <f>+'3 - Identificación del Riesgo'!I91</f>
        <v>Pérdida Reputacional</v>
      </c>
      <c r="G92" s="26"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12">
        <v>2080</v>
      </c>
      <c r="I92" s="241" t="str">
        <f t="shared" si="15"/>
        <v>Alta</v>
      </c>
      <c r="J92" s="242">
        <f t="shared" si="16"/>
        <v>0.8</v>
      </c>
      <c r="K92" s="213" t="s">
        <v>394</v>
      </c>
      <c r="L92" s="241" t="str">
        <f>IF(OR(K92=[1]Datos!$A$23,K92=[1]Datos!$B$23),"Leve",IF(OR(K92=[1]Datos!$A$24,K92=[1]Datos!$B$24),"Menor",IF(OR(K92=[1]Datos!$A$25,K92=[1]Datos!$B$25),"Moderado",IF(OR(K92=[1]Datos!$A$26,K92=[1]Datos!$B$26),"Mayor",IF(OR(K92=[1]Datos!$A$27,K92=[1]Datos!$B$27),"Catastrófico","")))))</f>
        <v>Catastrófico</v>
      </c>
      <c r="M92" s="242">
        <f t="shared" si="17"/>
        <v>1</v>
      </c>
      <c r="N92" s="241" t="str">
        <f t="shared" si="18"/>
        <v>Extremo</v>
      </c>
      <c r="O92" s="241" t="str">
        <f t="shared" si="19"/>
        <v>Reducir</v>
      </c>
    </row>
    <row r="93" spans="2:15" ht="150" customHeight="1" x14ac:dyDescent="0.25">
      <c r="B93" s="28" t="str">
        <f>+'3 - Identificación del Riesgo'!B92</f>
        <v>ACCESO A LA PROPIEDAD DE LA TIERRA Y LOS TERRITORIOS</v>
      </c>
      <c r="C93" s="51" t="str">
        <f>+'3 - Identificación del Riesgo'!F92</f>
        <v>SUBDIRECCIÓN DE ACCESO A TIERRAS EN ZONAS FOCALIZADAS</v>
      </c>
      <c r="D93" s="25" t="str">
        <f>+'3 - Identificación del Riesgo'!G92</f>
        <v>R 33</v>
      </c>
      <c r="E93" s="26" t="str">
        <f>+'3 - Identificación del Riesgo'!H92</f>
        <v xml:space="preserve">Demoras en ejecutar las etapas propias del procedimiento por causas internas de revocatoria de predios focalizados </v>
      </c>
      <c r="F93" s="26" t="str">
        <f>+'3 - Identificación del Riesgo'!I92</f>
        <v>Pérdida Reputacional</v>
      </c>
      <c r="G93" s="26"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12">
        <v>2080</v>
      </c>
      <c r="I93" s="241" t="str">
        <f t="shared" si="15"/>
        <v>Alta</v>
      </c>
      <c r="J93" s="242">
        <f t="shared" si="16"/>
        <v>0.8</v>
      </c>
      <c r="K93" s="213" t="s">
        <v>394</v>
      </c>
      <c r="L93" s="241" t="str">
        <f>IF(OR(K93=[1]Datos!$A$23,K93=[1]Datos!$B$23),"Leve",IF(OR(K93=[1]Datos!$A$24,K93=[1]Datos!$B$24),"Menor",IF(OR(K93=[1]Datos!$A$25,K93=[1]Datos!$B$25),"Moderado",IF(OR(K93=[1]Datos!$A$26,K93=[1]Datos!$B$26),"Mayor",IF(OR(K93=[1]Datos!$A$27,K93=[1]Datos!$B$27),"Catastrófico","")))))</f>
        <v>Catastrófico</v>
      </c>
      <c r="M93" s="242">
        <f t="shared" si="17"/>
        <v>1</v>
      </c>
      <c r="N93" s="241" t="str">
        <f t="shared" si="18"/>
        <v>Extremo</v>
      </c>
      <c r="O93" s="241" t="str">
        <f t="shared" si="19"/>
        <v>Reducir</v>
      </c>
    </row>
    <row r="94" spans="2:15" ht="150" customHeight="1" x14ac:dyDescent="0.25">
      <c r="B94" s="28" t="str">
        <f>+'3 - Identificación del Riesgo'!B93</f>
        <v>ACCESO A LA PROPIEDAD DE LA TIERRA Y LOS TERRITORIOS</v>
      </c>
      <c r="C94" s="51" t="str">
        <f>+'3 - Identificación del Riesgo'!F93</f>
        <v>DIRECCIÓN DE ACCESO A TIERRAS</v>
      </c>
      <c r="D94" s="25" t="str">
        <f>+'3 - Identificación del Riesgo'!G93</f>
        <v>R 34</v>
      </c>
      <c r="E94" s="26" t="str">
        <f>+'3 - Identificación del Riesgo'!H93</f>
        <v>Redireccionamiento equivocado de las solicitudes que ingresan a la DAT</v>
      </c>
      <c r="F94" s="26" t="str">
        <f>+'3 - Identificación del Riesgo'!I93</f>
        <v>Pérdida Reputacional</v>
      </c>
      <c r="G94" s="26"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12">
        <v>10400</v>
      </c>
      <c r="I94" s="241" t="str">
        <f t="shared" si="15"/>
        <v>Muy Alta</v>
      </c>
      <c r="J94" s="242">
        <f t="shared" si="16"/>
        <v>1</v>
      </c>
      <c r="K94" s="213" t="s">
        <v>394</v>
      </c>
      <c r="L94" s="241" t="str">
        <f>IF(OR(K94=[1]Datos!$A$23,K94=[1]Datos!$B$23),"Leve",IF(OR(K94=[1]Datos!$A$24,K94=[1]Datos!$B$24),"Menor",IF(OR(K94=[1]Datos!$A$25,K94=[1]Datos!$B$25),"Moderado",IF(OR(K94=[1]Datos!$A$26,K94=[1]Datos!$B$26),"Mayor",IF(OR(K94=[1]Datos!$A$27,K94=[1]Datos!$B$27),"Catastrófico","")))))</f>
        <v>Catastrófico</v>
      </c>
      <c r="M94" s="242">
        <f t="shared" si="17"/>
        <v>1</v>
      </c>
      <c r="N94" s="241" t="str">
        <f t="shared" si="18"/>
        <v>Extremo</v>
      </c>
      <c r="O94" s="241" t="str">
        <f t="shared" si="19"/>
        <v>Reducir</v>
      </c>
    </row>
    <row r="95" spans="2:15" ht="150" customHeight="1" x14ac:dyDescent="0.25">
      <c r="B95" s="28" t="str">
        <f>+'3 - Identificación del Riesgo'!B94</f>
        <v>ACCESO A LA PROPIEDAD DE LA TIERRA Y LOS TERRITORIOS</v>
      </c>
      <c r="C95" s="51" t="str">
        <f>+'3 - Identificación del Riesgo'!F94</f>
        <v>DIRECCIÓN DE ACCESO A TIERRAS</v>
      </c>
      <c r="D95" s="25" t="str">
        <f>+'3 - Identificación del Riesgo'!G94</f>
        <v>R 34</v>
      </c>
      <c r="E95" s="26" t="str">
        <f>+'3 - Identificación del Riesgo'!H94</f>
        <v>Redireccionamiento equivocado de las solicitudes que ingresan a la DAT</v>
      </c>
      <c r="F95" s="26" t="str">
        <f>+'3 - Identificación del Riesgo'!I94</f>
        <v>Pérdida Reputacional</v>
      </c>
      <c r="G95" s="26"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12">
        <v>10400</v>
      </c>
      <c r="I95" s="241" t="str">
        <f t="shared" si="15"/>
        <v>Muy Alta</v>
      </c>
      <c r="J95" s="242">
        <f t="shared" si="16"/>
        <v>1</v>
      </c>
      <c r="K95" s="213" t="s">
        <v>394</v>
      </c>
      <c r="L95" s="241" t="str">
        <f>IF(OR(K95=[1]Datos!$A$23,K95=[1]Datos!$B$23),"Leve",IF(OR(K95=[1]Datos!$A$24,K95=[1]Datos!$B$24),"Menor",IF(OR(K95=[1]Datos!$A$25,K95=[1]Datos!$B$25),"Moderado",IF(OR(K95=[1]Datos!$A$26,K95=[1]Datos!$B$26),"Mayor",IF(OR(K95=[1]Datos!$A$27,K95=[1]Datos!$B$27),"Catastrófico","")))))</f>
        <v>Catastrófico</v>
      </c>
      <c r="M95" s="242">
        <f t="shared" si="17"/>
        <v>1</v>
      </c>
      <c r="N95" s="241" t="str">
        <f t="shared" si="18"/>
        <v>Extremo</v>
      </c>
      <c r="O95" s="241" t="str">
        <f t="shared" si="19"/>
        <v>Reducir</v>
      </c>
    </row>
    <row r="96" spans="2:15" ht="150" customHeight="1" x14ac:dyDescent="0.25">
      <c r="B96" s="28" t="str">
        <f>+'3 - Identificación del Riesgo'!B95</f>
        <v>ADMINISTRACIÓN DE TIERRAS</v>
      </c>
      <c r="C96" s="51" t="str">
        <f>+'3 - Identificación del Riesgo'!F95</f>
        <v>EQUIPO SISTEMAS DE INFORMACIÓN DAE</v>
      </c>
      <c r="D96" s="25" t="str">
        <f>+'3 - Identificación del Riesgo'!G95</f>
        <v>R 35</v>
      </c>
      <c r="E96" s="26" t="str">
        <f>+'3 - Identificación del Riesgo'!H95</f>
        <v>Demora en la revisión de las diferentes peticiones presentadas por las comunidades y/o resguardos indígenas a cargo de la DAE</v>
      </c>
      <c r="F96" s="26" t="str">
        <f>+'3 - Identificación del Riesgo'!I95</f>
        <v>Pérdida Reputacional</v>
      </c>
      <c r="G96" s="26"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13">
        <v>30</v>
      </c>
      <c r="I96" s="241" t="str">
        <f>IF(H96&lt;=0,"",IF(H96&lt;=2,"Muy Baja",IF(H96&lt;=24,"Baja",IF(H96&lt;=500,"Media",IF(H96&lt;=5000,"Alta","Muy Alta")))))</f>
        <v>Media</v>
      </c>
      <c r="J96" s="242">
        <f>IF(I96="","",IF(I96="Muy Baja",0.2,IF(I96="Baja",0.4,IF(I96="Media",0.6,IF(I96="Alta",0.8,IF(I96="Muy Alta",1,))))))</f>
        <v>0.6</v>
      </c>
      <c r="K96" s="213" t="s">
        <v>394</v>
      </c>
      <c r="L96" s="241" t="str">
        <f>IF(OR(K96=[1]Datos!$A$23,K96=[1]Datos!$B$23),"Leve",IF(OR(K96=[1]Datos!$A$24,K96=[1]Datos!$B$24),"Menor",IF(OR(K96=[1]Datos!$A$25,K96=[1]Datos!$B$25),"Moderado",IF(OR(K96=[1]Datos!$A$26,K96=[1]Datos!$B$26),"Mayor",IF(OR(K96=[1]Datos!$A$27,K96=[1]Datos!$B$27),"Catastrófico","")))))</f>
        <v>Catastrófico</v>
      </c>
      <c r="M96" s="242">
        <f>IF(L96="","",IF(L96="Leve",0.2,IF(L96="Menor",0.4,IF(L96="Moderado",0.6,IF(L96="Mayor",0.8,IF(L96="Catastrófico",1,))))))</f>
        <v>1</v>
      </c>
      <c r="N96" s="241" t="str">
        <f>IF(OR(AND(I96="Muy Baja",L96="Leve"),AND(I96="Muy Baja",L96="Menor"),AND(I96="Baja",L96="Leve")),"Bajo",IF(OR(AND(I96="Muy baja",L96="Moderado"),AND(I96="Baja",L96="Menor"),AND(I96="Baja",L96="Moderado"),AND(I96="Media",L96="Leve"),AND(I96="Media",L96="Menor"),AND(I96="Media",L96="Moderado"),AND(I96="Alta",L96="Leve"),AND(I96="Alta",L96="Menor")),"Moderado",IF(OR(AND(I96="Muy Baja",L96="Mayor"),AND(I96="Baja",L96="Mayor"),AND(I96="Media",L96="Mayor"),AND(I96="Alta",L96="Moderado"),AND(I96="Alta",L96="Mayor"),AND(I96="Muy Alta",L96="Leve"),AND(I96="Muy Alta",L96="Menor"),AND(I96="Muy Alta",L96="Moderado"),AND(I96="Muy Alta",L96="Mayor")),"Alto",IF(OR(AND(I96="Muy Baja",L96="Catastrófico"),AND(I96="Baja",L96="Catastrófico"),AND(I96="Media",L96="Catastrófico"),AND(I96="Alta",L96="Catastrófico"),AND(I96="Muy Alta",L96="Catastrófico")),"Extremo",""))))</f>
        <v>Extremo</v>
      </c>
      <c r="O96" s="241" t="str">
        <f>_xlfn.IFS(N96="Bajo","Aceptar",N96="Moderado","Reducir",N96="Alto","Reducir",N96="Extremo","Reducir")</f>
        <v>Reducir</v>
      </c>
    </row>
    <row r="97" spans="2:15" ht="150" customHeight="1" x14ac:dyDescent="0.25">
      <c r="B97" s="28" t="str">
        <f>+'3 - Identificación del Riesgo'!B96</f>
        <v>ADMINISTRACIÓN DE TIERRAS</v>
      </c>
      <c r="C97" s="51" t="str">
        <f>+'3 - Identificación del Riesgo'!F96</f>
        <v>EQUIPO SISTEMAS DE INFORMACIÓN DAE</v>
      </c>
      <c r="D97" s="25" t="str">
        <f>+'3 - Identificación del Riesgo'!G96</f>
        <v>R 35</v>
      </c>
      <c r="E97" s="26" t="str">
        <f>+'3 - Identificación del Riesgo'!H96</f>
        <v>Demora en la revisión de las diferentes peticiones presentadas por las comunidades y/o resguardos indígenas a cargo de la DAE</v>
      </c>
      <c r="F97" s="26" t="str">
        <f>+'3 - Identificación del Riesgo'!I96</f>
        <v>Pérdida Reputacional</v>
      </c>
      <c r="G97" s="26"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13">
        <v>30</v>
      </c>
      <c r="I97" s="241" t="str">
        <f>IF(H97&lt;=0,"",IF(H97&lt;=2,"Muy Baja",IF(H97&lt;=24,"Baja",IF(H97&lt;=500,"Media",IF(H97&lt;=5000,"Alta","Muy Alta")))))</f>
        <v>Media</v>
      </c>
      <c r="J97" s="242">
        <f>IF(I97="","",IF(I97="Muy Baja",0.2,IF(I97="Baja",0.4,IF(I97="Media",0.6,IF(I97="Alta",0.8,IF(I97="Muy Alta",1,))))))</f>
        <v>0.6</v>
      </c>
      <c r="K97" s="213" t="s">
        <v>394</v>
      </c>
      <c r="L97" s="241" t="str">
        <f>IF(OR(K97=[1]Datos!$A$23,K97=[1]Datos!$B$23),"Leve",IF(OR(K97=[1]Datos!$A$24,K97=[1]Datos!$B$24),"Menor",IF(OR(K97=[1]Datos!$A$25,K97=[1]Datos!$B$25),"Moderado",IF(OR(K97=[1]Datos!$A$26,K97=[1]Datos!$B$26),"Mayor",IF(OR(K97=[1]Datos!$A$27,K97=[1]Datos!$B$27),"Catastrófico","")))))</f>
        <v>Catastrófico</v>
      </c>
      <c r="M97" s="242">
        <f>IF(L97="","",IF(L97="Leve",0.2,IF(L97="Menor",0.4,IF(L97="Moderado",0.6,IF(L97="Mayor",0.8,IF(L97="Catastrófico",1,))))))</f>
        <v>1</v>
      </c>
      <c r="N97" s="241" t="str">
        <f>IF(OR(AND(I97="Muy Baja",L97="Leve"),AND(I97="Muy Baja",L97="Menor"),AND(I97="Baja",L97="Leve")),"Bajo",IF(OR(AND(I97="Muy baja",L97="Moderado"),AND(I97="Baja",L97="Menor"),AND(I97="Baja",L97="Moderado"),AND(I97="Media",L97="Leve"),AND(I97="Media",L97="Menor"),AND(I97="Media",L97="Moderado"),AND(I97="Alta",L97="Leve"),AND(I97="Alta",L97="Menor")),"Moderado",IF(OR(AND(I97="Muy Baja",L97="Mayor"),AND(I97="Baja",L97="Mayor"),AND(I97="Media",L97="Mayor"),AND(I97="Alta",L97="Moderado"),AND(I97="Alta",L97="Mayor"),AND(I97="Muy Alta",L97="Leve"),AND(I97="Muy Alta",L97="Menor"),AND(I97="Muy Alta",L97="Moderado"),AND(I97="Muy Alta",L97="Mayor")),"Alto",IF(OR(AND(I97="Muy Baja",L97="Catastrófico"),AND(I97="Baja",L97="Catastrófico"),AND(I97="Media",L97="Catastrófico"),AND(I97="Alta",L97="Catastrófico"),AND(I97="Muy Alta",L97="Catastrófico")),"Extremo",""))))</f>
        <v>Extremo</v>
      </c>
      <c r="O97" s="241" t="str">
        <f>_xlfn.IFS(N97="Bajo","Aceptar",N97="Moderado","Reducir",N97="Alto","Reducir",N97="Extremo","Reducir")</f>
        <v>Reducir</v>
      </c>
    </row>
    <row r="98" spans="2:15" ht="150" customHeight="1" x14ac:dyDescent="0.25">
      <c r="B98" s="28" t="str">
        <f>+'3 - Identificación del Riesgo'!B97</f>
        <v>ADMINISTRACIÓN DE TIERRAS</v>
      </c>
      <c r="C98" s="51" t="str">
        <f>+'3 - Identificación del Riesgo'!F97</f>
        <v>SUBDIRECCIÓN DE ADMINISTRACIÓN DE TIERRAS DE LA NACIÓN</v>
      </c>
      <c r="D98" s="25" t="str">
        <f>+'3 - Identificación del Riesgo'!G97</f>
        <v>R 36</v>
      </c>
      <c r="E98" s="26" t="str">
        <f>+'3 - Identificación del Riesgo'!H97</f>
        <v>Inventario de predios desactualizado de Fondo de Tierras para la Reforma Rural Integral</v>
      </c>
      <c r="F98" s="26" t="str">
        <f>+'3 - Identificación del Riesgo'!I97</f>
        <v>Pérdida Reputacional</v>
      </c>
      <c r="G98" s="26"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12">
        <v>2080</v>
      </c>
      <c r="I98" s="241" t="str">
        <f t="shared" ref="I98:I116" si="20">IF(H98&lt;=0,"",IF(H98&lt;=2,"Muy Baja",IF(H98&lt;=24,"Baja",IF(H98&lt;=500,"Media",IF(H98&lt;=5000,"Alta","Muy Alta")))))</f>
        <v>Alta</v>
      </c>
      <c r="J98" s="242">
        <f t="shared" ref="J98:J116" si="21">IF(I98="","",IF(I98="Muy Baja",0.2,IF(I98="Baja",0.4,IF(I98="Media",0.6,IF(I98="Alta",0.8,IF(I98="Muy Alta",1,))))))</f>
        <v>0.8</v>
      </c>
      <c r="K98" s="213" t="s">
        <v>394</v>
      </c>
      <c r="L98" s="241" t="str">
        <f>IF(OR(K98=[1]Datos!$A$23,K98=[1]Datos!$B$23),"Leve",IF(OR(K98=[1]Datos!$A$24,K98=[1]Datos!$B$24),"Menor",IF(OR(K98=[1]Datos!$A$25,K98=[1]Datos!$B$25),"Moderado",IF(OR(K98=[1]Datos!$A$26,K98=[1]Datos!$B$26),"Mayor",IF(OR(K98=[1]Datos!$A$27,K98=[1]Datos!$B$27),"Catastrófico","")))))</f>
        <v>Catastrófico</v>
      </c>
      <c r="M98" s="242">
        <f t="shared" ref="M98:M116" si="22">IF(L98="","",IF(L98="Leve",0.2,IF(L98="Menor",0.4,IF(L98="Moderado",0.6,IF(L98="Mayor",0.8,IF(L98="Catastrófico",1,))))))</f>
        <v>1</v>
      </c>
      <c r="N98" s="241" t="str">
        <f t="shared" ref="N98:N116" si="23">IF(OR(AND(I98="Muy Baja",L98="Leve"),AND(I98="Muy Baja",L98="Menor"),AND(I98="Baja",L98="Leve")),"Bajo",IF(OR(AND(I98="Muy baja",L98="Moderado"),AND(I98="Baja",L98="Menor"),AND(I98="Baja",L98="Moderado"),AND(I98="Media",L98="Leve"),AND(I98="Media",L98="Menor"),AND(I98="Media",L98="Moderado"),AND(I98="Alta",L98="Leve"),AND(I98="Alta",L98="Menor")),"Moderado",IF(OR(AND(I98="Muy Baja",L98="Mayor"),AND(I98="Baja",L98="Mayor"),AND(I98="Media",L98="Mayor"),AND(I98="Alta",L98="Moderado"),AND(I98="Alta",L98="Mayor"),AND(I98="Muy Alta",L98="Leve"),AND(I98="Muy Alta",L98="Menor"),AND(I98="Muy Alta",L98="Moderado"),AND(I98="Muy Alta",L98="Mayor")),"Alto",IF(OR(AND(I98="Muy Baja",L98="Catastrófico"),AND(I98="Baja",L98="Catastrófico"),AND(I98="Media",L98="Catastrófico"),AND(I98="Alta",L98="Catastrófico"),AND(I98="Muy Alta",L98="Catastrófico")),"Extremo",""))))</f>
        <v>Extremo</v>
      </c>
      <c r="O98" s="241" t="str">
        <f t="shared" ref="O98:O116" si="24">_xlfn.IFS(N98="Bajo","Aceptar",N98="Moderado","Reducir",N98="Alto","Reducir",N98="Extremo","Reducir")</f>
        <v>Reducir</v>
      </c>
    </row>
    <row r="99" spans="2:15" ht="150" customHeight="1" x14ac:dyDescent="0.25">
      <c r="B99" s="28" t="str">
        <f>+'3 - Identificación del Riesgo'!B98</f>
        <v>ADMINISTRACIÓN DE TIERRAS</v>
      </c>
      <c r="C99" s="51" t="str">
        <f>+'3 - Identificación del Riesgo'!F98</f>
        <v>SUBDIRECCIÓN DE ADMINISTRACIÓN DE TIERRAS DE LA NACIÓN</v>
      </c>
      <c r="D99" s="25" t="str">
        <f>+'3 - Identificación del Riesgo'!G98</f>
        <v>R 36</v>
      </c>
      <c r="E99" s="26" t="str">
        <f>+'3 - Identificación del Riesgo'!H98</f>
        <v>Inventario de predios desactualizado de Fondo de Tierras para la Reforma Rural Integral</v>
      </c>
      <c r="F99" s="26" t="str">
        <f>+'3 - Identificación del Riesgo'!I98</f>
        <v>Pérdida Reputacional</v>
      </c>
      <c r="G99" s="26"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12">
        <v>2080</v>
      </c>
      <c r="I99" s="241" t="str">
        <f t="shared" si="20"/>
        <v>Alta</v>
      </c>
      <c r="J99" s="242">
        <f t="shared" si="21"/>
        <v>0.8</v>
      </c>
      <c r="K99" s="213" t="s">
        <v>394</v>
      </c>
      <c r="L99" s="241" t="str">
        <f>IF(OR(K99=[1]Datos!$A$23,K99=[1]Datos!$B$23),"Leve",IF(OR(K99=[1]Datos!$A$24,K99=[1]Datos!$B$24),"Menor",IF(OR(K99=[1]Datos!$A$25,K99=[1]Datos!$B$25),"Moderado",IF(OR(K99=[1]Datos!$A$26,K99=[1]Datos!$B$26),"Mayor",IF(OR(K99=[1]Datos!$A$27,K99=[1]Datos!$B$27),"Catastrófico","")))))</f>
        <v>Catastrófico</v>
      </c>
      <c r="M99" s="242">
        <f t="shared" si="22"/>
        <v>1</v>
      </c>
      <c r="N99" s="241" t="str">
        <f t="shared" si="23"/>
        <v>Extremo</v>
      </c>
      <c r="O99" s="241" t="str">
        <f t="shared" si="24"/>
        <v>Reducir</v>
      </c>
    </row>
    <row r="100" spans="2:15" ht="150" customHeight="1" x14ac:dyDescent="0.25">
      <c r="B100" s="28" t="str">
        <f>+'3 - Identificación del Riesgo'!B99</f>
        <v>GESTIÓN DE LA INFORMACIÓN</v>
      </c>
      <c r="C100" s="51" t="str">
        <f>+'3 - Identificación del Riesgo'!F99</f>
        <v>DIRECCIÓN GENERAL - GEOGRAFÍA, TOPOGRAFÍA Y CATASTRO</v>
      </c>
      <c r="D100" s="25" t="str">
        <f>+'3 - Identificación del Riesgo'!G99</f>
        <v>R 37</v>
      </c>
      <c r="E100" s="26" t="str">
        <f>+'3 - Identificación del Riesgo'!H99</f>
        <v>Entrega de información Topográfica fuera de los tiempos requeridos</v>
      </c>
      <c r="F100" s="26" t="str">
        <f>+'3 - Identificación del Riesgo'!I99</f>
        <v>Pérdida Reputacional</v>
      </c>
      <c r="G100" s="26" t="str">
        <f>+'3 - Identificación del Riesgo'!J99</f>
        <v>Posibilidad de pérdida reputacional en la imagen de la entidad de manera interna o externa por falta de planeación del área misional en la entrega de información para validación</v>
      </c>
      <c r="H100" s="212">
        <v>3700</v>
      </c>
      <c r="I100" s="241" t="str">
        <f t="shared" si="20"/>
        <v>Alta</v>
      </c>
      <c r="J100" s="242">
        <f t="shared" si="21"/>
        <v>0.8</v>
      </c>
      <c r="K100" s="213" t="s">
        <v>393</v>
      </c>
      <c r="L100" s="241" t="str">
        <f>IF(OR(K100=[1]Datos!$A$23,K100=[1]Datos!$B$23),"Leve",IF(OR(K100=[1]Datos!$A$24,K100=[1]Datos!$B$24),"Menor",IF(OR(K100=[1]Datos!$A$25,K100=[1]Datos!$B$25),"Moderado",IF(OR(K100=[1]Datos!$A$26,K100=[1]Datos!$B$26),"Mayor",IF(OR(K100=[1]Datos!$A$27,K100=[1]Datos!$B$27),"Catastrófico","")))))</f>
        <v>Moderado</v>
      </c>
      <c r="M100" s="242">
        <f t="shared" si="22"/>
        <v>0.6</v>
      </c>
      <c r="N100" s="241" t="str">
        <f t="shared" si="23"/>
        <v>Alto</v>
      </c>
      <c r="O100" s="241" t="str">
        <f t="shared" si="24"/>
        <v>Reducir</v>
      </c>
    </row>
    <row r="101" spans="2:15" ht="150" customHeight="1" x14ac:dyDescent="0.25">
      <c r="B101" s="28" t="str">
        <f>+'3 - Identificación del Riesgo'!B100</f>
        <v>GESTIÓN DE LA INFORMACIÓN</v>
      </c>
      <c r="C101" s="51" t="str">
        <f>+'3 - Identificación del Riesgo'!F100</f>
        <v>DIRECCIÓN GENERAL - GEOGRAFÍA, TOPOGRAFÍA Y CATASTRO</v>
      </c>
      <c r="D101" s="25" t="str">
        <f>+'3 - Identificación del Riesgo'!G100</f>
        <v>R 37</v>
      </c>
      <c r="E101" s="26" t="str">
        <f>+'3 - Identificación del Riesgo'!H100</f>
        <v>Entrega de información Topográfica fuera de los tiempos requeridos</v>
      </c>
      <c r="F101" s="26" t="str">
        <f>+'3 - Identificación del Riesgo'!I100</f>
        <v>Pérdida Reputacional</v>
      </c>
      <c r="G101" s="26" t="str">
        <f>+'3 - Identificación del Riesgo'!J100</f>
        <v>Posibilidad de pérdida reputacional en la imagen de la entidad de manera interna o externa por falta de planeación del área misional en la entrega de información para validación</v>
      </c>
      <c r="H101" s="212">
        <v>3700</v>
      </c>
      <c r="I101" s="241" t="str">
        <f t="shared" si="20"/>
        <v>Alta</v>
      </c>
      <c r="J101" s="242">
        <f t="shared" si="21"/>
        <v>0.8</v>
      </c>
      <c r="K101" s="213" t="s">
        <v>393</v>
      </c>
      <c r="L101" s="241" t="str">
        <f>IF(OR(K101=[1]Datos!$A$23,K101=[1]Datos!$B$23),"Leve",IF(OR(K101=[1]Datos!$A$24,K101=[1]Datos!$B$24),"Menor",IF(OR(K101=[1]Datos!$A$25,K101=[1]Datos!$B$25),"Moderado",IF(OR(K101=[1]Datos!$A$26,K101=[1]Datos!$B$26),"Mayor",IF(OR(K101=[1]Datos!$A$27,K101=[1]Datos!$B$27),"Catastrófico","")))))</f>
        <v>Moderado</v>
      </c>
      <c r="M101" s="242">
        <f t="shared" si="22"/>
        <v>0.6</v>
      </c>
      <c r="N101" s="241" t="str">
        <f t="shared" si="23"/>
        <v>Alto</v>
      </c>
      <c r="O101" s="241" t="str">
        <f t="shared" si="24"/>
        <v>Reducir</v>
      </c>
    </row>
    <row r="102" spans="2:15" ht="150" customHeight="1" x14ac:dyDescent="0.25">
      <c r="B102" s="28" t="str">
        <f>+'3 - Identificación del Riesgo'!B101</f>
        <v>GESTIÓN DE LA INFORMACIÓN</v>
      </c>
      <c r="C102" s="51" t="str">
        <f>+'3 - Identificación del Riesgo'!F101</f>
        <v>DIRECCIÓN GENERAL - GEOGRAFÍA, TOPOGRAFÍA Y CATASTRO</v>
      </c>
      <c r="D102" s="25" t="str">
        <f>+'3 - Identificación del Riesgo'!G101</f>
        <v>R 38</v>
      </c>
      <c r="E102" s="26" t="str">
        <f>+'3 - Identificación del Riesgo'!H101</f>
        <v>Entrega de información fuera de los estándares y requisitos técnicos mínimos</v>
      </c>
      <c r="F102" s="26" t="str">
        <f>+'3 - Identificación del Riesgo'!I101</f>
        <v>Pérdida Reputacional</v>
      </c>
      <c r="G102" s="26"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12">
        <v>1850</v>
      </c>
      <c r="I102" s="241" t="str">
        <f t="shared" si="20"/>
        <v>Alta</v>
      </c>
      <c r="J102" s="242">
        <f t="shared" si="21"/>
        <v>0.8</v>
      </c>
      <c r="K102" s="213" t="s">
        <v>393</v>
      </c>
      <c r="L102" s="241" t="str">
        <f>IF(OR(K102=[1]Datos!$A$23,K102=[1]Datos!$B$23),"Leve",IF(OR(K102=[1]Datos!$A$24,K102=[1]Datos!$B$24),"Menor",IF(OR(K102=[1]Datos!$A$25,K102=[1]Datos!$B$25),"Moderado",IF(OR(K102=[1]Datos!$A$26,K102=[1]Datos!$B$26),"Mayor",IF(OR(K102=[1]Datos!$A$27,K102=[1]Datos!$B$27),"Catastrófico","")))))</f>
        <v>Moderado</v>
      </c>
      <c r="M102" s="242">
        <f t="shared" si="22"/>
        <v>0.6</v>
      </c>
      <c r="N102" s="241" t="str">
        <f t="shared" si="23"/>
        <v>Alto</v>
      </c>
      <c r="O102" s="241" t="str">
        <f t="shared" si="24"/>
        <v>Reducir</v>
      </c>
    </row>
    <row r="103" spans="2:15" ht="150" customHeight="1" x14ac:dyDescent="0.25">
      <c r="B103" s="28" t="str">
        <f>+'3 - Identificación del Riesgo'!B102</f>
        <v>GESTIÓN DE LA INFORMACIÓN</v>
      </c>
      <c r="C103" s="51" t="str">
        <f>+'3 - Identificación del Riesgo'!F102</f>
        <v>DIRECCIÓN GENERAL - GEOGRAFÍA, TOPOGRAFÍA Y CATASTRO</v>
      </c>
      <c r="D103" s="25" t="str">
        <f>+'3 - Identificación del Riesgo'!G102</f>
        <v>R 38</v>
      </c>
      <c r="E103" s="26" t="str">
        <f>+'3 - Identificación del Riesgo'!H102</f>
        <v>Entrega de información fuera de los estándares y requisitos técnicos mínimos</v>
      </c>
      <c r="F103" s="26" t="str">
        <f>+'3 - Identificación del Riesgo'!I102</f>
        <v>Pérdida Reputacional</v>
      </c>
      <c r="G103" s="26"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12">
        <v>1850</v>
      </c>
      <c r="I103" s="241" t="str">
        <f t="shared" si="20"/>
        <v>Alta</v>
      </c>
      <c r="J103" s="242">
        <f t="shared" si="21"/>
        <v>0.8</v>
      </c>
      <c r="K103" s="213" t="s">
        <v>393</v>
      </c>
      <c r="L103" s="241" t="str">
        <f>IF(OR(K103=[1]Datos!$A$23,K103=[1]Datos!$B$23),"Leve",IF(OR(K103=[1]Datos!$A$24,K103=[1]Datos!$B$24),"Menor",IF(OR(K103=[1]Datos!$A$25,K103=[1]Datos!$B$25),"Moderado",IF(OR(K103=[1]Datos!$A$26,K103=[1]Datos!$B$26),"Mayor",IF(OR(K103=[1]Datos!$A$27,K103=[1]Datos!$B$27),"Catastrófico","")))))</f>
        <v>Moderado</v>
      </c>
      <c r="M103" s="242">
        <f t="shared" si="22"/>
        <v>0.6</v>
      </c>
      <c r="N103" s="241" t="str">
        <f t="shared" si="23"/>
        <v>Alto</v>
      </c>
      <c r="O103" s="241" t="str">
        <f t="shared" si="24"/>
        <v>Reducir</v>
      </c>
    </row>
    <row r="104" spans="2:15" ht="150" customHeight="1" x14ac:dyDescent="0.25">
      <c r="B104" s="28" t="str">
        <f>+'3 - Identificación del Riesgo'!B103</f>
        <v>GESTIÓN DE LA INFORMACIÓN</v>
      </c>
      <c r="C104" s="51" t="str">
        <f>+'3 - Identificación del Riesgo'!F103</f>
        <v>SUBDIRECCIÓN DE SISTEMAS DE INFORMACIÓN DE TIERRAS</v>
      </c>
      <c r="D104" s="25" t="str">
        <f>+'3 - Identificación del Riesgo'!G103</f>
        <v>R 39</v>
      </c>
      <c r="E104" s="26" t="str">
        <f>+'3 - Identificación del Riesgo'!H103</f>
        <v>Incumplimiento en la entrega de productos y servicios en la construcción de soluciones de software</v>
      </c>
      <c r="F104" s="26" t="str">
        <f>+'3 - Identificación del Riesgo'!I103</f>
        <v>Afectación Económica o presupuestal</v>
      </c>
      <c r="G104" s="26"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H104" s="212">
        <v>12</v>
      </c>
      <c r="I104" s="241" t="str">
        <f t="shared" si="20"/>
        <v>Baja</v>
      </c>
      <c r="J104" s="242">
        <f t="shared" si="21"/>
        <v>0.4</v>
      </c>
      <c r="K104" s="241" t="s">
        <v>951</v>
      </c>
      <c r="L104" s="241" t="str">
        <f>IF(OR(K104=[1]Datos!$A$23,K104=[1]Datos!$B$23),"Leve",IF(OR(K104=[1]Datos!$A$24,K104=[1]Datos!$B$24),"Menor",IF(OR(K104=[1]Datos!$A$25,K104=[1]Datos!$B$25),"Moderado",IF(OR(K104=[1]Datos!$A$26,K104=[1]Datos!$B$26),"Mayor",IF(OR(K104=[1]Datos!$A$27,K104=[1]Datos!$B$27),"Catastrófico","")))))</f>
        <v>Catastrófico</v>
      </c>
      <c r="M104" s="242">
        <f t="shared" si="22"/>
        <v>1</v>
      </c>
      <c r="N104" s="241" t="str">
        <f t="shared" si="23"/>
        <v>Extremo</v>
      </c>
      <c r="O104" s="241" t="str">
        <f t="shared" si="24"/>
        <v>Reducir</v>
      </c>
    </row>
    <row r="105" spans="2:15" ht="150" customHeight="1" x14ac:dyDescent="0.25">
      <c r="B105" s="28" t="str">
        <f>+'3 - Identificación del Riesgo'!B104</f>
        <v>GESTIÓN DE LA INFORMACIÓN</v>
      </c>
      <c r="C105" s="51" t="str">
        <f>+'3 - Identificación del Riesgo'!F104</f>
        <v>SUBDIRECCIÓN DE SISTEMAS DE INFORMACIÓN DE TIERRAS</v>
      </c>
      <c r="D105" s="25" t="str">
        <f>+'3 - Identificación del Riesgo'!G104</f>
        <v>R 39</v>
      </c>
      <c r="E105" s="26" t="str">
        <f>+'3 - Identificación del Riesgo'!H104</f>
        <v>Incumplimiento en la entrega de productos y servicios en la construcción de soluciones de software</v>
      </c>
      <c r="F105" s="26" t="str">
        <f>+'3 - Identificación del Riesgo'!I104</f>
        <v>Afectación Económica o presupuestal</v>
      </c>
      <c r="G105" s="26"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H105" s="212">
        <v>12</v>
      </c>
      <c r="I105" s="241" t="str">
        <f t="shared" si="20"/>
        <v>Baja</v>
      </c>
      <c r="J105" s="242">
        <f t="shared" si="21"/>
        <v>0.4</v>
      </c>
      <c r="K105" s="241" t="s">
        <v>951</v>
      </c>
      <c r="L105" s="241" t="str">
        <f>IF(OR(K105=[1]Datos!$A$23,K105=[1]Datos!$B$23),"Leve",IF(OR(K105=[1]Datos!$A$24,K105=[1]Datos!$B$24),"Menor",IF(OR(K105=[1]Datos!$A$25,K105=[1]Datos!$B$25),"Moderado",IF(OR(K105=[1]Datos!$A$26,K105=[1]Datos!$B$26),"Mayor",IF(OR(K105=[1]Datos!$A$27,K105=[1]Datos!$B$27),"Catastrófico","")))))</f>
        <v>Catastrófico</v>
      </c>
      <c r="M105" s="242">
        <f t="shared" si="22"/>
        <v>1</v>
      </c>
      <c r="N105" s="241" t="str">
        <f t="shared" si="23"/>
        <v>Extremo</v>
      </c>
      <c r="O105" s="241" t="str">
        <f t="shared" si="24"/>
        <v>Reducir</v>
      </c>
    </row>
    <row r="106" spans="2:15" ht="150" customHeight="1" x14ac:dyDescent="0.25">
      <c r="B106" s="28" t="str">
        <f>+'3 - Identificación del Riesgo'!B105</f>
        <v>GESTIÓN DE LA INFORMACIÓN</v>
      </c>
      <c r="C106" s="51" t="str">
        <f>+'3 - Identificación del Riesgo'!F105</f>
        <v>SUBDIRECCIÓN DE SISTEMAS DE INFORMACIÓN DE TIERRAS</v>
      </c>
      <c r="D106" s="25" t="str">
        <f>+'3 - Identificación del Riesgo'!G105</f>
        <v>R 39</v>
      </c>
      <c r="E106" s="26" t="str">
        <f>+'3 - Identificación del Riesgo'!H105</f>
        <v>Incumplimiento en la entrega de productos y servicios en la construcción de soluciones de software</v>
      </c>
      <c r="F106" s="26" t="str">
        <f>+'3 - Identificación del Riesgo'!I105</f>
        <v>Afectación Económica o presupuestal</v>
      </c>
      <c r="G106" s="26"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H106" s="212">
        <v>12</v>
      </c>
      <c r="I106" s="241" t="str">
        <f t="shared" si="20"/>
        <v>Baja</v>
      </c>
      <c r="J106" s="242">
        <f t="shared" si="21"/>
        <v>0.4</v>
      </c>
      <c r="K106" s="241" t="s">
        <v>951</v>
      </c>
      <c r="L106" s="241" t="str">
        <f>IF(OR(K106=[1]Datos!$A$23,K106=[1]Datos!$B$23),"Leve",IF(OR(K106=[1]Datos!$A$24,K106=[1]Datos!$B$24),"Menor",IF(OR(K106=[1]Datos!$A$25,K106=[1]Datos!$B$25),"Moderado",IF(OR(K106=[1]Datos!$A$26,K106=[1]Datos!$B$26),"Mayor",IF(OR(K106=[1]Datos!$A$27,K106=[1]Datos!$B$27),"Catastrófico","")))))</f>
        <v>Catastrófico</v>
      </c>
      <c r="M106" s="242">
        <f t="shared" si="22"/>
        <v>1</v>
      </c>
      <c r="N106" s="241" t="str">
        <f t="shared" si="23"/>
        <v>Extremo</v>
      </c>
      <c r="O106" s="241" t="str">
        <f t="shared" si="24"/>
        <v>Reducir</v>
      </c>
    </row>
    <row r="107" spans="2:15" ht="150" customHeight="1" x14ac:dyDescent="0.25">
      <c r="B107" s="28" t="str">
        <f>+'3 - Identificación del Riesgo'!B106</f>
        <v>GESTIÓN DE LA INFORMACIÓN</v>
      </c>
      <c r="C107" s="51" t="str">
        <f>+'3 - Identificación del Riesgo'!F106</f>
        <v>SUBDIRECCIÓN DE SISTEMAS DE INFORMACIÓN DE TIERRAS</v>
      </c>
      <c r="D107" s="25" t="str">
        <f>+'3 - Identificación del Riesgo'!G106</f>
        <v>R 40</v>
      </c>
      <c r="E107" s="26" t="str">
        <f>+'3 - Identificación del Riesgo'!H106</f>
        <v>Incumplir los tiempos de entrega de desarrollo y ajustes a las aplicaciones de la Agencia</v>
      </c>
      <c r="F107" s="26" t="str">
        <f>+'3 - Identificación del Riesgo'!I106</f>
        <v>Afectación Económica o presupuestal</v>
      </c>
      <c r="G107" s="26"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H107" s="212">
        <v>12</v>
      </c>
      <c r="I107" s="241" t="str">
        <f t="shared" si="20"/>
        <v>Baja</v>
      </c>
      <c r="J107" s="242">
        <f t="shared" si="21"/>
        <v>0.4</v>
      </c>
      <c r="K107" s="241" t="s">
        <v>951</v>
      </c>
      <c r="L107" s="241" t="str">
        <f>IF(OR(K107=[1]Datos!$A$23,K107=[1]Datos!$B$23),"Leve",IF(OR(K107=[1]Datos!$A$24,K107=[1]Datos!$B$24),"Menor",IF(OR(K107=[1]Datos!$A$25,K107=[1]Datos!$B$25),"Moderado",IF(OR(K107=[1]Datos!$A$26,K107=[1]Datos!$B$26),"Mayor",IF(OR(K107=[1]Datos!$A$27,K107=[1]Datos!$B$27),"Catastrófico","")))))</f>
        <v>Catastrófico</v>
      </c>
      <c r="M107" s="242">
        <f t="shared" si="22"/>
        <v>1</v>
      </c>
      <c r="N107" s="241" t="str">
        <f t="shared" si="23"/>
        <v>Extremo</v>
      </c>
      <c r="O107" s="241" t="str">
        <f t="shared" si="24"/>
        <v>Reducir</v>
      </c>
    </row>
    <row r="108" spans="2:15" ht="150" customHeight="1" x14ac:dyDescent="0.25">
      <c r="B108" s="28" t="str">
        <f>+'3 - Identificación del Riesgo'!B107</f>
        <v>GESTIÓN DE LA INFORMACIÓN</v>
      </c>
      <c r="C108" s="51" t="str">
        <f>+'3 - Identificación del Riesgo'!F107</f>
        <v>SUBDIRECCIÓN DE SISTEMAS DE INFORMACIÓN DE TIERRAS</v>
      </c>
      <c r="D108" s="25" t="str">
        <f>+'3 - Identificación del Riesgo'!G107</f>
        <v>R 40</v>
      </c>
      <c r="E108" s="26" t="str">
        <f>+'3 - Identificación del Riesgo'!H107</f>
        <v>Incumplir los tiempos de entrega de desarrollo y ajustes a las aplicaciones de la Agencia</v>
      </c>
      <c r="F108" s="26" t="str">
        <f>+'3 - Identificación del Riesgo'!I107</f>
        <v>Afectación Económica o presupuestal</v>
      </c>
      <c r="G108" s="26"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H108" s="212">
        <v>12</v>
      </c>
      <c r="I108" s="241" t="str">
        <f t="shared" si="20"/>
        <v>Baja</v>
      </c>
      <c r="J108" s="242">
        <f t="shared" si="21"/>
        <v>0.4</v>
      </c>
      <c r="K108" s="241" t="s">
        <v>951</v>
      </c>
      <c r="L108" s="241" t="str">
        <f>IF(OR(K108=[1]Datos!$A$23,K108=[1]Datos!$B$23),"Leve",IF(OR(K108=[1]Datos!$A$24,K108=[1]Datos!$B$24),"Menor",IF(OR(K108=[1]Datos!$A$25,K108=[1]Datos!$B$25),"Moderado",IF(OR(K108=[1]Datos!$A$26,K108=[1]Datos!$B$26),"Mayor",IF(OR(K108=[1]Datos!$A$27,K108=[1]Datos!$B$27),"Catastrófico","")))))</f>
        <v>Catastrófico</v>
      </c>
      <c r="M108" s="242">
        <f t="shared" si="22"/>
        <v>1</v>
      </c>
      <c r="N108" s="241" t="str">
        <f t="shared" si="23"/>
        <v>Extremo</v>
      </c>
      <c r="O108" s="241" t="str">
        <f t="shared" si="24"/>
        <v>Reducir</v>
      </c>
    </row>
    <row r="109" spans="2:15" ht="150" customHeight="1" x14ac:dyDescent="0.25">
      <c r="B109" s="28" t="str">
        <f>+'3 - Identificación del Riesgo'!B108</f>
        <v>GESTIÓN DE LA INFORMACIÓN</v>
      </c>
      <c r="C109" s="51" t="str">
        <f>+'3 - Identificación del Riesgo'!F108</f>
        <v>SUBDIRECCIÓN DE SISTEMAS DE INFORMACIÓN DE TIERRAS</v>
      </c>
      <c r="D109" s="25" t="str">
        <f>+'3 - Identificación del Riesgo'!G108</f>
        <v>R 41</v>
      </c>
      <c r="E109" s="26" t="str">
        <f>+'3 - Identificación del Riesgo'!H108</f>
        <v>Realizar actividades relacionadas con los procedimientos misionales fuera del sistema integrado de tierras (SIT), dispuesto  por la Entidad</v>
      </c>
      <c r="F109" s="26" t="str">
        <f>+'3 - Identificación del Riesgo'!I108</f>
        <v>Afectación Económica o presupuestal</v>
      </c>
      <c r="G109" s="26"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12">
        <v>2</v>
      </c>
      <c r="I109" s="241" t="str">
        <f t="shared" si="20"/>
        <v>Muy Baja</v>
      </c>
      <c r="J109" s="242">
        <f t="shared" si="21"/>
        <v>0.2</v>
      </c>
      <c r="K109" s="241" t="s">
        <v>951</v>
      </c>
      <c r="L109" s="241" t="str">
        <f>IF(OR(K109=[1]Datos!$A$23,K109=[1]Datos!$B$23),"Leve",IF(OR(K109=[1]Datos!$A$24,K109=[1]Datos!$B$24),"Menor",IF(OR(K109=[1]Datos!$A$25,K109=[1]Datos!$B$25),"Moderado",IF(OR(K109=[1]Datos!$A$26,K109=[1]Datos!$B$26),"Mayor",IF(OR(K109=[1]Datos!$A$27,K109=[1]Datos!$B$27),"Catastrófico","")))))</f>
        <v>Catastrófico</v>
      </c>
      <c r="M109" s="242">
        <f t="shared" si="22"/>
        <v>1</v>
      </c>
      <c r="N109" s="241" t="str">
        <f t="shared" si="23"/>
        <v>Extremo</v>
      </c>
      <c r="O109" s="241" t="str">
        <f t="shared" si="24"/>
        <v>Reducir</v>
      </c>
    </row>
    <row r="110" spans="2:15" ht="150" customHeight="1" x14ac:dyDescent="0.25">
      <c r="B110" s="28" t="str">
        <f>+'3 - Identificación del Riesgo'!B109</f>
        <v>GESTIÓN DE LA INFORMACIÓN</v>
      </c>
      <c r="C110" s="51" t="str">
        <f>+'3 - Identificación del Riesgo'!F109</f>
        <v>SUBDIRECCIÓN DE SISTEMAS DE INFORMACIÓN DE TIERRAS</v>
      </c>
      <c r="D110" s="25" t="str">
        <f>+'3 - Identificación del Riesgo'!G109</f>
        <v>R 41</v>
      </c>
      <c r="E110" s="26" t="str">
        <f>+'3 - Identificación del Riesgo'!H109</f>
        <v>Realizar actividades relacionadas con los procedimientos misionales fuera del sistema integrado de tierras (SIT), dispuesto  por la Entidad</v>
      </c>
      <c r="F110" s="26" t="str">
        <f>+'3 - Identificación del Riesgo'!I109</f>
        <v>Afectación Económica o presupuestal</v>
      </c>
      <c r="G110" s="26"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12">
        <v>2</v>
      </c>
      <c r="I110" s="241" t="str">
        <f t="shared" si="20"/>
        <v>Muy Baja</v>
      </c>
      <c r="J110" s="242">
        <f t="shared" si="21"/>
        <v>0.2</v>
      </c>
      <c r="K110" s="241" t="s">
        <v>951</v>
      </c>
      <c r="L110" s="241" t="str">
        <f>IF(OR(K110=[1]Datos!$A$23,K110=[1]Datos!$B$23),"Leve",IF(OR(K110=[1]Datos!$A$24,K110=[1]Datos!$B$24),"Menor",IF(OR(K110=[1]Datos!$A$25,K110=[1]Datos!$B$25),"Moderado",IF(OR(K110=[1]Datos!$A$26,K110=[1]Datos!$B$26),"Mayor",IF(OR(K110=[1]Datos!$A$27,K110=[1]Datos!$B$27),"Catastrófico","")))))</f>
        <v>Catastrófico</v>
      </c>
      <c r="M110" s="242">
        <f t="shared" si="22"/>
        <v>1</v>
      </c>
      <c r="N110" s="241" t="str">
        <f t="shared" si="23"/>
        <v>Extremo</v>
      </c>
      <c r="O110" s="241" t="str">
        <f t="shared" si="24"/>
        <v>Reducir</v>
      </c>
    </row>
    <row r="111" spans="2:15" ht="150" customHeight="1" x14ac:dyDescent="0.25">
      <c r="B111" s="28" t="str">
        <f>+'3 - Identificación del Riesgo'!B110</f>
        <v>GESTIÓN DE LA INFORMACIÓN</v>
      </c>
      <c r="C111" s="51" t="str">
        <f>+'3 - Identificación del Riesgo'!F110</f>
        <v>SUBDIRECCIÓN DE SISTEMAS DE INFORMACIÓN DE TIERRAS</v>
      </c>
      <c r="D111" s="25" t="str">
        <f>+'3 - Identificación del Riesgo'!G110</f>
        <v>R 41</v>
      </c>
      <c r="E111" s="26" t="str">
        <f>+'3 - Identificación del Riesgo'!H110</f>
        <v>Realizar actividades relacionadas con los procedimientos misionales fuera del sistema integrado de tierras (SIT), dispuesto  por la Entidad</v>
      </c>
      <c r="F111" s="26" t="str">
        <f>+'3 - Identificación del Riesgo'!I110</f>
        <v>Afectación Económica o presupuestal</v>
      </c>
      <c r="G111" s="26"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12">
        <v>2</v>
      </c>
      <c r="I111" s="241" t="str">
        <f t="shared" si="20"/>
        <v>Muy Baja</v>
      </c>
      <c r="J111" s="242">
        <f t="shared" si="21"/>
        <v>0.2</v>
      </c>
      <c r="K111" s="241" t="s">
        <v>951</v>
      </c>
      <c r="L111" s="241" t="str">
        <f>IF(OR(K111=[1]Datos!$A$23,K111=[1]Datos!$B$23),"Leve",IF(OR(K111=[1]Datos!$A$24,K111=[1]Datos!$B$24),"Menor",IF(OR(K111=[1]Datos!$A$25,K111=[1]Datos!$B$25),"Moderado",IF(OR(K111=[1]Datos!$A$26,K111=[1]Datos!$B$26),"Mayor",IF(OR(K111=[1]Datos!$A$27,K111=[1]Datos!$B$27),"Catastrófico","")))))</f>
        <v>Catastrófico</v>
      </c>
      <c r="M111" s="242">
        <f t="shared" si="22"/>
        <v>1</v>
      </c>
      <c r="N111" s="241" t="str">
        <f t="shared" si="23"/>
        <v>Extremo</v>
      </c>
      <c r="O111" s="241" t="str">
        <f t="shared" si="24"/>
        <v>Reducir</v>
      </c>
    </row>
    <row r="112" spans="2:15" ht="150" customHeight="1" x14ac:dyDescent="0.25">
      <c r="B112" s="28" t="str">
        <f>+'3 - Identificación del Riesgo'!B111</f>
        <v>GESTIÓN DEL TALENTO HUMANO</v>
      </c>
      <c r="C112" s="51" t="str">
        <f>+'3 - Identificación del Riesgo'!F111</f>
        <v>SUBDIRECCIÓN DE TALENTO HUMANO</v>
      </c>
      <c r="D112" s="25" t="str">
        <f>+'3 - Identificación del Riesgo'!G111</f>
        <v>R 42</v>
      </c>
      <c r="E112" s="26" t="str">
        <f>+'3 - Identificación del Riesgo'!H111</f>
        <v>Posibilidad de incumplir metas del Plan Estratégico de Talento Humano</v>
      </c>
      <c r="F112" s="26" t="str">
        <f>+'3 - Identificación del Riesgo'!I111</f>
        <v>Pérdida Reputacional</v>
      </c>
      <c r="G112" s="26" t="str">
        <f>+'3 - Identificación del Riesgo'!J111</f>
        <v>Posibilidad de pérdida reputacional en la imagen institucional debido  a falta de ejecución de las actividades y de recursos para el Plan Estratégico de Talento Humano</v>
      </c>
      <c r="H112" s="212">
        <v>1</v>
      </c>
      <c r="I112" s="241" t="str">
        <f t="shared" si="20"/>
        <v>Muy Baja</v>
      </c>
      <c r="J112" s="242">
        <f t="shared" si="21"/>
        <v>0.2</v>
      </c>
      <c r="K112" s="213" t="s">
        <v>393</v>
      </c>
      <c r="L112" s="241" t="str">
        <f>IF(OR(K112=[1]Datos!$A$23,K112=[1]Datos!$B$23),"Leve",IF(OR(K112=[1]Datos!$A$24,K112=[1]Datos!$B$24),"Menor",IF(OR(K112=[1]Datos!$A$25,K112=[1]Datos!$B$25),"Moderado",IF(OR(K112=[1]Datos!$A$26,K112=[1]Datos!$B$26),"Mayor",IF(OR(K112=[1]Datos!$A$27,K112=[1]Datos!$B$27),"Catastrófico","")))))</f>
        <v>Moderado</v>
      </c>
      <c r="M112" s="242">
        <f t="shared" si="22"/>
        <v>0.6</v>
      </c>
      <c r="N112" s="241" t="str">
        <f t="shared" si="23"/>
        <v>Moderado</v>
      </c>
      <c r="O112" s="241" t="str">
        <f t="shared" si="24"/>
        <v>Reducir</v>
      </c>
    </row>
    <row r="113" spans="2:15" ht="150" customHeight="1" x14ac:dyDescent="0.25">
      <c r="B113" s="28" t="str">
        <f>+'3 - Identificación del Riesgo'!B112</f>
        <v>GESTIÓN DEL TALENTO HUMANO</v>
      </c>
      <c r="C113" s="51" t="str">
        <f>+'3 - Identificación del Riesgo'!F112</f>
        <v>SUBDIRECCIÓN DE TALENTO HUMANO</v>
      </c>
      <c r="D113" s="25" t="str">
        <f>+'3 - Identificación del Riesgo'!G112</f>
        <v>R 42</v>
      </c>
      <c r="E113" s="26" t="str">
        <f>+'3 - Identificación del Riesgo'!H112</f>
        <v>Posibilidad de incumplir metas del Plan Estratégico de Talento Humano</v>
      </c>
      <c r="F113" s="26" t="str">
        <f>+'3 - Identificación del Riesgo'!I112</f>
        <v>Pérdida Reputacional</v>
      </c>
      <c r="G113" s="26" t="str">
        <f>+'3 - Identificación del Riesgo'!J112</f>
        <v>Posibilidad de pérdida reputacional en la imagen institucional debido  a falta de ejecución de las actividades y de recursos para el Plan Estratégico de Talento Humano</v>
      </c>
      <c r="H113" s="212">
        <v>1</v>
      </c>
      <c r="I113" s="241" t="str">
        <f t="shared" si="20"/>
        <v>Muy Baja</v>
      </c>
      <c r="J113" s="242">
        <f t="shared" si="21"/>
        <v>0.2</v>
      </c>
      <c r="K113" s="213" t="s">
        <v>393</v>
      </c>
      <c r="L113" s="241" t="str">
        <f>IF(OR(K113=[1]Datos!$A$23,K113=[1]Datos!$B$23),"Leve",IF(OR(K113=[1]Datos!$A$24,K113=[1]Datos!$B$24),"Menor",IF(OR(K113=[1]Datos!$A$25,K113=[1]Datos!$B$25),"Moderado",IF(OR(K113=[1]Datos!$A$26,K113=[1]Datos!$B$26),"Mayor",IF(OR(K113=[1]Datos!$A$27,K113=[1]Datos!$B$27),"Catastrófico","")))))</f>
        <v>Moderado</v>
      </c>
      <c r="M113" s="242">
        <f t="shared" si="22"/>
        <v>0.6</v>
      </c>
      <c r="N113" s="241" t="str">
        <f t="shared" si="23"/>
        <v>Moderado</v>
      </c>
      <c r="O113" s="241" t="str">
        <f t="shared" si="24"/>
        <v>Reducir</v>
      </c>
    </row>
    <row r="114" spans="2:15" ht="150" customHeight="1" x14ac:dyDescent="0.25">
      <c r="B114" s="28" t="str">
        <f>+'3 - Identificación del Riesgo'!B113</f>
        <v>GESTIÓN DEL TALENTO HUMANO</v>
      </c>
      <c r="C114" s="51" t="str">
        <f>+'3 - Identificación del Riesgo'!F113</f>
        <v>SUBDIRECCIÓN DE TALENTO HUMANO</v>
      </c>
      <c r="D114" s="25" t="str">
        <f>+'3 - Identificación del Riesgo'!G113</f>
        <v>R 42</v>
      </c>
      <c r="E114" s="26" t="str">
        <f>+'3 - Identificación del Riesgo'!H113</f>
        <v>Posibilidad de incumplir metas del Plan Estratégico de Talento Humano</v>
      </c>
      <c r="F114" s="26" t="str">
        <f>+'3 - Identificación del Riesgo'!I113</f>
        <v>Pérdida Reputacional</v>
      </c>
      <c r="G114" s="26" t="str">
        <f>+'3 - Identificación del Riesgo'!J113</f>
        <v>Posibilidad de pérdida reputacional en la imagen institucional debido  a falta de ejecución de las actividades y de recursos para el Plan Estratégico de Talento Humano</v>
      </c>
      <c r="H114" s="212">
        <v>1</v>
      </c>
      <c r="I114" s="241" t="str">
        <f t="shared" si="20"/>
        <v>Muy Baja</v>
      </c>
      <c r="J114" s="242">
        <f t="shared" si="21"/>
        <v>0.2</v>
      </c>
      <c r="K114" s="213" t="s">
        <v>393</v>
      </c>
      <c r="L114" s="241" t="str">
        <f>IF(OR(K114=[1]Datos!$A$23,K114=[1]Datos!$B$23),"Leve",IF(OR(K114=[1]Datos!$A$24,K114=[1]Datos!$B$24),"Menor",IF(OR(K114=[1]Datos!$A$25,K114=[1]Datos!$B$25),"Moderado",IF(OR(K114=[1]Datos!$A$26,K114=[1]Datos!$B$26),"Mayor",IF(OR(K114=[1]Datos!$A$27,K114=[1]Datos!$B$27),"Catastrófico","")))))</f>
        <v>Moderado</v>
      </c>
      <c r="M114" s="242">
        <f t="shared" si="22"/>
        <v>0.6</v>
      </c>
      <c r="N114" s="241" t="str">
        <f t="shared" si="23"/>
        <v>Moderado</v>
      </c>
      <c r="O114" s="241" t="str">
        <f t="shared" si="24"/>
        <v>Reducir</v>
      </c>
    </row>
    <row r="115" spans="2:15" ht="150" customHeight="1" x14ac:dyDescent="0.25">
      <c r="B115" s="28" t="str">
        <f>+'3 - Identificación del Riesgo'!B114</f>
        <v>GESTIÓN DEL TALENTO HUMANO</v>
      </c>
      <c r="C115" s="51" t="str">
        <f>+'3 - Identificación del Riesgo'!F114</f>
        <v>SUBDIRECCIÓN DE TALENTO HUMANO</v>
      </c>
      <c r="D115" s="25" t="str">
        <f>+'3 - Identificación del Riesgo'!G114</f>
        <v>R 43</v>
      </c>
      <c r="E115" s="26" t="str">
        <f>+'3 - Identificación del Riesgo'!H114</f>
        <v>Inconsistencias en el reporte y liquidación de las novedades laborales y prestacionales</v>
      </c>
      <c r="F115" s="26" t="str">
        <f>+'3 - Identificación del Riesgo'!I114</f>
        <v>Afectación Económica o presupuestal</v>
      </c>
      <c r="G115" s="26" t="str">
        <f>+'3 - Identificación del Riesgo'!J114</f>
        <v>Posibilidad de afectación económica por errores en la liquidación de la nomina y presentando fallas en el pago debido al desconocimiento del reporte de novedades</v>
      </c>
      <c r="H115" s="212">
        <v>1</v>
      </c>
      <c r="I115" s="241" t="str">
        <f t="shared" si="20"/>
        <v>Muy Baja</v>
      </c>
      <c r="J115" s="242">
        <f t="shared" si="21"/>
        <v>0.2</v>
      </c>
      <c r="K115" s="241" t="s">
        <v>951</v>
      </c>
      <c r="L115" s="241" t="str">
        <f>IF(OR(K115=[1]Datos!$A$23,K115=[1]Datos!$B$23),"Leve",IF(OR(K115=[1]Datos!$A$24,K115=[1]Datos!$B$24),"Menor",IF(OR(K115=[1]Datos!$A$25,K115=[1]Datos!$B$25),"Moderado",IF(OR(K115=[1]Datos!$A$26,K115=[1]Datos!$B$26),"Mayor",IF(OR(K115=[1]Datos!$A$27,K115=[1]Datos!$B$27),"Catastrófico","")))))</f>
        <v>Catastrófico</v>
      </c>
      <c r="M115" s="242">
        <f t="shared" si="22"/>
        <v>1</v>
      </c>
      <c r="N115" s="241" t="str">
        <f t="shared" si="23"/>
        <v>Extremo</v>
      </c>
      <c r="O115" s="241" t="str">
        <f t="shared" si="24"/>
        <v>Reducir</v>
      </c>
    </row>
    <row r="116" spans="2:15" ht="150" customHeight="1" x14ac:dyDescent="0.25">
      <c r="B116" s="28" t="str">
        <f>+'3 - Identificación del Riesgo'!B115</f>
        <v>GESTIÓN DEL TALENTO HUMANO</v>
      </c>
      <c r="C116" s="51" t="str">
        <f>+'3 - Identificación del Riesgo'!F115</f>
        <v>SUBDIRECCIÓN DE TALENTO HUMANO</v>
      </c>
      <c r="D116" s="25" t="str">
        <f>+'3 - Identificación del Riesgo'!G115</f>
        <v>R 43</v>
      </c>
      <c r="E116" s="26" t="str">
        <f>+'3 - Identificación del Riesgo'!H115</f>
        <v>Inconsistencias en el reporte y liquidación de las novedades laborales y prestacionales</v>
      </c>
      <c r="F116" s="26" t="str">
        <f>+'3 - Identificación del Riesgo'!I115</f>
        <v>Afectación Económica o presupuestal</v>
      </c>
      <c r="G116" s="26" t="str">
        <f>+'3 - Identificación del Riesgo'!J115</f>
        <v>Posibilidad de afectación económica por errores en la liquidación de la nomina y presentando fallas en el pago debido al desconocimiento del reporte de novedades</v>
      </c>
      <c r="H116" s="212">
        <v>1</v>
      </c>
      <c r="I116" s="241" t="str">
        <f t="shared" si="20"/>
        <v>Muy Baja</v>
      </c>
      <c r="J116" s="242">
        <f t="shared" si="21"/>
        <v>0.2</v>
      </c>
      <c r="K116" s="241" t="s">
        <v>951</v>
      </c>
      <c r="L116" s="241" t="str">
        <f>IF(OR(K116=[1]Datos!$A$23,K116=[1]Datos!$B$23),"Leve",IF(OR(K116=[1]Datos!$A$24,K116=[1]Datos!$B$24),"Menor",IF(OR(K116=[1]Datos!$A$25,K116=[1]Datos!$B$25),"Moderado",IF(OR(K116=[1]Datos!$A$26,K116=[1]Datos!$B$26),"Mayor",IF(OR(K116=[1]Datos!$A$27,K116=[1]Datos!$B$27),"Catastrófico","")))))</f>
        <v>Catastrófico</v>
      </c>
      <c r="M116" s="242">
        <f t="shared" si="22"/>
        <v>1</v>
      </c>
      <c r="N116" s="241" t="str">
        <f t="shared" si="23"/>
        <v>Extremo</v>
      </c>
      <c r="O116" s="241" t="str">
        <f t="shared" si="24"/>
        <v>Reducir</v>
      </c>
    </row>
    <row r="117" spans="2:15" ht="150" customHeight="1" x14ac:dyDescent="0.25">
      <c r="B117" s="28" t="str">
        <f>+'3 - Identificación del Riesgo'!B116</f>
        <v>GESTIÓN DEL TALENTO HUMANO</v>
      </c>
      <c r="C117" s="51" t="str">
        <f>+'3 - Identificación del Riesgo'!F116</f>
        <v>OFICINA JURÍDICA</v>
      </c>
      <c r="D117" s="25" t="str">
        <f>+'3 - Identificación del Riesgo'!G116</f>
        <v>R 44</v>
      </c>
      <c r="E117" s="26" t="str">
        <f>+'3 - Identificación del Riesgo'!H116</f>
        <v>Prescripción de la acción disciplinaria</v>
      </c>
      <c r="F117" s="26" t="str">
        <f>+'3 - Identificación del Riesgo'!I116</f>
        <v>Pérdida Reputacional</v>
      </c>
      <c r="G117" s="26" t="str">
        <f>+'3 - Identificación del Riesgo'!J116</f>
        <v>Posibilidad de pérdida reputacional en la imagen interna de Control Interno Disciplinario de la Oficina Jurídica por falta de impulso procesal en los expedientes a prescribir</v>
      </c>
      <c r="H117" s="212">
        <v>280</v>
      </c>
      <c r="I117" s="241" t="str">
        <f t="shared" ref="I117:I122" si="25">IF(H117&lt;=0,"",IF(H117&lt;=2,"Muy Baja",IF(H117&lt;=24,"Baja",IF(H117&lt;=500,"Media",IF(H117&lt;=5000,"Alta","Muy Alta")))))</f>
        <v>Media</v>
      </c>
      <c r="J117" s="242">
        <f t="shared" ref="J117:J122" si="26">IF(I117="","",IF(I117="Muy Baja",0.2,IF(I117="Baja",0.4,IF(I117="Media",0.6,IF(I117="Alta",0.8,IF(I117="Muy Alta",1,))))))</f>
        <v>0.6</v>
      </c>
      <c r="K117" s="213" t="s">
        <v>702</v>
      </c>
      <c r="L117" s="241" t="str">
        <f>IF(OR(K117=[1]Datos!$A$23,K117=[1]Datos!$B$23),"Leve",IF(OR(K117=[1]Datos!$A$24,K117=[1]Datos!$B$24),"Menor",IF(OR(K117=[1]Datos!$A$25,K117=[1]Datos!$B$25),"Moderado",IF(OR(K117=[1]Datos!$A$26,K117=[1]Datos!$B$26),"Mayor",IF(OR(K117=[1]Datos!$A$27,K117=[1]Datos!$B$27),"Catastrófico","")))))</f>
        <v>Menor</v>
      </c>
      <c r="M117" s="242">
        <f t="shared" ref="M117:M122" si="27">IF(L117="","",IF(L117="Leve",0.2,IF(L117="Menor",0.4,IF(L117="Moderado",0.6,IF(L117="Mayor",0.8,IF(L117="Catastrófico",1,))))))</f>
        <v>0.4</v>
      </c>
      <c r="N117" s="241" t="str">
        <f t="shared" ref="N117:N122" si="28">IF(OR(AND(I117="Muy Baja",L117="Leve"),AND(I117="Muy Baja",L117="Menor"),AND(I117="Baja",L117="Leve")),"Bajo",IF(OR(AND(I117="Muy baja",L117="Moderado"),AND(I117="Baja",L117="Menor"),AND(I117="Baja",L117="Moderado"),AND(I117="Media",L117="Leve"),AND(I117="Media",L117="Menor"),AND(I117="Media",L117="Moderado"),AND(I117="Alta",L117="Leve"),AND(I117="Alta",L117="Menor")),"Moderado",IF(OR(AND(I117="Muy Baja",L117="Mayor"),AND(I117="Baja",L117="Mayor"),AND(I117="Media",L117="Mayor"),AND(I117="Alta",L117="Moderado"),AND(I117="Alta",L117="Mayor"),AND(I117="Muy Alta",L117="Leve"),AND(I117="Muy Alta",L117="Menor"),AND(I117="Muy Alta",L117="Moderado"),AND(I117="Muy Alta",L117="Mayor")),"Alto",IF(OR(AND(I117="Muy Baja",L117="Catastrófico"),AND(I117="Baja",L117="Catastrófico"),AND(I117="Media",L117="Catastrófico"),AND(I117="Alta",L117="Catastrófico"),AND(I117="Muy Alta",L117="Catastrófico")),"Extremo",""))))</f>
        <v>Moderado</v>
      </c>
      <c r="O117" s="241" t="str">
        <f t="shared" ref="O117:O122" si="29">_xlfn.IFS(N117="Bajo","Aceptar",N117="Moderado","Reducir",N117="Alto","Reducir",N117="Extremo","Reducir")</f>
        <v>Reducir</v>
      </c>
    </row>
    <row r="118" spans="2:15" ht="150" customHeight="1" x14ac:dyDescent="0.25">
      <c r="B118" s="28" t="str">
        <f>+'3 - Identificación del Riesgo'!B117</f>
        <v>GESTIÓN DEL TALENTO HUMANO</v>
      </c>
      <c r="C118" s="51" t="str">
        <f>+'3 - Identificación del Riesgo'!F117</f>
        <v>OFICINA JURÍDICA</v>
      </c>
      <c r="D118" s="25" t="str">
        <f>+'3 - Identificación del Riesgo'!G117</f>
        <v>R 44</v>
      </c>
      <c r="E118" s="26" t="str">
        <f>+'3 - Identificación del Riesgo'!H117</f>
        <v>Prescripción de la acción disciplinaria</v>
      </c>
      <c r="F118" s="26" t="str">
        <f>+'3 - Identificación del Riesgo'!I117</f>
        <v>Pérdida Reputacional</v>
      </c>
      <c r="G118" s="26" t="str">
        <f>+'3 - Identificación del Riesgo'!J117</f>
        <v>Posibilidad de pérdida reputacional en la imagen interna de Control Interno Disciplinario de la Oficina Jurídica por falta de impulso procesal en los expedientes a prescribir</v>
      </c>
      <c r="H118" s="212">
        <v>280</v>
      </c>
      <c r="I118" s="241" t="str">
        <f t="shared" si="25"/>
        <v>Media</v>
      </c>
      <c r="J118" s="242">
        <f t="shared" si="26"/>
        <v>0.6</v>
      </c>
      <c r="K118" s="213" t="s">
        <v>702</v>
      </c>
      <c r="L118" s="241" t="str">
        <f>IF(OR(K118=[1]Datos!$A$23,K118=[1]Datos!$B$23),"Leve",IF(OR(K118=[1]Datos!$A$24,K118=[1]Datos!$B$24),"Menor",IF(OR(K118=[1]Datos!$A$25,K118=[1]Datos!$B$25),"Moderado",IF(OR(K118=[1]Datos!$A$26,K118=[1]Datos!$B$26),"Mayor",IF(OR(K118=[1]Datos!$A$27,K118=[1]Datos!$B$27),"Catastrófico","")))))</f>
        <v>Menor</v>
      </c>
      <c r="M118" s="242">
        <f t="shared" si="27"/>
        <v>0.4</v>
      </c>
      <c r="N118" s="241" t="str">
        <f t="shared" si="28"/>
        <v>Moderado</v>
      </c>
      <c r="O118" s="241" t="str">
        <f t="shared" si="29"/>
        <v>Reducir</v>
      </c>
    </row>
    <row r="119" spans="2:15" ht="150" customHeight="1" x14ac:dyDescent="0.25">
      <c r="B119" s="28" t="str">
        <f>+'3 - Identificación del Riesgo'!B118</f>
        <v>GESTIÓN DEL TALENTO HUMANO</v>
      </c>
      <c r="C119" s="51" t="str">
        <f>+'3 - Identificación del Riesgo'!F118</f>
        <v>OFICINA JURÍDICA</v>
      </c>
      <c r="D119" s="25" t="str">
        <f>+'3 - Identificación del Riesgo'!G118</f>
        <v>R 45</v>
      </c>
      <c r="E119" s="26" t="str">
        <f>+'3 - Identificación del Riesgo'!H118</f>
        <v>Caducidad de la acción disciplinaria</v>
      </c>
      <c r="F119" s="26" t="str">
        <f>+'3 - Identificación del Riesgo'!I118</f>
        <v>Pérdida Reputacional</v>
      </c>
      <c r="G119" s="26" t="str">
        <f>+'3 - Identificación del Riesgo'!J118</f>
        <v>Posibilidad de pérdida reputacional en la imagen interna de Control Interno Disciplinario de la Oficina Jurídica por falta de impulso procesal en los expedientes a caducar</v>
      </c>
      <c r="H119" s="212">
        <v>280</v>
      </c>
      <c r="I119" s="241" t="str">
        <f t="shared" si="25"/>
        <v>Media</v>
      </c>
      <c r="J119" s="242">
        <f t="shared" si="26"/>
        <v>0.6</v>
      </c>
      <c r="K119" s="213" t="s">
        <v>702</v>
      </c>
      <c r="L119" s="241" t="str">
        <f>IF(OR(K119=[1]Datos!$A$23,K119=[1]Datos!$B$23),"Leve",IF(OR(K119=[1]Datos!$A$24,K119=[1]Datos!$B$24),"Menor",IF(OR(K119=[1]Datos!$A$25,K119=[1]Datos!$B$25),"Moderado",IF(OR(K119=[1]Datos!$A$26,K119=[1]Datos!$B$26),"Mayor",IF(OR(K119=[1]Datos!$A$27,K119=[1]Datos!$B$27),"Catastrófico","")))))</f>
        <v>Menor</v>
      </c>
      <c r="M119" s="242">
        <f t="shared" si="27"/>
        <v>0.4</v>
      </c>
      <c r="N119" s="241" t="str">
        <f t="shared" si="28"/>
        <v>Moderado</v>
      </c>
      <c r="O119" s="241" t="str">
        <f t="shared" si="29"/>
        <v>Reducir</v>
      </c>
    </row>
    <row r="120" spans="2:15" ht="150" customHeight="1" x14ac:dyDescent="0.25">
      <c r="B120" s="28" t="str">
        <f>+'3 - Identificación del Riesgo'!B119</f>
        <v>GESTIÓN DEL TALENTO HUMANO</v>
      </c>
      <c r="C120" s="51" t="str">
        <f>+'3 - Identificación del Riesgo'!F119</f>
        <v>OFICINA JURÍDICA</v>
      </c>
      <c r="D120" s="25" t="str">
        <f>+'3 - Identificación del Riesgo'!G119</f>
        <v>R 45</v>
      </c>
      <c r="E120" s="26" t="str">
        <f>+'3 - Identificación del Riesgo'!H119</f>
        <v>Caducidad de la acción disciplinaria</v>
      </c>
      <c r="F120" s="26" t="str">
        <f>+'3 - Identificación del Riesgo'!I119</f>
        <v>Pérdida Reputacional</v>
      </c>
      <c r="G120" s="26" t="str">
        <f>+'3 - Identificación del Riesgo'!J119</f>
        <v>Posibilidad de pérdida reputacional en la imagen interna de Control Interno Disciplinario de la Oficina Jurídica por falta de impulso procesal en los expedientes a caducar</v>
      </c>
      <c r="H120" s="212">
        <v>280</v>
      </c>
      <c r="I120" s="241" t="str">
        <f t="shared" si="25"/>
        <v>Media</v>
      </c>
      <c r="J120" s="242">
        <f t="shared" si="26"/>
        <v>0.6</v>
      </c>
      <c r="K120" s="213" t="s">
        <v>702</v>
      </c>
      <c r="L120" s="241" t="str">
        <f>IF(OR(K120=[1]Datos!$A$23,K120=[1]Datos!$B$23),"Leve",IF(OR(K120=[1]Datos!$A$24,K120=[1]Datos!$B$24),"Menor",IF(OR(K120=[1]Datos!$A$25,K120=[1]Datos!$B$25),"Moderado",IF(OR(K120=[1]Datos!$A$26,K120=[1]Datos!$B$26),"Mayor",IF(OR(K120=[1]Datos!$A$27,K120=[1]Datos!$B$27),"Catastrófico","")))))</f>
        <v>Menor</v>
      </c>
      <c r="M120" s="242">
        <f t="shared" si="27"/>
        <v>0.4</v>
      </c>
      <c r="N120" s="241" t="str">
        <f t="shared" si="28"/>
        <v>Moderado</v>
      </c>
      <c r="O120" s="241" t="str">
        <f t="shared" si="29"/>
        <v>Reducir</v>
      </c>
    </row>
    <row r="121" spans="2:15" ht="150" customHeight="1" x14ac:dyDescent="0.25">
      <c r="B121" s="28" t="str">
        <f>+'3 - Identificación del Riesgo'!B120</f>
        <v>GESTIÓN DEL TALENTO HUMANO</v>
      </c>
      <c r="C121" s="51" t="str">
        <f>+'3 - Identificación del Riesgo'!F120</f>
        <v>OFICINA JURÍDICA</v>
      </c>
      <c r="D121" s="25" t="str">
        <f>+'3 - Identificación del Riesgo'!G120</f>
        <v>R 46</v>
      </c>
      <c r="E121" s="26" t="str">
        <f>+'3 - Identificación del Riesgo'!H120</f>
        <v>Perdida de expedientes disciplinarios</v>
      </c>
      <c r="F121" s="26" t="str">
        <f>+'3 - Identificación del Riesgo'!I120</f>
        <v>Pérdida Reputacional</v>
      </c>
      <c r="G121" s="26" t="str">
        <f>+'3 - Identificación del Riesgo'!J120</f>
        <v>Posibilidad de pérdida reputacional en la imagen interna de Control Interno Disciplinario de la Oficina Jurídica por el indebido tramite de los expedientes en gestión documental</v>
      </c>
      <c r="H121" s="212">
        <v>280</v>
      </c>
      <c r="I121" s="241" t="str">
        <f t="shared" si="25"/>
        <v>Media</v>
      </c>
      <c r="J121" s="242">
        <f t="shared" si="26"/>
        <v>0.6</v>
      </c>
      <c r="K121" s="213" t="s">
        <v>702</v>
      </c>
      <c r="L121" s="241" t="str">
        <f>IF(OR(K121=[1]Datos!$A$23,K121=[1]Datos!$B$23),"Leve",IF(OR(K121=[1]Datos!$A$24,K121=[1]Datos!$B$24),"Menor",IF(OR(K121=[1]Datos!$A$25,K121=[1]Datos!$B$25),"Moderado",IF(OR(K121=[1]Datos!$A$26,K121=[1]Datos!$B$26),"Mayor",IF(OR(K121=[1]Datos!$A$27,K121=[1]Datos!$B$27),"Catastrófico","")))))</f>
        <v>Menor</v>
      </c>
      <c r="M121" s="242">
        <f t="shared" si="27"/>
        <v>0.4</v>
      </c>
      <c r="N121" s="241" t="str">
        <f t="shared" si="28"/>
        <v>Moderado</v>
      </c>
      <c r="O121" s="241" t="str">
        <f t="shared" si="29"/>
        <v>Reducir</v>
      </c>
    </row>
    <row r="122" spans="2:15" ht="150" customHeight="1" x14ac:dyDescent="0.25">
      <c r="B122" s="28" t="str">
        <f>+'3 - Identificación del Riesgo'!B121</f>
        <v>GESTIÓN DEL TALENTO HUMANO</v>
      </c>
      <c r="C122" s="51" t="str">
        <f>+'3 - Identificación del Riesgo'!F121</f>
        <v>OFICINA JURÍDICA</v>
      </c>
      <c r="D122" s="25" t="str">
        <f>+'3 - Identificación del Riesgo'!G121</f>
        <v>R 46</v>
      </c>
      <c r="E122" s="26" t="str">
        <f>+'3 - Identificación del Riesgo'!H121</f>
        <v>Perdida de expedientes disciplinarios</v>
      </c>
      <c r="F122" s="26" t="str">
        <f>+'3 - Identificación del Riesgo'!I121</f>
        <v>Pérdida Reputacional</v>
      </c>
      <c r="G122" s="26" t="str">
        <f>+'3 - Identificación del Riesgo'!J121</f>
        <v>Posibilidad de pérdida reputacional en la imagen interna de Control Interno Disciplinario de la Oficina Jurídica por el indebido tramite de los expedientes en gestión documental</v>
      </c>
      <c r="H122" s="212">
        <v>280</v>
      </c>
      <c r="I122" s="241" t="str">
        <f t="shared" si="25"/>
        <v>Media</v>
      </c>
      <c r="J122" s="242">
        <f t="shared" si="26"/>
        <v>0.6</v>
      </c>
      <c r="K122" s="213" t="s">
        <v>702</v>
      </c>
      <c r="L122" s="241" t="str">
        <f>IF(OR(K122=[1]Datos!$A$23,K122=[1]Datos!$B$23),"Leve",IF(OR(K122=[1]Datos!$A$24,K122=[1]Datos!$B$24),"Menor",IF(OR(K122=[1]Datos!$A$25,K122=[1]Datos!$B$25),"Moderado",IF(OR(K122=[1]Datos!$A$26,K122=[1]Datos!$B$26),"Mayor",IF(OR(K122=[1]Datos!$A$27,K122=[1]Datos!$B$27),"Catastrófico","")))))</f>
        <v>Menor</v>
      </c>
      <c r="M122" s="242">
        <f t="shared" si="27"/>
        <v>0.4</v>
      </c>
      <c r="N122" s="241" t="str">
        <f t="shared" si="28"/>
        <v>Moderado</v>
      </c>
      <c r="O122" s="241" t="str">
        <f t="shared" si="29"/>
        <v>Reducir</v>
      </c>
    </row>
    <row r="123" spans="2:15" ht="150" customHeight="1" x14ac:dyDescent="0.25">
      <c r="B123" s="28" t="str">
        <f>+'3 - Identificación del Riesgo'!B122</f>
        <v>APOYO JURÍDICO</v>
      </c>
      <c r="C123" s="51" t="str">
        <f>+'3 - Identificación del Riesgo'!F122</f>
        <v>OFICINA JURÍDICA</v>
      </c>
      <c r="D123" s="25" t="str">
        <f>+'3 - Identificación del Riesgo'!G122</f>
        <v>R 47</v>
      </c>
      <c r="E123" s="26" t="str">
        <f>+'3 - Identificación del Riesgo'!H122</f>
        <v>Emitir conceptos sobre el mismo tema con distinta interpretación</v>
      </c>
      <c r="F123" s="26" t="str">
        <f>+'3 - Identificación del Riesgo'!I122</f>
        <v>Pérdida Reputacional</v>
      </c>
      <c r="G123" s="26" t="str">
        <f>+'3 - Identificación del Riesgo'!J122</f>
        <v>Posibilidad de pérdida reputacional en la imagen institucional interna y externa por falta de razonabilidad y búsqueda de unificación de criterios o línea de interpretación para la toma de decisiones</v>
      </c>
      <c r="H123" s="212">
        <v>240</v>
      </c>
      <c r="I123" s="241" t="str">
        <f t="shared" ref="I123:I129" si="30">IF(H123&lt;=0,"",IF(H123&lt;=2,"Muy Baja",IF(H123&lt;=24,"Baja",IF(H123&lt;=500,"Media",IF(H123&lt;=5000,"Alta","Muy Alta")))))</f>
        <v>Media</v>
      </c>
      <c r="J123" s="242">
        <f t="shared" ref="J123:J129" si="31">IF(I123="","",IF(I123="Muy Baja",0.2,IF(I123="Baja",0.4,IF(I123="Media",0.6,IF(I123="Alta",0.8,IF(I123="Muy Alta",1,))))))</f>
        <v>0.6</v>
      </c>
      <c r="K123" s="213" t="s">
        <v>394</v>
      </c>
      <c r="L123" s="241" t="str">
        <f>IF(OR(K123=[1]Datos!$A$23,K123=[1]Datos!$B$23),"Leve",IF(OR(K123=[1]Datos!$A$24,K123=[1]Datos!$B$24),"Menor",IF(OR(K123=[1]Datos!$A$25,K123=[1]Datos!$B$25),"Moderado",IF(OR(K123=[1]Datos!$A$26,K123=[1]Datos!$B$26),"Mayor",IF(OR(K123=[1]Datos!$A$27,K123=[1]Datos!$B$27),"Catastrófico","")))))</f>
        <v>Catastrófico</v>
      </c>
      <c r="M123" s="242">
        <f t="shared" ref="M123:M129" si="32">IF(L123="","",IF(L123="Leve",0.2,IF(L123="Menor",0.4,IF(L123="Moderado",0.6,IF(L123="Mayor",0.8,IF(L123="Catastrófico",1,))))))</f>
        <v>1</v>
      </c>
      <c r="N123" s="241" t="str">
        <f t="shared" ref="N123:N129" si="33">IF(OR(AND(I123="Muy Baja",L123="Leve"),AND(I123="Muy Baja",L123="Menor"),AND(I123="Baja",L123="Leve")),"Bajo",IF(OR(AND(I123="Muy baja",L123="Moderado"),AND(I123="Baja",L123="Menor"),AND(I123="Baja",L123="Moderado"),AND(I123="Media",L123="Leve"),AND(I123="Media",L123="Menor"),AND(I123="Media",L123="Moderado"),AND(I123="Alta",L123="Leve"),AND(I123="Alta",L123="Menor")),"Moderado",IF(OR(AND(I123="Muy Baja",L123="Mayor"),AND(I123="Baja",L123="Mayor"),AND(I123="Media",L123="Mayor"),AND(I123="Alta",L123="Moderado"),AND(I123="Alta",L123="Mayor"),AND(I123="Muy Alta",L123="Leve"),AND(I123="Muy Alta",L123="Menor"),AND(I123="Muy Alta",L123="Moderado"),AND(I123="Muy Alta",L123="Mayor")),"Alto",IF(OR(AND(I123="Muy Baja",L123="Catastrófico"),AND(I123="Baja",L123="Catastrófico"),AND(I123="Media",L123="Catastrófico"),AND(I123="Alta",L123="Catastrófico"),AND(I123="Muy Alta",L123="Catastrófico")),"Extremo",""))))</f>
        <v>Extremo</v>
      </c>
      <c r="O123" s="241" t="str">
        <f t="shared" ref="O123:O129" si="34">_xlfn.IFS(N123="Bajo","Aceptar",N123="Moderado","Reducir",N123="Alto","Reducir",N123="Extremo","Reducir")</f>
        <v>Reducir</v>
      </c>
    </row>
    <row r="124" spans="2:15" ht="150" customHeight="1" x14ac:dyDescent="0.25">
      <c r="B124" s="28" t="str">
        <f>+'3 - Identificación del Riesgo'!B123</f>
        <v>APOYO JURÍDICO</v>
      </c>
      <c r="C124" s="51" t="str">
        <f>+'3 - Identificación del Riesgo'!F123</f>
        <v>OFICINA JURÍDICA</v>
      </c>
      <c r="D124" s="25" t="str">
        <f>+'3 - Identificación del Riesgo'!G123</f>
        <v>R 47</v>
      </c>
      <c r="E124" s="26" t="str">
        <f>+'3 - Identificación del Riesgo'!H123</f>
        <v>Emitir conceptos sobre el mismo tema con distinta interpretación</v>
      </c>
      <c r="F124" s="26" t="str">
        <f>+'3 - Identificación del Riesgo'!I123</f>
        <v>Pérdida Reputacional</v>
      </c>
      <c r="G124" s="26" t="str">
        <f>+'3 - Identificación del Riesgo'!J123</f>
        <v>Posibilidad de pérdida reputacional en la imagen institucional interna y externa por falta de razonabilidad y búsqueda de unificación de criterios o línea de interpretación para la toma de decisiones</v>
      </c>
      <c r="H124" s="212">
        <v>240</v>
      </c>
      <c r="I124" s="241" t="str">
        <f t="shared" si="30"/>
        <v>Media</v>
      </c>
      <c r="J124" s="242">
        <f t="shared" si="31"/>
        <v>0.6</v>
      </c>
      <c r="K124" s="213" t="s">
        <v>394</v>
      </c>
      <c r="L124" s="241" t="str">
        <f>IF(OR(K124=[1]Datos!$A$23,K124=[1]Datos!$B$23),"Leve",IF(OR(K124=[1]Datos!$A$24,K124=[1]Datos!$B$24),"Menor",IF(OR(K124=[1]Datos!$A$25,K124=[1]Datos!$B$25),"Moderado",IF(OR(K124=[1]Datos!$A$26,K124=[1]Datos!$B$26),"Mayor",IF(OR(K124=[1]Datos!$A$27,K124=[1]Datos!$B$27),"Catastrófico","")))))</f>
        <v>Catastrófico</v>
      </c>
      <c r="M124" s="242">
        <f t="shared" si="32"/>
        <v>1</v>
      </c>
      <c r="N124" s="241" t="str">
        <f t="shared" si="33"/>
        <v>Extremo</v>
      </c>
      <c r="O124" s="241" t="str">
        <f t="shared" si="34"/>
        <v>Reducir</v>
      </c>
    </row>
    <row r="125" spans="2:15" ht="150" customHeight="1" x14ac:dyDescent="0.25">
      <c r="B125" s="28" t="str">
        <f>+'3 - Identificación del Riesgo'!B124</f>
        <v>APOYO JURÍDICO</v>
      </c>
      <c r="C125" s="51" t="str">
        <f>+'3 - Identificación del Riesgo'!F124</f>
        <v>OFICINA JURÍDICA</v>
      </c>
      <c r="D125" s="25" t="str">
        <f>+'3 - Identificación del Riesgo'!G124</f>
        <v>R 48</v>
      </c>
      <c r="E125" s="26" t="str">
        <f>+'3 - Identificación del Riesgo'!H124</f>
        <v>Vencimiento de términos</v>
      </c>
      <c r="F125" s="26" t="str">
        <f>+'3 - Identificación del Riesgo'!I124</f>
        <v>Afectación Económica o presupuestal</v>
      </c>
      <c r="G125" s="26"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12">
        <v>3020</v>
      </c>
      <c r="I125" s="241" t="str">
        <f t="shared" si="30"/>
        <v>Alta</v>
      </c>
      <c r="J125" s="242">
        <f t="shared" si="31"/>
        <v>0.8</v>
      </c>
      <c r="K125" s="213" t="s">
        <v>394</v>
      </c>
      <c r="L125" s="241" t="str">
        <f>IF(OR(K125=[1]Datos!$A$23,K125=[1]Datos!$B$23),"Leve",IF(OR(K125=[1]Datos!$A$24,K125=[1]Datos!$B$24),"Menor",IF(OR(K125=[1]Datos!$A$25,K125=[1]Datos!$B$25),"Moderado",IF(OR(K125=[1]Datos!$A$26,K125=[1]Datos!$B$26),"Mayor",IF(OR(K125=[1]Datos!$A$27,K125=[1]Datos!$B$27),"Catastrófico","")))))</f>
        <v>Catastrófico</v>
      </c>
      <c r="M125" s="242">
        <f t="shared" si="32"/>
        <v>1</v>
      </c>
      <c r="N125" s="241" t="str">
        <f t="shared" si="33"/>
        <v>Extremo</v>
      </c>
      <c r="O125" s="241" t="str">
        <f t="shared" si="34"/>
        <v>Reducir</v>
      </c>
    </row>
    <row r="126" spans="2:15" ht="150" customHeight="1" x14ac:dyDescent="0.25">
      <c r="B126" s="28" t="str">
        <f>+'3 - Identificación del Riesgo'!B125</f>
        <v>APOYO JURÍDICO</v>
      </c>
      <c r="C126" s="51" t="str">
        <f>+'3 - Identificación del Riesgo'!F125</f>
        <v>OFICINA JURÍDICA</v>
      </c>
      <c r="D126" s="25" t="str">
        <f>+'3 - Identificación del Riesgo'!G125</f>
        <v>R 48</v>
      </c>
      <c r="E126" s="26" t="str">
        <f>+'3 - Identificación del Riesgo'!H125</f>
        <v>Vencimiento de términos</v>
      </c>
      <c r="F126" s="26" t="str">
        <f>+'3 - Identificación del Riesgo'!I125</f>
        <v>Afectación Económica o presupuestal</v>
      </c>
      <c r="G126" s="26"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12">
        <v>3020</v>
      </c>
      <c r="I126" s="241" t="str">
        <f t="shared" si="30"/>
        <v>Alta</v>
      </c>
      <c r="J126" s="242">
        <f t="shared" si="31"/>
        <v>0.8</v>
      </c>
      <c r="K126" s="213" t="s">
        <v>394</v>
      </c>
      <c r="L126" s="241" t="str">
        <f>IF(OR(K126=[1]Datos!$A$23,K126=[1]Datos!$B$23),"Leve",IF(OR(K126=[1]Datos!$A$24,K126=[1]Datos!$B$24),"Menor",IF(OR(K126=[1]Datos!$A$25,K126=[1]Datos!$B$25),"Moderado",IF(OR(K126=[1]Datos!$A$26,K126=[1]Datos!$B$26),"Mayor",IF(OR(K126=[1]Datos!$A$27,K126=[1]Datos!$B$27),"Catastrófico","")))))</f>
        <v>Catastrófico</v>
      </c>
      <c r="M126" s="242">
        <f t="shared" si="32"/>
        <v>1</v>
      </c>
      <c r="N126" s="241" t="str">
        <f t="shared" si="33"/>
        <v>Extremo</v>
      </c>
      <c r="O126" s="241" t="str">
        <f t="shared" si="34"/>
        <v>Reducir</v>
      </c>
    </row>
    <row r="127" spans="2:15" ht="150" customHeight="1" x14ac:dyDescent="0.25">
      <c r="B127" s="28" t="str">
        <f>+'3 - Identificación del Riesgo'!B126</f>
        <v>APOYO JURÍDICO</v>
      </c>
      <c r="C127" s="51" t="str">
        <f>+'3 - Identificación del Riesgo'!F126</f>
        <v>OFICINA JURÍDICA</v>
      </c>
      <c r="D127" s="25" t="str">
        <f>+'3 - Identificación del Riesgo'!G126</f>
        <v>R 48</v>
      </c>
      <c r="E127" s="26" t="str">
        <f>+'3 - Identificación del Riesgo'!H126</f>
        <v>Vencimiento de términos</v>
      </c>
      <c r="F127" s="26" t="str">
        <f>+'3 - Identificación del Riesgo'!I126</f>
        <v>Afectación Económica o presupuestal</v>
      </c>
      <c r="G127" s="26"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12">
        <v>3020</v>
      </c>
      <c r="I127" s="241" t="str">
        <f t="shared" si="30"/>
        <v>Alta</v>
      </c>
      <c r="J127" s="242">
        <f t="shared" si="31"/>
        <v>0.8</v>
      </c>
      <c r="K127" s="213" t="s">
        <v>394</v>
      </c>
      <c r="L127" s="241" t="str">
        <f>IF(OR(K127=[1]Datos!$A$23,K127=[1]Datos!$B$23),"Leve",IF(OR(K127=[1]Datos!$A$24,K127=[1]Datos!$B$24),"Menor",IF(OR(K127=[1]Datos!$A$25,K127=[1]Datos!$B$25),"Moderado",IF(OR(K127=[1]Datos!$A$26,K127=[1]Datos!$B$26),"Mayor",IF(OR(K127=[1]Datos!$A$27,K127=[1]Datos!$B$27),"Catastrófico","")))))</f>
        <v>Catastrófico</v>
      </c>
      <c r="M127" s="242">
        <f t="shared" si="32"/>
        <v>1</v>
      </c>
      <c r="N127" s="241" t="str">
        <f t="shared" si="33"/>
        <v>Extremo</v>
      </c>
      <c r="O127" s="241" t="str">
        <f t="shared" si="34"/>
        <v>Reducir</v>
      </c>
    </row>
    <row r="128" spans="2:15" ht="150" customHeight="1" x14ac:dyDescent="0.25">
      <c r="B128" s="28" t="str">
        <f>+'3 - Identificación del Riesgo'!B127</f>
        <v>APOYO JURÍDICO</v>
      </c>
      <c r="C128" s="51" t="str">
        <f>+'3 - Identificación del Riesgo'!F127</f>
        <v>OFICINA JURÍDICA</v>
      </c>
      <c r="D128" s="25" t="str">
        <f>+'3 - Identificación del Riesgo'!G127</f>
        <v>R 49</v>
      </c>
      <c r="E128" s="26" t="str">
        <f>+'3 - Identificación del Riesgo'!H127</f>
        <v>Emisión de viabilidades positivas contrarias a la normatividad</v>
      </c>
      <c r="F128" s="26" t="str">
        <f>+'3 - Identificación del Riesgo'!I127</f>
        <v>Pérdida Reputacional</v>
      </c>
      <c r="G128" s="26" t="str">
        <f>+'3 - Identificación del Riesgo'!J127</f>
        <v>Posibilidad de pérdida reputacional en la imagen de entidad por interpretaciones variadas a la normatividad y vacíos jurídicos que podrían generar la toma de decisiones erróneas</v>
      </c>
      <c r="H128" s="212">
        <v>240</v>
      </c>
      <c r="I128" s="241" t="str">
        <f t="shared" si="30"/>
        <v>Media</v>
      </c>
      <c r="J128" s="242">
        <f t="shared" si="31"/>
        <v>0.6</v>
      </c>
      <c r="K128" s="213" t="s">
        <v>394</v>
      </c>
      <c r="L128" s="241" t="str">
        <f>IF(OR(K128=[1]Datos!$A$23,K128=[1]Datos!$B$23),"Leve",IF(OR(K128=[1]Datos!$A$24,K128=[1]Datos!$B$24),"Menor",IF(OR(K128=[1]Datos!$A$25,K128=[1]Datos!$B$25),"Moderado",IF(OR(K128=[1]Datos!$A$26,K128=[1]Datos!$B$26),"Mayor",IF(OR(K128=[1]Datos!$A$27,K128=[1]Datos!$B$27),"Catastrófico","")))))</f>
        <v>Catastrófico</v>
      </c>
      <c r="M128" s="242">
        <f t="shared" si="32"/>
        <v>1</v>
      </c>
      <c r="N128" s="241" t="str">
        <f t="shared" si="33"/>
        <v>Extremo</v>
      </c>
      <c r="O128" s="241" t="str">
        <f t="shared" si="34"/>
        <v>Reducir</v>
      </c>
    </row>
    <row r="129" spans="2:15" ht="150" customHeight="1" x14ac:dyDescent="0.25">
      <c r="B129" s="28" t="str">
        <f>+'3 - Identificación del Riesgo'!B128</f>
        <v>APOYO JURÍDICO</v>
      </c>
      <c r="C129" s="51" t="str">
        <f>+'3 - Identificación del Riesgo'!F128</f>
        <v>OFICINA JURÍDICA</v>
      </c>
      <c r="D129" s="25" t="str">
        <f>+'3 - Identificación del Riesgo'!G128</f>
        <v>R 49</v>
      </c>
      <c r="E129" s="26" t="str">
        <f>+'3 - Identificación del Riesgo'!H128</f>
        <v>Emisión de viabilidades positivas contrarias a la normatividad</v>
      </c>
      <c r="F129" s="26" t="str">
        <f>+'3 - Identificación del Riesgo'!I128</f>
        <v>Pérdida Reputacional</v>
      </c>
      <c r="G129" s="26" t="str">
        <f>+'3 - Identificación del Riesgo'!J128</f>
        <v>Posibilidad de pérdida reputacional en la imagen de entidad por interpretaciones variadas a la normatividad y vacíos jurídicos que podrían generar la toma de decisiones erróneas</v>
      </c>
      <c r="H129" s="212">
        <v>240</v>
      </c>
      <c r="I129" s="241" t="str">
        <f t="shared" si="30"/>
        <v>Media</v>
      </c>
      <c r="J129" s="242">
        <f t="shared" si="31"/>
        <v>0.6</v>
      </c>
      <c r="K129" s="213" t="s">
        <v>394</v>
      </c>
      <c r="L129" s="241" t="str">
        <f>IF(OR(K129=[1]Datos!$A$23,K129=[1]Datos!$B$23),"Leve",IF(OR(K129=[1]Datos!$A$24,K129=[1]Datos!$B$24),"Menor",IF(OR(K129=[1]Datos!$A$25,K129=[1]Datos!$B$25),"Moderado",IF(OR(K129=[1]Datos!$A$26,K129=[1]Datos!$B$26),"Mayor",IF(OR(K129=[1]Datos!$A$27,K129=[1]Datos!$B$27),"Catastrófico","")))))</f>
        <v>Catastrófico</v>
      </c>
      <c r="M129" s="242">
        <f t="shared" si="32"/>
        <v>1</v>
      </c>
      <c r="N129" s="241" t="str">
        <f t="shared" si="33"/>
        <v>Extremo</v>
      </c>
      <c r="O129" s="241" t="str">
        <f t="shared" si="34"/>
        <v>Reducir</v>
      </c>
    </row>
    <row r="130" spans="2:15" ht="150" customHeight="1" x14ac:dyDescent="0.25">
      <c r="B130" s="28" t="str">
        <f>+'3 - Identificación del Riesgo'!B129</f>
        <v>ADQUISICIÓN DE BIENES Y SERVICIOS</v>
      </c>
      <c r="C130" s="51" t="str">
        <f>+'3 - Identificación del Riesgo'!F129</f>
        <v>GRUPO CONTRATOS</v>
      </c>
      <c r="D130" s="25" t="str">
        <f>+'3 - Identificación del Riesgo'!G129</f>
        <v>R 50</v>
      </c>
      <c r="E130" s="26" t="str">
        <f>+'3 - Identificación del Riesgo'!H129</f>
        <v>Liquidación de contratos y/o convenios fuera del plazo previsto.</v>
      </c>
      <c r="F130" s="26" t="str">
        <f>+'3 - Identificación del Riesgo'!I129</f>
        <v>Pérdida Reputacional</v>
      </c>
      <c r="G130" s="26"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12">
        <v>30</v>
      </c>
      <c r="I130" s="241" t="str">
        <f t="shared" ref="I130:I138" si="35">IF(H130&lt;=0,"",IF(H130&lt;=2,"Muy Baja",IF(H130&lt;=24,"Baja",IF(H130&lt;=500,"Media",IF(H130&lt;=5000,"Alta","Muy Alta")))))</f>
        <v>Media</v>
      </c>
      <c r="J130" s="242">
        <f t="shared" ref="J130:J138" si="36">IF(I130="","",IF(I130="Muy Baja",0.2,IF(I130="Baja",0.4,IF(I130="Media",0.6,IF(I130="Alta",0.8,IF(I130="Muy Alta",1,))))))</f>
        <v>0.6</v>
      </c>
      <c r="K130" s="213" t="s">
        <v>393</v>
      </c>
      <c r="L130" s="241" t="str">
        <f>IF(OR(K130=[1]Datos!$A$23,K130=[1]Datos!$B$23),"Leve",IF(OR(K130=[1]Datos!$A$24,K130=[1]Datos!$B$24),"Menor",IF(OR(K130=[1]Datos!$A$25,K130=[1]Datos!$B$25),"Moderado",IF(OR(K130=[1]Datos!$A$26,K130=[1]Datos!$B$26),"Mayor",IF(OR(K130=[1]Datos!$A$27,K130=[1]Datos!$B$27),"Catastrófico","")))))</f>
        <v>Moderado</v>
      </c>
      <c r="M130" s="242">
        <f t="shared" ref="M130:M138" si="37">IF(L130="","",IF(L130="Leve",0.2,IF(L130="Menor",0.4,IF(L130="Moderado",0.6,IF(L130="Mayor",0.8,IF(L130="Catastrófico",1,))))))</f>
        <v>0.6</v>
      </c>
      <c r="N130" s="241" t="str">
        <f t="shared" ref="N130:N138" si="38">IF(OR(AND(I130="Muy Baja",L130="Leve"),AND(I130="Muy Baja",L130="Menor"),AND(I130="Baja",L130="Leve")),"Bajo",IF(OR(AND(I130="Muy baja",L130="Moderado"),AND(I130="Baja",L130="Menor"),AND(I130="Baja",L130="Moderado"),AND(I130="Media",L130="Leve"),AND(I130="Media",L130="Menor"),AND(I130="Media",L130="Moderado"),AND(I130="Alta",L130="Leve"),AND(I130="Alta",L130="Menor")),"Moderado",IF(OR(AND(I130="Muy Baja",L130="Mayor"),AND(I130="Baja",L130="Mayor"),AND(I130="Media",L130="Mayor"),AND(I130="Alta",L130="Moderado"),AND(I130="Alta",L130="Mayor"),AND(I130="Muy Alta",L130="Leve"),AND(I130="Muy Alta",L130="Menor"),AND(I130="Muy Alta",L130="Moderado"),AND(I130="Muy Alta",L130="Mayor")),"Alto",IF(OR(AND(I130="Muy Baja",L130="Catastrófico"),AND(I130="Baja",L130="Catastrófico"),AND(I130="Media",L130="Catastrófico"),AND(I130="Alta",L130="Catastrófico"),AND(I130="Muy Alta",L130="Catastrófico")),"Extremo",""))))</f>
        <v>Moderado</v>
      </c>
      <c r="O130" s="241" t="str">
        <f t="shared" ref="O130:O138" si="39">_xlfn.IFS(N130="Bajo","Aceptar",N130="Moderado","Reducir",N130="Alto","Reducir",N130="Extremo","Reducir")</f>
        <v>Reducir</v>
      </c>
    </row>
    <row r="131" spans="2:15" ht="150" customHeight="1" x14ac:dyDescent="0.25">
      <c r="B131" s="28" t="str">
        <f>+'3 - Identificación del Riesgo'!B130</f>
        <v>ADQUISICIÓN DE BIENES Y SERVICIOS</v>
      </c>
      <c r="C131" s="51" t="str">
        <f>+'3 - Identificación del Riesgo'!F130</f>
        <v>GRUPO CONTRATOS</v>
      </c>
      <c r="D131" s="25" t="str">
        <f>+'3 - Identificación del Riesgo'!G130</f>
        <v>R 50</v>
      </c>
      <c r="E131" s="26" t="str">
        <f>+'3 - Identificación del Riesgo'!H130</f>
        <v>Liquidación de contratos y/o convenios fuera del plazo previsto.</v>
      </c>
      <c r="F131" s="26" t="str">
        <f>+'3 - Identificación del Riesgo'!I130</f>
        <v>Pérdida Reputacional</v>
      </c>
      <c r="G131" s="26"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12">
        <v>30</v>
      </c>
      <c r="I131" s="241" t="str">
        <f t="shared" si="35"/>
        <v>Media</v>
      </c>
      <c r="J131" s="242">
        <f t="shared" si="36"/>
        <v>0.6</v>
      </c>
      <c r="K131" s="213" t="s">
        <v>393</v>
      </c>
      <c r="L131" s="241" t="str">
        <f>IF(OR(K131=[1]Datos!$A$23,K131=[1]Datos!$B$23),"Leve",IF(OR(K131=[1]Datos!$A$24,K131=[1]Datos!$B$24),"Menor",IF(OR(K131=[1]Datos!$A$25,K131=[1]Datos!$B$25),"Moderado",IF(OR(K131=[1]Datos!$A$26,K131=[1]Datos!$B$26),"Mayor",IF(OR(K131=[1]Datos!$A$27,K131=[1]Datos!$B$27),"Catastrófico","")))))</f>
        <v>Moderado</v>
      </c>
      <c r="M131" s="242">
        <f t="shared" si="37"/>
        <v>0.6</v>
      </c>
      <c r="N131" s="241" t="str">
        <f t="shared" si="38"/>
        <v>Moderado</v>
      </c>
      <c r="O131" s="241" t="str">
        <f t="shared" si="39"/>
        <v>Reducir</v>
      </c>
    </row>
    <row r="132" spans="2:15" ht="150" customHeight="1" x14ac:dyDescent="0.25">
      <c r="B132" s="28" t="str">
        <f>+'3 - Identificación del Riesgo'!B131</f>
        <v>ADQUISICIÓN DE BIENES Y SERVICIOS</v>
      </c>
      <c r="C132" s="51" t="str">
        <f>+'3 - Identificación del Riesgo'!F131</f>
        <v>GRUPO CONTRATOS</v>
      </c>
      <c r="D132" s="25" t="str">
        <f>+'3 - Identificación del Riesgo'!G131</f>
        <v>R 50</v>
      </c>
      <c r="E132" s="26" t="str">
        <f>+'3 - Identificación del Riesgo'!H131</f>
        <v>Liquidación de contratos y/o convenios fuera del plazo previsto.</v>
      </c>
      <c r="F132" s="26" t="str">
        <f>+'3 - Identificación del Riesgo'!I131</f>
        <v>Pérdida Reputacional</v>
      </c>
      <c r="G132" s="26"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12">
        <v>30</v>
      </c>
      <c r="I132" s="241" t="str">
        <f t="shared" si="35"/>
        <v>Media</v>
      </c>
      <c r="J132" s="242">
        <f t="shared" si="36"/>
        <v>0.6</v>
      </c>
      <c r="K132" s="213" t="s">
        <v>393</v>
      </c>
      <c r="L132" s="241" t="str">
        <f>IF(OR(K132=[1]Datos!$A$23,K132=[1]Datos!$B$23),"Leve",IF(OR(K132=[1]Datos!$A$24,K132=[1]Datos!$B$24),"Menor",IF(OR(K132=[1]Datos!$A$25,K132=[1]Datos!$B$25),"Moderado",IF(OR(K132=[1]Datos!$A$26,K132=[1]Datos!$B$26),"Mayor",IF(OR(K132=[1]Datos!$A$27,K132=[1]Datos!$B$27),"Catastrófico","")))))</f>
        <v>Moderado</v>
      </c>
      <c r="M132" s="242">
        <f t="shared" si="37"/>
        <v>0.6</v>
      </c>
      <c r="N132" s="241" t="str">
        <f t="shared" si="38"/>
        <v>Moderado</v>
      </c>
      <c r="O132" s="241" t="str">
        <f t="shared" si="39"/>
        <v>Reducir</v>
      </c>
    </row>
    <row r="133" spans="2:15" ht="150" customHeight="1" x14ac:dyDescent="0.25">
      <c r="B133" s="28" t="str">
        <f>+'3 - Identificación del Riesgo'!B132</f>
        <v>ADQUISICIÓN DE BIENES Y SERVICIOS</v>
      </c>
      <c r="C133" s="51" t="str">
        <f>+'3 - Identificación del Riesgo'!F132</f>
        <v>GRUPO CONTRATOS</v>
      </c>
      <c r="D133" s="25" t="str">
        <f>+'3 - Identificación del Riesgo'!G132</f>
        <v>R 51</v>
      </c>
      <c r="E133" s="26" t="str">
        <f>+'3 - Identificación del Riesgo'!H132</f>
        <v>Configuración del contrato realidad.</v>
      </c>
      <c r="F133" s="26" t="str">
        <f>+'3 - Identificación del Riesgo'!I132</f>
        <v>Afectación Económica o presupuestal</v>
      </c>
      <c r="G133" s="26"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12">
        <v>12</v>
      </c>
      <c r="I133" s="241" t="str">
        <f t="shared" si="35"/>
        <v>Baja</v>
      </c>
      <c r="J133" s="242">
        <f t="shared" si="36"/>
        <v>0.4</v>
      </c>
      <c r="K133" s="213" t="s">
        <v>954</v>
      </c>
      <c r="L133" s="241" t="str">
        <f>IF(OR(K133=[1]Datos!$A$23,K133=[1]Datos!$B$23),"Leve",IF(OR(K133=[1]Datos!$A$24,K133=[1]Datos!$B$24),"Menor",IF(OR(K133=[1]Datos!$A$25,K133=[1]Datos!$B$25),"Moderado",IF(OR(K133=[1]Datos!$A$26,K133=[1]Datos!$B$26),"Mayor",IF(OR(K133=[1]Datos!$A$27,K133=[1]Datos!$B$27),"Catastrófico","")))))</f>
        <v>Menor</v>
      </c>
      <c r="M133" s="242">
        <f t="shared" si="37"/>
        <v>0.4</v>
      </c>
      <c r="N133" s="241" t="str">
        <f t="shared" si="38"/>
        <v>Moderado</v>
      </c>
      <c r="O133" s="241" t="str">
        <f t="shared" si="39"/>
        <v>Reducir</v>
      </c>
    </row>
    <row r="134" spans="2:15" ht="150" customHeight="1" x14ac:dyDescent="0.25">
      <c r="B134" s="28" t="str">
        <f>+'3 - Identificación del Riesgo'!B133</f>
        <v>ADQUISICIÓN DE BIENES Y SERVICIOS</v>
      </c>
      <c r="C134" s="51" t="str">
        <f>+'3 - Identificación del Riesgo'!F133</f>
        <v>GRUPO CONTRATOS</v>
      </c>
      <c r="D134" s="25" t="str">
        <f>+'3 - Identificación del Riesgo'!G133</f>
        <v>R 51</v>
      </c>
      <c r="E134" s="26" t="str">
        <f>+'3 - Identificación del Riesgo'!H133</f>
        <v>Configuración del contrato realidad.</v>
      </c>
      <c r="F134" s="26" t="str">
        <f>+'3 - Identificación del Riesgo'!I133</f>
        <v>Afectación Económica o presupuestal</v>
      </c>
      <c r="G134" s="26"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12">
        <v>12</v>
      </c>
      <c r="I134" s="241" t="str">
        <f t="shared" si="35"/>
        <v>Baja</v>
      </c>
      <c r="J134" s="242">
        <f t="shared" si="36"/>
        <v>0.4</v>
      </c>
      <c r="K134" s="213" t="s">
        <v>954</v>
      </c>
      <c r="L134" s="241" t="str">
        <f>IF(OR(K134=[1]Datos!$A$23,K134=[1]Datos!$B$23),"Leve",IF(OR(K134=[1]Datos!$A$24,K134=[1]Datos!$B$24),"Menor",IF(OR(K134=[1]Datos!$A$25,K134=[1]Datos!$B$25),"Moderado",IF(OR(K134=[1]Datos!$A$26,K134=[1]Datos!$B$26),"Mayor",IF(OR(K134=[1]Datos!$A$27,K134=[1]Datos!$B$27),"Catastrófico","")))))</f>
        <v>Menor</v>
      </c>
      <c r="M134" s="242">
        <f t="shared" si="37"/>
        <v>0.4</v>
      </c>
      <c r="N134" s="241" t="str">
        <f t="shared" si="38"/>
        <v>Moderado</v>
      </c>
      <c r="O134" s="241" t="str">
        <f t="shared" si="39"/>
        <v>Reducir</v>
      </c>
    </row>
    <row r="135" spans="2:15" ht="150" customHeight="1" x14ac:dyDescent="0.25">
      <c r="B135" s="28" t="str">
        <f>+'3 - Identificación del Riesgo'!B134</f>
        <v>ADMINISTRACIÓN DE BIENES Y SERVICIOS</v>
      </c>
      <c r="C135" s="51" t="str">
        <f>+'3 - Identificación del Riesgo'!F134</f>
        <v>SUBDIRECCIÓN ADMINISTRATIVA Y FINANCIERA</v>
      </c>
      <c r="D135" s="25" t="str">
        <f>+'3 - Identificación del Riesgo'!G134</f>
        <v>R 52</v>
      </c>
      <c r="E135" s="26" t="str">
        <f>+'3 - Identificación del Riesgo'!H134</f>
        <v>Perdidas o daños en los bienes de la Entidad</v>
      </c>
      <c r="F135" s="26" t="str">
        <f>+'3 - Identificación del Riesgo'!I134</f>
        <v>Afectación Económica o presupuestal</v>
      </c>
      <c r="G135" s="26"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H135" s="212">
        <v>260</v>
      </c>
      <c r="I135" s="241" t="str">
        <f t="shared" si="35"/>
        <v>Media</v>
      </c>
      <c r="J135" s="242">
        <f t="shared" si="36"/>
        <v>0.6</v>
      </c>
      <c r="K135" s="213" t="s">
        <v>951</v>
      </c>
      <c r="L135" s="241" t="str">
        <f>IF(OR(K135=[1]Datos!$A$23,K135=[1]Datos!$B$23),"Leve",IF(OR(K135=[1]Datos!$A$24,K135=[1]Datos!$B$24),"Menor",IF(OR(K135=[1]Datos!$A$25,K135=[1]Datos!$B$25),"Moderado",IF(OR(K135=[1]Datos!$A$26,K135=[1]Datos!$B$26),"Mayor",IF(OR(K135=[1]Datos!$A$27,K135=[1]Datos!$B$27),"Catastrófico","")))))</f>
        <v>Catastrófico</v>
      </c>
      <c r="M135" s="242">
        <f t="shared" si="37"/>
        <v>1</v>
      </c>
      <c r="N135" s="241" t="str">
        <f t="shared" si="38"/>
        <v>Extremo</v>
      </c>
      <c r="O135" s="241" t="str">
        <f t="shared" si="39"/>
        <v>Reducir</v>
      </c>
    </row>
    <row r="136" spans="2:15" ht="150" customHeight="1" x14ac:dyDescent="0.25">
      <c r="B136" s="28" t="str">
        <f>+'3 - Identificación del Riesgo'!B135</f>
        <v>ADMINISTRACIÓN DE BIENES Y SERVICIOS</v>
      </c>
      <c r="C136" s="51" t="str">
        <f>+'3 - Identificación del Riesgo'!F135</f>
        <v>SUBDIRECCIÓN ADMINISTRATIVA Y FINANCIERA</v>
      </c>
      <c r="D136" s="25" t="str">
        <f>+'3 - Identificación del Riesgo'!G135</f>
        <v>R 52</v>
      </c>
      <c r="E136" s="26" t="str">
        <f>+'3 - Identificación del Riesgo'!H135</f>
        <v>Perdidas o daños en los bienes de la Entidad</v>
      </c>
      <c r="F136" s="26" t="str">
        <f>+'3 - Identificación del Riesgo'!I135</f>
        <v>Afectación Económica o presupuestal</v>
      </c>
      <c r="G136" s="26"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H136" s="212">
        <v>260</v>
      </c>
      <c r="I136" s="241" t="str">
        <f t="shared" si="35"/>
        <v>Media</v>
      </c>
      <c r="J136" s="242">
        <f t="shared" si="36"/>
        <v>0.6</v>
      </c>
      <c r="K136" s="213" t="s">
        <v>951</v>
      </c>
      <c r="L136" s="241" t="str">
        <f>IF(OR(K136=[1]Datos!$A$23,K136=[1]Datos!$B$23),"Leve",IF(OR(K136=[1]Datos!$A$24,K136=[1]Datos!$B$24),"Menor",IF(OR(K136=[1]Datos!$A$25,K136=[1]Datos!$B$25),"Moderado",IF(OR(K136=[1]Datos!$A$26,K136=[1]Datos!$B$26),"Mayor",IF(OR(K136=[1]Datos!$A$27,K136=[1]Datos!$B$27),"Catastrófico","")))))</f>
        <v>Catastrófico</v>
      </c>
      <c r="M136" s="242">
        <f t="shared" si="37"/>
        <v>1</v>
      </c>
      <c r="N136" s="241" t="str">
        <f t="shared" si="38"/>
        <v>Extremo</v>
      </c>
      <c r="O136" s="241" t="str">
        <f t="shared" si="39"/>
        <v>Reducir</v>
      </c>
    </row>
    <row r="137" spans="2:15" ht="150" customHeight="1" x14ac:dyDescent="0.25">
      <c r="B137" s="28" t="str">
        <f>+'3 - Identificación del Riesgo'!B136</f>
        <v>ADMINISTRACIÓN DE BIENES Y SERVICIOS</v>
      </c>
      <c r="C137" s="51" t="str">
        <f>+'3 - Identificación del Riesgo'!F136</f>
        <v>SUBDIRECCIÓN ADMINISTRATIVA Y FINANCIERA</v>
      </c>
      <c r="D137" s="25" t="str">
        <f>+'3 - Identificación del Riesgo'!G136</f>
        <v>R 52</v>
      </c>
      <c r="E137" s="26" t="str">
        <f>+'3 - Identificación del Riesgo'!H136</f>
        <v>Perdidas o daños en los bienes de la Entidad</v>
      </c>
      <c r="F137" s="26" t="str">
        <f>+'3 - Identificación del Riesgo'!I136</f>
        <v>Afectación Económica o presupuestal</v>
      </c>
      <c r="G137" s="26" t="str">
        <f>+'3 - Identificación del Riesgo'!J136</f>
        <v>Posibilidad de afectación económica por generar incertidumbre en los estados financieros y/o posible apertura a procesos disciplinarios y/o sancionatorios debido falta de control y lineamientos en el manejo de los bienes de la Entidad</v>
      </c>
      <c r="H137" s="212">
        <v>260</v>
      </c>
      <c r="I137" s="241" t="str">
        <f>IF(H137&lt;=0,"",IF(H137&lt;=2,"Muy Baja",IF(H137&lt;=24,"Baja",IF(H137&lt;=500,"Media",IF(H137&lt;=5000,"Alta","Muy Alta")))))</f>
        <v>Media</v>
      </c>
      <c r="J137" s="242">
        <f>IF(I137="","",IF(I137="Muy Baja",0.2,IF(I137="Baja",0.4,IF(I137="Media",0.6,IF(I137="Alta",0.8,IF(I137="Muy Alta",1,))))))</f>
        <v>0.6</v>
      </c>
      <c r="K137" s="213" t="s">
        <v>951</v>
      </c>
      <c r="L137" s="241" t="str">
        <f>IF(OR(K137=[1]Datos!$A$23,K137=[1]Datos!$B$23),"Leve",IF(OR(K137=[1]Datos!$A$24,K137=[1]Datos!$B$24),"Menor",IF(OR(K137=[1]Datos!$A$25,K137=[1]Datos!$B$25),"Moderado",IF(OR(K137=[1]Datos!$A$26,K137=[1]Datos!$B$26),"Mayor",IF(OR(K137=[1]Datos!$A$27,K137=[1]Datos!$B$27),"Catastrófico","")))))</f>
        <v>Catastrófico</v>
      </c>
      <c r="M137" s="242">
        <f>IF(L137="","",IF(L137="Leve",0.2,IF(L137="Menor",0.4,IF(L137="Moderado",0.6,IF(L137="Mayor",0.8,IF(L137="Catastrófico",1,))))))</f>
        <v>1</v>
      </c>
      <c r="N137" s="241" t="str">
        <f>IF(OR(AND(I137="Muy Baja",L137="Leve"),AND(I137="Muy Baja",L137="Menor"),AND(I137="Baja",L137="Leve")),"Bajo",IF(OR(AND(I137="Muy baja",L137="Moderado"),AND(I137="Baja",L137="Menor"),AND(I137="Baja",L137="Moderado"),AND(I137="Media",L137="Leve"),AND(I137="Media",L137="Menor"),AND(I137="Media",L137="Moderado"),AND(I137="Alta",L137="Leve"),AND(I137="Alta",L137="Menor")),"Moderado",IF(OR(AND(I137="Muy Baja",L137="Mayor"),AND(I137="Baja",L137="Mayor"),AND(I137="Media",L137="Mayor"),AND(I137="Alta",L137="Moderado"),AND(I137="Alta",L137="Mayor"),AND(I137="Muy Alta",L137="Leve"),AND(I137="Muy Alta",L137="Menor"),AND(I137="Muy Alta",L137="Moderado"),AND(I137="Muy Alta",L137="Mayor")),"Alto",IF(OR(AND(I137="Muy Baja",L137="Catastrófico"),AND(I137="Baja",L137="Catastrófico"),AND(I137="Media",L137="Catastrófico"),AND(I137="Alta",L137="Catastrófico"),AND(I137="Muy Alta",L137="Catastrófico")),"Extremo",""))))</f>
        <v>Extremo</v>
      </c>
      <c r="O137" s="241" t="str">
        <f>_xlfn.IFS(N137="Bajo","Aceptar",N137="Moderado","Reducir",N137="Alto","Reducir",N137="Extremo","Reducir")</f>
        <v>Reducir</v>
      </c>
    </row>
    <row r="138" spans="2:15" ht="150" customHeight="1" x14ac:dyDescent="0.25">
      <c r="B138" s="28" t="str">
        <f>+'3 - Identificación del Riesgo'!B137</f>
        <v>ADMINISTRACIÓN DE BIENES Y SERVICIOS</v>
      </c>
      <c r="C138" s="51" t="str">
        <f>+'3 - Identificación del Riesgo'!F137</f>
        <v>SUBDIRECCIÓN ADMINISTRATIVA Y FINANCIERA</v>
      </c>
      <c r="D138" s="25" t="str">
        <f>+'3 - Identificación del Riesgo'!G137</f>
        <v>R 53</v>
      </c>
      <c r="E138" s="26" t="str">
        <f>+'3 - Identificación del Riesgo'!H137</f>
        <v>Incumplimiento en la aplicación de los mantenimientos preventivos a los bienes de la Entidad</v>
      </c>
      <c r="F138" s="26" t="str">
        <f>+'3 - Identificación del Riesgo'!I137</f>
        <v>Afectación Económica o presupuestal</v>
      </c>
      <c r="G138" s="26" t="str">
        <f>+'3 - Identificación del Riesgo'!J137</f>
        <v>Posibilidad de afectación económica por sobrecostos en mantenimientos debido a la falta de control en la implementación de mantenimientos de acuerdo a sus fichas técnicas</v>
      </c>
      <c r="H138" s="212">
        <v>260</v>
      </c>
      <c r="I138" s="241" t="str">
        <f t="shared" si="35"/>
        <v>Media</v>
      </c>
      <c r="J138" s="242">
        <f t="shared" si="36"/>
        <v>0.6</v>
      </c>
      <c r="K138" s="213" t="s">
        <v>956</v>
      </c>
      <c r="L138" s="241" t="str">
        <f>IF(OR(K138=[1]Datos!$A$23,K138=[1]Datos!$B$23),"Leve",IF(OR(K138=[1]Datos!$A$24,K138=[1]Datos!$B$24),"Menor",IF(OR(K138=[1]Datos!$A$25,K138=[1]Datos!$B$25),"Moderado",IF(OR(K138=[1]Datos!$A$26,K138=[1]Datos!$B$26),"Mayor",IF(OR(K138=[1]Datos!$A$27,K138=[1]Datos!$B$27),"Catastrófico","")))))</f>
        <v>Mayor</v>
      </c>
      <c r="M138" s="242">
        <f t="shared" si="37"/>
        <v>0.8</v>
      </c>
      <c r="N138" s="241" t="str">
        <f t="shared" si="38"/>
        <v>Alto</v>
      </c>
      <c r="O138" s="241" t="str">
        <f t="shared" si="39"/>
        <v>Reducir</v>
      </c>
    </row>
    <row r="139" spans="2:15" ht="150" customHeight="1" x14ac:dyDescent="0.25">
      <c r="B139" s="28" t="str">
        <f>+'3 - Identificación del Riesgo'!B138</f>
        <v>ADMINISTRACIÓN DE BIENES Y SERVICIOS</v>
      </c>
      <c r="C139" s="51" t="str">
        <f>+'3 - Identificación del Riesgo'!F138</f>
        <v>SUBDIRECCIÓN ADMINISTRATIVA Y FINANCIERA</v>
      </c>
      <c r="D139" s="25" t="str">
        <f>+'3 - Identificación del Riesgo'!G138</f>
        <v>R 53</v>
      </c>
      <c r="E139" s="26" t="str">
        <f>+'3 - Identificación del Riesgo'!H138</f>
        <v>Incumplimiento en la aplicación de los mantenimientos preventivos a los bienes de la Entidad</v>
      </c>
      <c r="F139" s="26" t="str">
        <f>+'3 - Identificación del Riesgo'!I138</f>
        <v>Afectación Económica o presupuestal</v>
      </c>
      <c r="G139" s="26" t="str">
        <f>+'3 - Identificación del Riesgo'!J138</f>
        <v>Posibilidad de afectación económica por sobrecostos en mantenimientos debido a la falta de control en la implementación de mantenimientos de acuerdo a sus fichas técnicas</v>
      </c>
      <c r="H139" s="212">
        <v>260</v>
      </c>
      <c r="I139" s="241" t="str">
        <f t="shared" ref="I139:I177" si="40">IF(H139&lt;=0,"",IF(H139&lt;=2,"Muy Baja",IF(H139&lt;=24,"Baja",IF(H139&lt;=500,"Media",IF(H139&lt;=5000,"Alta","Muy Alta")))))</f>
        <v>Media</v>
      </c>
      <c r="J139" s="242">
        <f t="shared" ref="J139:J177" si="41">IF(I139="","",IF(I139="Muy Baja",0.2,IF(I139="Baja",0.4,IF(I139="Media",0.6,IF(I139="Alta",0.8,IF(I139="Muy Alta",1,))))))</f>
        <v>0.6</v>
      </c>
      <c r="K139" s="213" t="s">
        <v>956</v>
      </c>
      <c r="L139" s="241" t="str">
        <f>IF(OR(K139=[1]Datos!$A$23,K139=[1]Datos!$B$23),"Leve",IF(OR(K139=[1]Datos!$A$24,K139=[1]Datos!$B$24),"Menor",IF(OR(K139=[1]Datos!$A$25,K139=[1]Datos!$B$25),"Moderado",IF(OR(K139=[1]Datos!$A$26,K139=[1]Datos!$B$26),"Mayor",IF(OR(K139=[1]Datos!$A$27,K139=[1]Datos!$B$27),"Catastrófico","")))))</f>
        <v>Mayor</v>
      </c>
      <c r="M139" s="242">
        <f t="shared" ref="M139:M177" si="42">IF(L139="","",IF(L139="Leve",0.2,IF(L139="Menor",0.4,IF(L139="Moderado",0.6,IF(L139="Mayor",0.8,IF(L139="Catastrófico",1,))))))</f>
        <v>0.8</v>
      </c>
      <c r="N139" s="241" t="str">
        <f t="shared" ref="N139:N177" si="43">IF(OR(AND(I139="Muy Baja",L139="Leve"),AND(I139="Muy Baja",L139="Menor"),AND(I139="Baja",L139="Leve")),"Bajo",IF(OR(AND(I139="Muy baja",L139="Moderado"),AND(I139="Baja",L139="Menor"),AND(I139="Baja",L139="Moderado"),AND(I139="Media",L139="Leve"),AND(I139="Media",L139="Menor"),AND(I139="Media",L139="Moderado"),AND(I139="Alta",L139="Leve"),AND(I139="Alta",L139="Menor")),"Moderado",IF(OR(AND(I139="Muy Baja",L139="Mayor"),AND(I139="Baja",L139="Mayor"),AND(I139="Media",L139="Mayor"),AND(I139="Alta",L139="Moderado"),AND(I139="Alta",L139="Mayor"),AND(I139="Muy Alta",L139="Leve"),AND(I139="Muy Alta",L139="Menor"),AND(I139="Muy Alta",L139="Moderado"),AND(I139="Muy Alta",L139="Mayor")),"Alto",IF(OR(AND(I139="Muy Baja",L139="Catastrófico"),AND(I139="Baja",L139="Catastrófico"),AND(I139="Media",L139="Catastrófico"),AND(I139="Alta",L139="Catastrófico"),AND(I139="Muy Alta",L139="Catastrófico")),"Extremo",""))))</f>
        <v>Alto</v>
      </c>
      <c r="O139" s="241" t="str">
        <f t="shared" ref="O139:O177" si="44">_xlfn.IFS(N139="Bajo","Aceptar",N139="Moderado","Reducir",N139="Alto","Reducir",N139="Extremo","Reducir")</f>
        <v>Reducir</v>
      </c>
    </row>
    <row r="140" spans="2:15" ht="150" customHeight="1" x14ac:dyDescent="0.25">
      <c r="B140" s="28" t="str">
        <f>+'3 - Identificación del Riesgo'!B139</f>
        <v>ADMINISTRACIÓN DE BIENES Y SERVICIOS</v>
      </c>
      <c r="C140" s="51" t="str">
        <f>+'3 - Identificación del Riesgo'!F139</f>
        <v>SUBDIRECCIÓN ADMINISTRATIVA Y FINANCIERA</v>
      </c>
      <c r="D140" s="25" t="str">
        <f>+'3 - Identificación del Riesgo'!G139</f>
        <v>R 54</v>
      </c>
      <c r="E140" s="26" t="str">
        <f>+'3 - Identificación del Riesgo'!H139</f>
        <v>Legalización de comisión o viáticos sin el cumplimiento de requisitos</v>
      </c>
      <c r="F140" s="26" t="str">
        <f>+'3 - Identificación del Riesgo'!I139</f>
        <v>Afectación Económica o presupuestal</v>
      </c>
      <c r="G140" s="26"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12">
        <v>365</v>
      </c>
      <c r="I140" s="241" t="str">
        <f t="shared" si="40"/>
        <v>Media</v>
      </c>
      <c r="J140" s="242">
        <f t="shared" si="41"/>
        <v>0.6</v>
      </c>
      <c r="K140" s="213" t="s">
        <v>954</v>
      </c>
      <c r="L140" s="241" t="str">
        <f>IF(OR(K140=[1]Datos!$A$23,K140=[1]Datos!$B$23),"Leve",IF(OR(K140=[1]Datos!$A$24,K140=[1]Datos!$B$24),"Menor",IF(OR(K140=[1]Datos!$A$25,K140=[1]Datos!$B$25),"Moderado",IF(OR(K140=[1]Datos!$A$26,K140=[1]Datos!$B$26),"Mayor",IF(OR(K140=[1]Datos!$A$27,K140=[1]Datos!$B$27),"Catastrófico","")))))</f>
        <v>Menor</v>
      </c>
      <c r="M140" s="242">
        <f t="shared" si="42"/>
        <v>0.4</v>
      </c>
      <c r="N140" s="241" t="str">
        <f t="shared" si="43"/>
        <v>Moderado</v>
      </c>
      <c r="O140" s="241" t="str">
        <f t="shared" si="44"/>
        <v>Reducir</v>
      </c>
    </row>
    <row r="141" spans="2:15" ht="150" customHeight="1" x14ac:dyDescent="0.25">
      <c r="B141" s="28" t="str">
        <f>+'3 - Identificación del Riesgo'!B140</f>
        <v>ADMINISTRACIÓN DE BIENES Y SERVICIOS</v>
      </c>
      <c r="C141" s="51" t="str">
        <f>+'3 - Identificación del Riesgo'!F140</f>
        <v>SUBDIRECCIÓN ADMINISTRATIVA Y FINANCIERA</v>
      </c>
      <c r="D141" s="25" t="str">
        <f>+'3 - Identificación del Riesgo'!G140</f>
        <v>R 54</v>
      </c>
      <c r="E141" s="26" t="str">
        <f>+'3 - Identificación del Riesgo'!H140</f>
        <v>Legalización de comisión o viáticos sin el cumplimiento de requisitos</v>
      </c>
      <c r="F141" s="26" t="str">
        <f>+'3 - Identificación del Riesgo'!I140</f>
        <v>Afectación Económica o presupuestal</v>
      </c>
      <c r="G141" s="26"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12">
        <v>365</v>
      </c>
      <c r="I141" s="241" t="str">
        <f t="shared" si="40"/>
        <v>Media</v>
      </c>
      <c r="J141" s="242">
        <f t="shared" si="41"/>
        <v>0.6</v>
      </c>
      <c r="K141" s="213" t="s">
        <v>954</v>
      </c>
      <c r="L141" s="241" t="str">
        <f>IF(OR(K141=[1]Datos!$A$23,K141=[1]Datos!$B$23),"Leve",IF(OR(K141=[1]Datos!$A$24,K141=[1]Datos!$B$24),"Menor",IF(OR(K141=[1]Datos!$A$25,K141=[1]Datos!$B$25),"Moderado",IF(OR(K141=[1]Datos!$A$26,K141=[1]Datos!$B$26),"Mayor",IF(OR(K141=[1]Datos!$A$27,K141=[1]Datos!$B$27),"Catastrófico","")))))</f>
        <v>Menor</v>
      </c>
      <c r="M141" s="242">
        <f t="shared" si="42"/>
        <v>0.4</v>
      </c>
      <c r="N141" s="241" t="str">
        <f t="shared" si="43"/>
        <v>Moderado</v>
      </c>
      <c r="O141" s="241" t="str">
        <f t="shared" si="44"/>
        <v>Reducir</v>
      </c>
    </row>
    <row r="142" spans="2:15" ht="150" customHeight="1" x14ac:dyDescent="0.25">
      <c r="B142" s="28" t="str">
        <f>+'3 - Identificación del Riesgo'!B141</f>
        <v>ADMINISTRACIÓN DE BIENES Y SERVICIOS</v>
      </c>
      <c r="C142" s="51" t="str">
        <f>+'3 - Identificación del Riesgo'!F141</f>
        <v>SUBDIRECCIÓN ADMINISTRATIVA Y FINANCIERA</v>
      </c>
      <c r="D142" s="25" t="str">
        <f>+'3 - Identificación del Riesgo'!G141</f>
        <v>R 54</v>
      </c>
      <c r="E142" s="26" t="str">
        <f>+'3 - Identificación del Riesgo'!H141</f>
        <v>Legalización de comisión o viáticos sin el cumplimiento de requisitos</v>
      </c>
      <c r="F142" s="26" t="str">
        <f>+'3 - Identificación del Riesgo'!I141</f>
        <v>Afectación Económica o presupuestal</v>
      </c>
      <c r="G142" s="26"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12">
        <v>365</v>
      </c>
      <c r="I142" s="241" t="str">
        <f t="shared" si="40"/>
        <v>Media</v>
      </c>
      <c r="J142" s="242">
        <f t="shared" si="41"/>
        <v>0.6</v>
      </c>
      <c r="K142" s="213" t="s">
        <v>954</v>
      </c>
      <c r="L142" s="241" t="str">
        <f>IF(OR(K142=[1]Datos!$A$23,K142=[1]Datos!$B$23),"Leve",IF(OR(K142=[1]Datos!$A$24,K142=[1]Datos!$B$24),"Menor",IF(OR(K142=[1]Datos!$A$25,K142=[1]Datos!$B$25),"Moderado",IF(OR(K142=[1]Datos!$A$26,K142=[1]Datos!$B$26),"Mayor",IF(OR(K142=[1]Datos!$A$27,K142=[1]Datos!$B$27),"Catastrófico","")))))</f>
        <v>Menor</v>
      </c>
      <c r="M142" s="242">
        <f t="shared" si="42"/>
        <v>0.4</v>
      </c>
      <c r="N142" s="241" t="str">
        <f t="shared" si="43"/>
        <v>Moderado</v>
      </c>
      <c r="O142" s="241" t="str">
        <f t="shared" si="44"/>
        <v>Reducir</v>
      </c>
    </row>
    <row r="143" spans="2:15" ht="150" customHeight="1" x14ac:dyDescent="0.25">
      <c r="B143" s="28" t="str">
        <f>+'3 - Identificación del Riesgo'!B142</f>
        <v>ADMINISTRACIÓN DE BIENES Y SERVICIOS</v>
      </c>
      <c r="C143" s="51" t="str">
        <f>+'3 - Identificación del Riesgo'!F142</f>
        <v xml:space="preserve">SUBDIRECCIÓN ADMINISTRATIVA Y FINANCIERA
</v>
      </c>
      <c r="D143" s="25" t="str">
        <f>+'3 - Identificación del Riesgo'!G142</f>
        <v>R 55</v>
      </c>
      <c r="E143" s="26" t="str">
        <f>+'3 - Identificación del Riesgo'!H142</f>
        <v>Pérdida o daño en la documentación de la Agencia</v>
      </c>
      <c r="F143" s="26" t="str">
        <f>+'3 - Identificación del Riesgo'!I142</f>
        <v>Pérdida Reputacional</v>
      </c>
      <c r="G143" s="26" t="str">
        <f>+'3 - Identificación del Riesgo'!J142</f>
        <v>Posibilidad de pérdida reputacional en la imagen institucional ante los grupos de interés debido a la falta de control para los lineamientos de manejo y de conservación en documentos</v>
      </c>
      <c r="H143" s="212">
        <v>8155</v>
      </c>
      <c r="I143" s="241" t="str">
        <f t="shared" si="40"/>
        <v>Muy Alta</v>
      </c>
      <c r="J143" s="242">
        <f t="shared" si="41"/>
        <v>1</v>
      </c>
      <c r="K143" s="213" t="s">
        <v>393</v>
      </c>
      <c r="L143" s="241" t="str">
        <f>IF(OR(K143=[1]Datos!$A$23,K143=[1]Datos!$B$23),"Leve",IF(OR(K143=[1]Datos!$A$24,K143=[1]Datos!$B$24),"Menor",IF(OR(K143=[1]Datos!$A$25,K143=[1]Datos!$B$25),"Moderado",IF(OR(K143=[1]Datos!$A$26,K143=[1]Datos!$B$26),"Mayor",IF(OR(K143=[1]Datos!$A$27,K143=[1]Datos!$B$27),"Catastrófico","")))))</f>
        <v>Moderado</v>
      </c>
      <c r="M143" s="242">
        <f t="shared" si="42"/>
        <v>0.6</v>
      </c>
      <c r="N143" s="241" t="str">
        <f t="shared" si="43"/>
        <v>Alto</v>
      </c>
      <c r="O143" s="241" t="str">
        <f t="shared" si="44"/>
        <v>Reducir</v>
      </c>
    </row>
    <row r="144" spans="2:15" ht="150" customHeight="1" x14ac:dyDescent="0.25">
      <c r="B144" s="28" t="str">
        <f>+'3 - Identificación del Riesgo'!B143</f>
        <v>ADMINISTRACIÓN DE BIENES Y SERVICIOS</v>
      </c>
      <c r="C144" s="51" t="str">
        <f>+'3 - Identificación del Riesgo'!F143</f>
        <v xml:space="preserve">SUBDIRECCIÓN ADMINISTRATIVA Y FINANCIERA
</v>
      </c>
      <c r="D144" s="25" t="str">
        <f>+'3 - Identificación del Riesgo'!G143</f>
        <v>R 55</v>
      </c>
      <c r="E144" s="26" t="str">
        <f>+'3 - Identificación del Riesgo'!H143</f>
        <v>Pérdida o daño en la documentación de la Agencia</v>
      </c>
      <c r="F144" s="26" t="str">
        <f>+'3 - Identificación del Riesgo'!I143</f>
        <v>Pérdida Reputacional</v>
      </c>
      <c r="G144" s="26" t="str">
        <f>+'3 - Identificación del Riesgo'!J143</f>
        <v>Posibilidad de pérdida reputacional en la imagen institucional ante los grupos de interés debido a la falta de control para los lineamientos de manejo y de conservación en documentos</v>
      </c>
      <c r="H144" s="212">
        <v>8155</v>
      </c>
      <c r="I144" s="241" t="str">
        <f t="shared" si="40"/>
        <v>Muy Alta</v>
      </c>
      <c r="J144" s="242">
        <f t="shared" si="41"/>
        <v>1</v>
      </c>
      <c r="K144" s="213" t="s">
        <v>393</v>
      </c>
      <c r="L144" s="241" t="str">
        <f>IF(OR(K144=[1]Datos!$A$23,K144=[1]Datos!$B$23),"Leve",IF(OR(K144=[1]Datos!$A$24,K144=[1]Datos!$B$24),"Menor",IF(OR(K144=[1]Datos!$A$25,K144=[1]Datos!$B$25),"Moderado",IF(OR(K144=[1]Datos!$A$26,K144=[1]Datos!$B$26),"Mayor",IF(OR(K144=[1]Datos!$A$27,K144=[1]Datos!$B$27),"Catastrófico","")))))</f>
        <v>Moderado</v>
      </c>
      <c r="M144" s="242">
        <f t="shared" si="42"/>
        <v>0.6</v>
      </c>
      <c r="N144" s="241" t="str">
        <f t="shared" si="43"/>
        <v>Alto</v>
      </c>
      <c r="O144" s="241" t="str">
        <f t="shared" si="44"/>
        <v>Reducir</v>
      </c>
    </row>
    <row r="145" spans="2:15" ht="150" customHeight="1" x14ac:dyDescent="0.25">
      <c r="B145" s="28" t="str">
        <f>+'3 - Identificación del Riesgo'!B144</f>
        <v>ADMINISTRACIÓN DE BIENES Y SERVICIOS</v>
      </c>
      <c r="C145" s="51" t="str">
        <f>+'3 - Identificación del Riesgo'!F144</f>
        <v xml:space="preserve">SUBDIRECCIÓN ADMINISTRATIVA Y FINANCIERA
</v>
      </c>
      <c r="D145" s="25" t="str">
        <f>+'3 - Identificación del Riesgo'!G144</f>
        <v>R 55</v>
      </c>
      <c r="E145" s="26" t="str">
        <f>+'3 - Identificación del Riesgo'!H144</f>
        <v>Pérdida o daño en la documentación de la Agencia</v>
      </c>
      <c r="F145" s="26" t="str">
        <f>+'3 - Identificación del Riesgo'!I144</f>
        <v>Pérdida Reputacional</v>
      </c>
      <c r="G145" s="26" t="str">
        <f>+'3 - Identificación del Riesgo'!J144</f>
        <v>Posibilidad de pérdida reputacional en la imagen institucional ante los grupos de interés debido a la falta de control para los lineamientos de manejo y de conservación en documentos</v>
      </c>
      <c r="H145" s="212">
        <v>8155</v>
      </c>
      <c r="I145" s="241" t="str">
        <f t="shared" si="40"/>
        <v>Muy Alta</v>
      </c>
      <c r="J145" s="242">
        <f t="shared" si="41"/>
        <v>1</v>
      </c>
      <c r="K145" s="213" t="s">
        <v>393</v>
      </c>
      <c r="L145" s="241" t="str">
        <f>IF(OR(K145=[1]Datos!$A$23,K145=[1]Datos!$B$23),"Leve",IF(OR(K145=[1]Datos!$A$24,K145=[1]Datos!$B$24),"Menor",IF(OR(K145=[1]Datos!$A$25,K145=[1]Datos!$B$25),"Moderado",IF(OR(K145=[1]Datos!$A$26,K145=[1]Datos!$B$26),"Mayor",IF(OR(K145=[1]Datos!$A$27,K145=[1]Datos!$B$27),"Catastrófico","")))))</f>
        <v>Moderado</v>
      </c>
      <c r="M145" s="242">
        <f t="shared" si="42"/>
        <v>0.6</v>
      </c>
      <c r="N145" s="241" t="str">
        <f t="shared" si="43"/>
        <v>Alto</v>
      </c>
      <c r="O145" s="241" t="str">
        <f t="shared" si="44"/>
        <v>Reducir</v>
      </c>
    </row>
    <row r="146" spans="2:15" ht="150" customHeight="1" x14ac:dyDescent="0.25">
      <c r="B146" s="28" t="str">
        <f>+'3 - Identificación del Riesgo'!B145</f>
        <v>ADMINISTRACIÓN DE BIENES Y SERVICIOS</v>
      </c>
      <c r="C146" s="51" t="str">
        <f>+'3 - Identificación del Riesgo'!F145</f>
        <v xml:space="preserve">SUBDIRECCIÓN ADMINISTRATIVA Y FINANCIERA
</v>
      </c>
      <c r="D146" s="25" t="str">
        <f>+'3 - Identificación del Riesgo'!G145</f>
        <v>R 55</v>
      </c>
      <c r="E146" s="26" t="str">
        <f>+'3 - Identificación del Riesgo'!H145</f>
        <v>Pérdida o daño en la documentación de la Agencia</v>
      </c>
      <c r="F146" s="26" t="str">
        <f>+'3 - Identificación del Riesgo'!I145</f>
        <v>Pérdida Reputacional</v>
      </c>
      <c r="G146" s="26" t="str">
        <f>+'3 - Identificación del Riesgo'!J145</f>
        <v>Posibilidad de pérdida reputacional en la imagen institucional ante los grupos de interés debido a la falta de control para los lineamientos de manejo y de conservación en documentos</v>
      </c>
      <c r="H146" s="212">
        <v>8155</v>
      </c>
      <c r="I146" s="241" t="str">
        <f t="shared" si="40"/>
        <v>Muy Alta</v>
      </c>
      <c r="J146" s="242">
        <f t="shared" si="41"/>
        <v>1</v>
      </c>
      <c r="K146" s="213" t="s">
        <v>393</v>
      </c>
      <c r="L146" s="241" t="str">
        <f>IF(OR(K146=[1]Datos!$A$23,K146=[1]Datos!$B$23),"Leve",IF(OR(K146=[1]Datos!$A$24,K146=[1]Datos!$B$24),"Menor",IF(OR(K146=[1]Datos!$A$25,K146=[1]Datos!$B$25),"Moderado",IF(OR(K146=[1]Datos!$A$26,K146=[1]Datos!$B$26),"Mayor",IF(OR(K146=[1]Datos!$A$27,K146=[1]Datos!$B$27),"Catastrófico","")))))</f>
        <v>Moderado</v>
      </c>
      <c r="M146" s="242">
        <f t="shared" si="42"/>
        <v>0.6</v>
      </c>
      <c r="N146" s="241" t="str">
        <f t="shared" si="43"/>
        <v>Alto</v>
      </c>
      <c r="O146" s="241" t="str">
        <f t="shared" si="44"/>
        <v>Reducir</v>
      </c>
    </row>
    <row r="147" spans="2:15" ht="150" customHeight="1" x14ac:dyDescent="0.25">
      <c r="B147" s="28" t="str">
        <f>+'3 - Identificación del Riesgo'!B146</f>
        <v>ADMINISTRACIÓN DE BIENES Y SERVICIOS</v>
      </c>
      <c r="C147" s="51" t="str">
        <f>+'3 - Identificación del Riesgo'!F146</f>
        <v xml:space="preserve">SUBDIRECCIÓN ADMINISTRATIVA Y FINANCIERA
</v>
      </c>
      <c r="D147" s="25" t="str">
        <f>+'3 - Identificación del Riesgo'!G146</f>
        <v>R 56</v>
      </c>
      <c r="E147" s="26" t="str">
        <f>+'3 - Identificación del Riesgo'!H146</f>
        <v xml:space="preserve">Asignación incorrecta de comunicaciones oficiales recibidas (documentos) en el momento de la radicación. </v>
      </c>
      <c r="F147" s="26" t="str">
        <f>+'3 - Identificación del Riesgo'!I146</f>
        <v>Pérdida Reputacional</v>
      </c>
      <c r="G147" s="26"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12">
        <v>154477</v>
      </c>
      <c r="I147" s="241" t="str">
        <f t="shared" si="40"/>
        <v>Muy Alta</v>
      </c>
      <c r="J147" s="242">
        <f t="shared" si="41"/>
        <v>1</v>
      </c>
      <c r="K147" s="213" t="s">
        <v>393</v>
      </c>
      <c r="L147" s="241" t="str">
        <f>IF(OR(K147=[1]Datos!$A$23,K147=[1]Datos!$B$23),"Leve",IF(OR(K147=[1]Datos!$A$24,K147=[1]Datos!$B$24),"Menor",IF(OR(K147=[1]Datos!$A$25,K147=[1]Datos!$B$25),"Moderado",IF(OR(K147=[1]Datos!$A$26,K147=[1]Datos!$B$26),"Mayor",IF(OR(K147=[1]Datos!$A$27,K147=[1]Datos!$B$27),"Catastrófico","")))))</f>
        <v>Moderado</v>
      </c>
      <c r="M147" s="242">
        <f t="shared" si="42"/>
        <v>0.6</v>
      </c>
      <c r="N147" s="241" t="str">
        <f t="shared" si="43"/>
        <v>Alto</v>
      </c>
      <c r="O147" s="241" t="str">
        <f t="shared" si="44"/>
        <v>Reducir</v>
      </c>
    </row>
    <row r="148" spans="2:15" ht="150" customHeight="1" x14ac:dyDescent="0.25">
      <c r="B148" s="28" t="str">
        <f>+'3 - Identificación del Riesgo'!B147</f>
        <v>ADMINISTRACIÓN DE BIENES Y SERVICIOS</v>
      </c>
      <c r="C148" s="51" t="str">
        <f>+'3 - Identificación del Riesgo'!F147</f>
        <v xml:space="preserve">SUBDIRECCIÓN ADMINISTRATIVA Y FINANCIERA
</v>
      </c>
      <c r="D148" s="25" t="str">
        <f>+'3 - Identificación del Riesgo'!G147</f>
        <v>R 56</v>
      </c>
      <c r="E148" s="26" t="str">
        <f>+'3 - Identificación del Riesgo'!H147</f>
        <v xml:space="preserve">Asignación incorrecta de comunicaciones oficiales recibidas (documentos) en el momento de la radicación. </v>
      </c>
      <c r="F148" s="26" t="str">
        <f>+'3 - Identificación del Riesgo'!I147</f>
        <v>Pérdida Reputacional</v>
      </c>
      <c r="G148" s="26"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12">
        <v>154477</v>
      </c>
      <c r="I148" s="241" t="str">
        <f t="shared" si="40"/>
        <v>Muy Alta</v>
      </c>
      <c r="J148" s="242">
        <f t="shared" si="41"/>
        <v>1</v>
      </c>
      <c r="K148" s="213" t="s">
        <v>393</v>
      </c>
      <c r="L148" s="241" t="str">
        <f>IF(OR(K148=[1]Datos!$A$23,K148=[1]Datos!$B$23),"Leve",IF(OR(K148=[1]Datos!$A$24,K148=[1]Datos!$B$24),"Menor",IF(OR(K148=[1]Datos!$A$25,K148=[1]Datos!$B$25),"Moderado",IF(OR(K148=[1]Datos!$A$26,K148=[1]Datos!$B$26),"Mayor",IF(OR(K148=[1]Datos!$A$27,K148=[1]Datos!$B$27),"Catastrófico","")))))</f>
        <v>Moderado</v>
      </c>
      <c r="M148" s="242">
        <f t="shared" si="42"/>
        <v>0.6</v>
      </c>
      <c r="N148" s="241" t="str">
        <f t="shared" si="43"/>
        <v>Alto</v>
      </c>
      <c r="O148" s="241" t="str">
        <f t="shared" si="44"/>
        <v>Reducir</v>
      </c>
    </row>
    <row r="149" spans="2:15" ht="150" customHeight="1" x14ac:dyDescent="0.25">
      <c r="B149" s="28" t="str">
        <f>+'3 - Identificación del Riesgo'!B148</f>
        <v>ADMINISTRACIÓN DE BIENES Y SERVICIOS</v>
      </c>
      <c r="C149" s="51" t="str">
        <f>+'3 - Identificación del Riesgo'!F148</f>
        <v xml:space="preserve">SUBDIRECCIÓN ADMINISTRATIVA Y FINANCIERA
</v>
      </c>
      <c r="D149" s="25" t="str">
        <f>+'3 - Identificación del Riesgo'!G148</f>
        <v>R 56</v>
      </c>
      <c r="E149" s="26" t="str">
        <f>+'3 - Identificación del Riesgo'!H148</f>
        <v xml:space="preserve">Asignación incorrecta de comunicaciones oficiales recibidas (documentos) en el momento de la radicación. </v>
      </c>
      <c r="F149" s="26" t="str">
        <f>+'3 - Identificación del Riesgo'!I148</f>
        <v>Pérdida Reputacional</v>
      </c>
      <c r="G149" s="26"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12">
        <v>154477</v>
      </c>
      <c r="I149" s="241" t="str">
        <f t="shared" si="40"/>
        <v>Muy Alta</v>
      </c>
      <c r="J149" s="242">
        <f t="shared" si="41"/>
        <v>1</v>
      </c>
      <c r="K149" s="213" t="s">
        <v>393</v>
      </c>
      <c r="L149" s="241" t="str">
        <f>IF(OR(K149=[1]Datos!$A$23,K149=[1]Datos!$B$23),"Leve",IF(OR(K149=[1]Datos!$A$24,K149=[1]Datos!$B$24),"Menor",IF(OR(K149=[1]Datos!$A$25,K149=[1]Datos!$B$25),"Moderado",IF(OR(K149=[1]Datos!$A$26,K149=[1]Datos!$B$26),"Mayor",IF(OR(K149=[1]Datos!$A$27,K149=[1]Datos!$B$27),"Catastrófico","")))))</f>
        <v>Moderado</v>
      </c>
      <c r="M149" s="242">
        <f t="shared" si="42"/>
        <v>0.6</v>
      </c>
      <c r="N149" s="241" t="str">
        <f t="shared" si="43"/>
        <v>Alto</v>
      </c>
      <c r="O149" s="241" t="str">
        <f t="shared" si="44"/>
        <v>Reducir</v>
      </c>
    </row>
    <row r="150" spans="2:15" ht="150" customHeight="1" x14ac:dyDescent="0.25">
      <c r="B150" s="28" t="str">
        <f>+'3 - Identificación del Riesgo'!B149</f>
        <v>ADMINISTRACIÓN DE BIENES Y SERVICIOS</v>
      </c>
      <c r="C150" s="51" t="str">
        <f>+'3 - Identificación del Riesgo'!F149</f>
        <v xml:space="preserve">SUBDIRECCIÓN ADMINISTRATIVA Y FINANCIERA
</v>
      </c>
      <c r="D150" s="25" t="str">
        <f>+'3 - Identificación del Riesgo'!G149</f>
        <v>R 57</v>
      </c>
      <c r="E150" s="26" t="str">
        <f>+'3 - Identificación del Riesgo'!H149</f>
        <v>Demoras en la respuesta a solicitudes internas de documentos en atención de los requerimientos de expedientes por parte de las dependencias</v>
      </c>
      <c r="F150" s="26" t="str">
        <f>+'3 - Identificación del Riesgo'!I149</f>
        <v>Pérdida Reputacional</v>
      </c>
      <c r="G150" s="26"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12">
        <v>8715</v>
      </c>
      <c r="I150" s="241" t="str">
        <f t="shared" si="40"/>
        <v>Muy Alta</v>
      </c>
      <c r="J150" s="242">
        <f t="shared" si="41"/>
        <v>1</v>
      </c>
      <c r="K150" s="213" t="s">
        <v>393</v>
      </c>
      <c r="L150" s="241" t="str">
        <f>IF(OR(K150=[1]Datos!$A$23,K150=[1]Datos!$B$23),"Leve",IF(OR(K150=[1]Datos!$A$24,K150=[1]Datos!$B$24),"Menor",IF(OR(K150=[1]Datos!$A$25,K150=[1]Datos!$B$25),"Moderado",IF(OR(K150=[1]Datos!$A$26,K150=[1]Datos!$B$26),"Mayor",IF(OR(K150=[1]Datos!$A$27,K150=[1]Datos!$B$27),"Catastrófico","")))))</f>
        <v>Moderado</v>
      </c>
      <c r="M150" s="242">
        <f t="shared" si="42"/>
        <v>0.6</v>
      </c>
      <c r="N150" s="241" t="str">
        <f t="shared" si="43"/>
        <v>Alto</v>
      </c>
      <c r="O150" s="241" t="str">
        <f t="shared" si="44"/>
        <v>Reducir</v>
      </c>
    </row>
    <row r="151" spans="2:15" ht="150" customHeight="1" x14ac:dyDescent="0.25">
      <c r="B151" s="28" t="str">
        <f>+'3 - Identificación del Riesgo'!B150</f>
        <v>ADMINISTRACIÓN DE BIENES Y SERVICIOS</v>
      </c>
      <c r="C151" s="51" t="str">
        <f>+'3 - Identificación del Riesgo'!F150</f>
        <v xml:space="preserve">SUBDIRECCIÓN ADMINISTRATIVA Y FINANCIERA
</v>
      </c>
      <c r="D151" s="25" t="str">
        <f>+'3 - Identificación del Riesgo'!G150</f>
        <v>R 57</v>
      </c>
      <c r="E151" s="26" t="str">
        <f>+'3 - Identificación del Riesgo'!H150</f>
        <v>Demoras en la respuesta a solicitudes internas de documentos en atención de los requerimientos de expedientes por parte de las dependencias</v>
      </c>
      <c r="F151" s="26" t="str">
        <f>+'3 - Identificación del Riesgo'!I150</f>
        <v>Pérdida Reputacional</v>
      </c>
      <c r="G151" s="26"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12">
        <v>8715</v>
      </c>
      <c r="I151" s="241" t="str">
        <f t="shared" si="40"/>
        <v>Muy Alta</v>
      </c>
      <c r="J151" s="242">
        <f t="shared" si="41"/>
        <v>1</v>
      </c>
      <c r="K151" s="213" t="s">
        <v>393</v>
      </c>
      <c r="L151" s="241" t="str">
        <f>IF(OR(K151=[1]Datos!$A$23,K151=[1]Datos!$B$23),"Leve",IF(OR(K151=[1]Datos!$A$24,K151=[1]Datos!$B$24),"Menor",IF(OR(K151=[1]Datos!$A$25,K151=[1]Datos!$B$25),"Moderado",IF(OR(K151=[1]Datos!$A$26,K151=[1]Datos!$B$26),"Mayor",IF(OR(K151=[1]Datos!$A$27,K151=[1]Datos!$B$27),"Catastrófico","")))))</f>
        <v>Moderado</v>
      </c>
      <c r="M151" s="242">
        <f t="shared" si="42"/>
        <v>0.6</v>
      </c>
      <c r="N151" s="241" t="str">
        <f t="shared" si="43"/>
        <v>Alto</v>
      </c>
      <c r="O151" s="241" t="str">
        <f t="shared" si="44"/>
        <v>Reducir</v>
      </c>
    </row>
    <row r="152" spans="2:15" ht="150" customHeight="1" x14ac:dyDescent="0.25">
      <c r="B152" s="28" t="str">
        <f>+'3 - Identificación del Riesgo'!B151</f>
        <v>ADMINISTRACIÓN DE BIENES Y SERVICIOS</v>
      </c>
      <c r="C152" s="51" t="str">
        <f>+'3 - Identificación del Riesgo'!F151</f>
        <v>SUBDIRECCIÓN ADMINISTRATIVA Y FINANCIERA</v>
      </c>
      <c r="D152" s="25" t="str">
        <f>+'3 - Identificación del Riesgo'!G151</f>
        <v>R 58</v>
      </c>
      <c r="E152" s="26" t="str">
        <f>+'3 - Identificación del Riesgo'!H151</f>
        <v>Incumplimiento del Plan de Gestión Integral de Residuos Peligrosos (PGIRESPEL)</v>
      </c>
      <c r="F152" s="26" t="str">
        <f>+'3 - Identificación del Riesgo'!I151</f>
        <v>Afectación Económica o presupuestal</v>
      </c>
      <c r="G152" s="26" t="str">
        <f>+'3 - Identificación del Riesgo'!J151</f>
        <v>Posibilidad de afectación económica por sanciones legales por entes de control debido al desconocimiento en la normatividad ambiental aplicable</v>
      </c>
      <c r="H152" s="212">
        <v>1</v>
      </c>
      <c r="I152" s="241" t="str">
        <f t="shared" si="40"/>
        <v>Muy Baja</v>
      </c>
      <c r="J152" s="242">
        <f t="shared" si="41"/>
        <v>0.2</v>
      </c>
      <c r="K152" s="213" t="s">
        <v>954</v>
      </c>
      <c r="L152" s="241" t="str">
        <f>IF(OR(K152=[1]Datos!$A$23,K152=[1]Datos!$B$23),"Leve",IF(OR(K152=[1]Datos!$A$24,K152=[1]Datos!$B$24),"Menor",IF(OR(K152=[1]Datos!$A$25,K152=[1]Datos!$B$25),"Moderado",IF(OR(K152=[1]Datos!$A$26,K152=[1]Datos!$B$26),"Mayor",IF(OR(K152=[1]Datos!$A$27,K152=[1]Datos!$B$27),"Catastrófico","")))))</f>
        <v>Menor</v>
      </c>
      <c r="M152" s="242">
        <f t="shared" si="42"/>
        <v>0.4</v>
      </c>
      <c r="N152" s="241" t="str">
        <f t="shared" si="43"/>
        <v>Bajo</v>
      </c>
      <c r="O152" s="241" t="str">
        <f t="shared" si="44"/>
        <v>Aceptar</v>
      </c>
    </row>
    <row r="153" spans="2:15" ht="150" customHeight="1" x14ac:dyDescent="0.25">
      <c r="B153" s="28" t="str">
        <f>+'3 - Identificación del Riesgo'!B152</f>
        <v>ADMINISTRACIÓN DE BIENES Y SERVICIOS</v>
      </c>
      <c r="C153" s="51" t="str">
        <f>+'3 - Identificación del Riesgo'!F152</f>
        <v>SUBDIRECCIÓN ADMINISTRATIVA Y FINANCIERA</v>
      </c>
      <c r="D153" s="25" t="str">
        <f>+'3 - Identificación del Riesgo'!G152</f>
        <v>R 58</v>
      </c>
      <c r="E153" s="26" t="str">
        <f>+'3 - Identificación del Riesgo'!H152</f>
        <v>Incumplimiento del Plan de Gestión Integral de Residuos Peligrosos (PGIRESPEL)</v>
      </c>
      <c r="F153" s="26" t="str">
        <f>+'3 - Identificación del Riesgo'!I152</f>
        <v>Afectación Económica o presupuestal</v>
      </c>
      <c r="G153" s="26" t="str">
        <f>+'3 - Identificación del Riesgo'!J152</f>
        <v>Posibilidad de afectación económica por sanciones legales por entes de control debido al desconocimiento en la normatividad ambiental aplicable</v>
      </c>
      <c r="H153" s="212">
        <v>1</v>
      </c>
      <c r="I153" s="241" t="str">
        <f t="shared" si="40"/>
        <v>Muy Baja</v>
      </c>
      <c r="J153" s="242">
        <f t="shared" si="41"/>
        <v>0.2</v>
      </c>
      <c r="K153" s="213" t="s">
        <v>954</v>
      </c>
      <c r="L153" s="241" t="str">
        <f>IF(OR(K153=[1]Datos!$A$23,K153=[1]Datos!$B$23),"Leve",IF(OR(K153=[1]Datos!$A$24,K153=[1]Datos!$B$24),"Menor",IF(OR(K153=[1]Datos!$A$25,K153=[1]Datos!$B$25),"Moderado",IF(OR(K153=[1]Datos!$A$26,K153=[1]Datos!$B$26),"Mayor",IF(OR(K153=[1]Datos!$A$27,K153=[1]Datos!$B$27),"Catastrófico","")))))</f>
        <v>Menor</v>
      </c>
      <c r="M153" s="242">
        <f t="shared" si="42"/>
        <v>0.4</v>
      </c>
      <c r="N153" s="241" t="str">
        <f t="shared" si="43"/>
        <v>Bajo</v>
      </c>
      <c r="O153" s="241" t="str">
        <f t="shared" si="44"/>
        <v>Aceptar</v>
      </c>
    </row>
    <row r="154" spans="2:15" ht="150" customHeight="1" x14ac:dyDescent="0.25">
      <c r="B154" s="28" t="str">
        <f>+'3 - Identificación del Riesgo'!B153</f>
        <v>ADMINISTRACIÓN DE BIENES Y SERVICIOS</v>
      </c>
      <c r="C154" s="51" t="str">
        <f>+'3 - Identificación del Riesgo'!F153</f>
        <v>SUBDIRECCIÓN ADMINISTRATIVA Y FINANCIERA</v>
      </c>
      <c r="D154" s="25" t="str">
        <f>+'3 - Identificación del Riesgo'!G153</f>
        <v>R 59</v>
      </c>
      <c r="E154" s="26" t="str">
        <f>+'3 - Identificación del Riesgo'!H153</f>
        <v>Incumplimiento de requisitos y trámites legales ambientales en la adquisición de bienes y servicios</v>
      </c>
      <c r="F154" s="26" t="str">
        <f>+'3 - Identificación del Riesgo'!I153</f>
        <v>Afectación Económica o presupuestal</v>
      </c>
      <c r="G154" s="26" t="str">
        <f>+'3 - Identificación del Riesgo'!J153</f>
        <v>Posibilidad de afectación económica por sanciones legales por entes de control debido al desconocimiento e incumplimiento de la normatividad ambiental aplicable</v>
      </c>
      <c r="H154" s="212">
        <v>260</v>
      </c>
      <c r="I154" s="241" t="str">
        <f t="shared" si="40"/>
        <v>Media</v>
      </c>
      <c r="J154" s="242">
        <f t="shared" si="41"/>
        <v>0.6</v>
      </c>
      <c r="K154" s="213" t="s">
        <v>956</v>
      </c>
      <c r="L154" s="241" t="str">
        <f>IF(OR(K154=[1]Datos!$A$23,K154=[1]Datos!$B$23),"Leve",IF(OR(K154=[1]Datos!$A$24,K154=[1]Datos!$B$24),"Menor",IF(OR(K154=[1]Datos!$A$25,K154=[1]Datos!$B$25),"Moderado",IF(OR(K154=[1]Datos!$A$26,K154=[1]Datos!$B$26),"Mayor",IF(OR(K154=[1]Datos!$A$27,K154=[1]Datos!$B$27),"Catastrófico","")))))</f>
        <v>Mayor</v>
      </c>
      <c r="M154" s="242">
        <f t="shared" si="42"/>
        <v>0.8</v>
      </c>
      <c r="N154" s="241" t="str">
        <f t="shared" si="43"/>
        <v>Alto</v>
      </c>
      <c r="O154" s="241" t="str">
        <f t="shared" si="44"/>
        <v>Reducir</v>
      </c>
    </row>
    <row r="155" spans="2:15" ht="150" customHeight="1" x14ac:dyDescent="0.25">
      <c r="B155" s="28" t="str">
        <f>+'3 - Identificación del Riesgo'!B154</f>
        <v>ADMINISTRACIÓN DE BIENES Y SERVICIOS</v>
      </c>
      <c r="C155" s="51" t="str">
        <f>+'3 - Identificación del Riesgo'!F154</f>
        <v>SUBDIRECCIÓN ADMINISTRATIVA Y FINANCIERA</v>
      </c>
      <c r="D155" s="25" t="str">
        <f>+'3 - Identificación del Riesgo'!G154</f>
        <v>R 59</v>
      </c>
      <c r="E155" s="26" t="str">
        <f>+'3 - Identificación del Riesgo'!H154</f>
        <v>Incumplimiento de requisitos y trámites legales ambientales en la adquisición de bienes y servicios</v>
      </c>
      <c r="F155" s="26" t="str">
        <f>+'3 - Identificación del Riesgo'!I154</f>
        <v>Afectación Económica o presupuestal</v>
      </c>
      <c r="G155" s="26" t="str">
        <f>+'3 - Identificación del Riesgo'!J154</f>
        <v>Posibilidad de afectación económica por sanciones legales por entes de control debido al desconocimiento e incumplimiento de la normatividad ambiental aplicable</v>
      </c>
      <c r="H155" s="212">
        <v>260</v>
      </c>
      <c r="I155" s="241" t="str">
        <f t="shared" si="40"/>
        <v>Media</v>
      </c>
      <c r="J155" s="242">
        <f t="shared" si="41"/>
        <v>0.6</v>
      </c>
      <c r="K155" s="213" t="s">
        <v>956</v>
      </c>
      <c r="L155" s="241" t="str">
        <f>IF(OR(K155=[1]Datos!$A$23,K155=[1]Datos!$B$23),"Leve",IF(OR(K155=[1]Datos!$A$24,K155=[1]Datos!$B$24),"Menor",IF(OR(K155=[1]Datos!$A$25,K155=[1]Datos!$B$25),"Moderado",IF(OR(K155=[1]Datos!$A$26,K155=[1]Datos!$B$26),"Mayor",IF(OR(K155=[1]Datos!$A$27,K155=[1]Datos!$B$27),"Catastrófico","")))))</f>
        <v>Mayor</v>
      </c>
      <c r="M155" s="242">
        <f t="shared" si="42"/>
        <v>0.8</v>
      </c>
      <c r="N155" s="241" t="str">
        <f t="shared" si="43"/>
        <v>Alto</v>
      </c>
      <c r="O155" s="241" t="str">
        <f t="shared" si="44"/>
        <v>Reducir</v>
      </c>
    </row>
    <row r="156" spans="2:15" ht="150" customHeight="1" x14ac:dyDescent="0.25">
      <c r="B156" s="28" t="str">
        <f>+'3 - Identificación del Riesgo'!B155</f>
        <v>ADMINISTRACIÓN DE BIENES Y SERVICIOS</v>
      </c>
      <c r="C156" s="51" t="str">
        <f>+'3 - Identificación del Riesgo'!F155</f>
        <v>SUBDIRECCIÓN ADMINISTRATIVA Y FINANCIERA</v>
      </c>
      <c r="D156" s="25" t="str">
        <f>+'3 - Identificación del Riesgo'!G155</f>
        <v>R 60</v>
      </c>
      <c r="E156" s="26" t="str">
        <f>+'3 - Identificación del Riesgo'!H155</f>
        <v>Desactualización del Sistema de Gestión Ambiental con requisitos legales ambientales</v>
      </c>
      <c r="F156" s="26" t="str">
        <f>+'3 - Identificación del Riesgo'!I155</f>
        <v>Afectación Económica o presupuestal</v>
      </c>
      <c r="G156" s="26" t="str">
        <f>+'3 - Identificación del Riesgo'!J155</f>
        <v>Posibilidad de afectación económica por sanciones legales por entes de control debido al desconocimiento de la normatividad ambiental y la insuficiencia de recursos físicos, financieros y de talento humanos</v>
      </c>
      <c r="H156" s="212">
        <v>1</v>
      </c>
      <c r="I156" s="241" t="str">
        <f t="shared" si="40"/>
        <v>Muy Baja</v>
      </c>
      <c r="J156" s="242">
        <f t="shared" si="41"/>
        <v>0.2</v>
      </c>
      <c r="K156" s="213" t="s">
        <v>954</v>
      </c>
      <c r="L156" s="241" t="str">
        <f>IF(OR(K156=[1]Datos!$A$23,K156=[1]Datos!$B$23),"Leve",IF(OR(K156=[1]Datos!$A$24,K156=[1]Datos!$B$24),"Menor",IF(OR(K156=[1]Datos!$A$25,K156=[1]Datos!$B$25),"Moderado",IF(OR(K156=[1]Datos!$A$26,K156=[1]Datos!$B$26),"Mayor",IF(OR(K156=[1]Datos!$A$27,K156=[1]Datos!$B$27),"Catastrófico","")))))</f>
        <v>Menor</v>
      </c>
      <c r="M156" s="242">
        <f t="shared" si="42"/>
        <v>0.4</v>
      </c>
      <c r="N156" s="241" t="str">
        <f t="shared" si="43"/>
        <v>Bajo</v>
      </c>
      <c r="O156" s="241" t="str">
        <f t="shared" si="44"/>
        <v>Aceptar</v>
      </c>
    </row>
    <row r="157" spans="2:15" ht="150" customHeight="1" x14ac:dyDescent="0.25">
      <c r="B157" s="28" t="str">
        <f>+'3 - Identificación del Riesgo'!B156</f>
        <v>ADMINISTRACIÓN DE BIENES Y SERVICIOS</v>
      </c>
      <c r="C157" s="51" t="str">
        <f>+'3 - Identificación del Riesgo'!F156</f>
        <v>SUBDIRECCIÓN ADMINISTRATIVA Y FINANCIERA</v>
      </c>
      <c r="D157" s="25" t="str">
        <f>+'3 - Identificación del Riesgo'!G156</f>
        <v>R 60</v>
      </c>
      <c r="E157" s="26" t="str">
        <f>+'3 - Identificación del Riesgo'!H156</f>
        <v>Desactualización del Sistema de Gestión Ambiental con requisitos legales ambientales</v>
      </c>
      <c r="F157" s="26" t="str">
        <f>+'3 - Identificación del Riesgo'!I156</f>
        <v>Afectación Económica o presupuestal</v>
      </c>
      <c r="G157" s="26" t="str">
        <f>+'3 - Identificación del Riesgo'!J156</f>
        <v>Posibilidad de afectación económica por sanciones legales por entes de control debido al desconocimiento de la normatividad ambiental y la insuficiencia de recursos físicos, financieros y de talento humanos</v>
      </c>
      <c r="H157" s="212">
        <v>1</v>
      </c>
      <c r="I157" s="241" t="str">
        <f t="shared" si="40"/>
        <v>Muy Baja</v>
      </c>
      <c r="J157" s="242">
        <f t="shared" si="41"/>
        <v>0.2</v>
      </c>
      <c r="K157" s="213" t="s">
        <v>954</v>
      </c>
      <c r="L157" s="241" t="str">
        <f>IF(OR(K157=[1]Datos!$A$23,K157=[1]Datos!$B$23),"Leve",IF(OR(K157=[1]Datos!$A$24,K157=[1]Datos!$B$24),"Menor",IF(OR(K157=[1]Datos!$A$25,K157=[1]Datos!$B$25),"Moderado",IF(OR(K157=[1]Datos!$A$26,K157=[1]Datos!$B$26),"Mayor",IF(OR(K157=[1]Datos!$A$27,K157=[1]Datos!$B$27),"Catastrófico","")))))</f>
        <v>Menor</v>
      </c>
      <c r="M157" s="242">
        <f t="shared" si="42"/>
        <v>0.4</v>
      </c>
      <c r="N157" s="241" t="str">
        <f t="shared" si="43"/>
        <v>Bajo</v>
      </c>
      <c r="O157" s="241" t="str">
        <f t="shared" si="44"/>
        <v>Aceptar</v>
      </c>
    </row>
    <row r="158" spans="2:15" ht="150" customHeight="1" x14ac:dyDescent="0.25">
      <c r="B158" s="28" t="str">
        <f>+'3 - Identificación del Riesgo'!B157</f>
        <v>ADMINISTRACIÓN DE BIENES Y SERVICIOS</v>
      </c>
      <c r="C158" s="51" t="str">
        <f>+'3 - Identificación del Riesgo'!F157</f>
        <v>SUBDIRECCIÓN ADMINISTRATIVA Y FINANCIERA</v>
      </c>
      <c r="D158" s="25" t="str">
        <f>+'3 - Identificación del Riesgo'!G157</f>
        <v>R 61</v>
      </c>
      <c r="E158" s="26" t="str">
        <f>+'3 - Identificación del Riesgo'!H157</f>
        <v>Disposición de residuos ordinarios sin cumplir las prácticas establecidas en la entidad</v>
      </c>
      <c r="F158" s="26" t="str">
        <f>+'3 - Identificación del Riesgo'!I157</f>
        <v>Afectación Económica o presupuestal</v>
      </c>
      <c r="G158" s="26" t="str">
        <f>+'3 - Identificación del Riesgo'!J157</f>
        <v>Posibilidad de afectación económica por sanciones legales por entes de control debido a la disposición incorrecta para los residuos ordinarios de acuerdo con las prácticas establecidas en la entidad</v>
      </c>
      <c r="H158" s="212">
        <v>365</v>
      </c>
      <c r="I158" s="241" t="str">
        <f t="shared" si="40"/>
        <v>Media</v>
      </c>
      <c r="J158" s="242">
        <f t="shared" si="41"/>
        <v>0.6</v>
      </c>
      <c r="K158" s="213" t="s">
        <v>954</v>
      </c>
      <c r="L158" s="241" t="str">
        <f>IF(OR(K158=[1]Datos!$A$23,K158=[1]Datos!$B$23),"Leve",IF(OR(K158=[1]Datos!$A$24,K158=[1]Datos!$B$24),"Menor",IF(OR(K158=[1]Datos!$A$25,K158=[1]Datos!$B$25),"Moderado",IF(OR(K158=[1]Datos!$A$26,K158=[1]Datos!$B$26),"Mayor",IF(OR(K158=[1]Datos!$A$27,K158=[1]Datos!$B$27),"Catastrófico","")))))</f>
        <v>Menor</v>
      </c>
      <c r="M158" s="242">
        <f t="shared" si="42"/>
        <v>0.4</v>
      </c>
      <c r="N158" s="241" t="str">
        <f t="shared" si="43"/>
        <v>Moderado</v>
      </c>
      <c r="O158" s="241" t="str">
        <f t="shared" si="44"/>
        <v>Reducir</v>
      </c>
    </row>
    <row r="159" spans="2:15" ht="150" customHeight="1" x14ac:dyDescent="0.25">
      <c r="B159" s="28" t="str">
        <f>+'3 - Identificación del Riesgo'!B158</f>
        <v>ADMINISTRACIÓN DE BIENES Y SERVICIOS</v>
      </c>
      <c r="C159" s="51" t="str">
        <f>+'3 - Identificación del Riesgo'!F158</f>
        <v>SUBDIRECCIÓN ADMINISTRATIVA Y FINANCIERA</v>
      </c>
      <c r="D159" s="25" t="str">
        <f>+'3 - Identificación del Riesgo'!G158</f>
        <v>R 61</v>
      </c>
      <c r="E159" s="26" t="str">
        <f>+'3 - Identificación del Riesgo'!H158</f>
        <v>Disposición de residuos ordinarios sin cumplir las prácticas establecidas en la entidad</v>
      </c>
      <c r="F159" s="26" t="str">
        <f>+'3 - Identificación del Riesgo'!I158</f>
        <v>Afectación Económica o presupuestal</v>
      </c>
      <c r="G159" s="26" t="str">
        <f>+'3 - Identificación del Riesgo'!J158</f>
        <v>Posibilidad de afectación económica por sanciones legales por entes de control debido a la disposición incorrecta para los residuos ordinarios de acuerdo con las prácticas establecidas en la entidad</v>
      </c>
      <c r="H159" s="212">
        <v>365</v>
      </c>
      <c r="I159" s="241" t="str">
        <f t="shared" si="40"/>
        <v>Media</v>
      </c>
      <c r="J159" s="242">
        <f t="shared" si="41"/>
        <v>0.6</v>
      </c>
      <c r="K159" s="213" t="s">
        <v>954</v>
      </c>
      <c r="L159" s="241" t="str">
        <f>IF(OR(K159=[1]Datos!$A$23,K159=[1]Datos!$B$23),"Leve",IF(OR(K159=[1]Datos!$A$24,K159=[1]Datos!$B$24),"Menor",IF(OR(K159=[1]Datos!$A$25,K159=[1]Datos!$B$25),"Moderado",IF(OR(K159=[1]Datos!$A$26,K159=[1]Datos!$B$26),"Mayor",IF(OR(K159=[1]Datos!$A$27,K159=[1]Datos!$B$27),"Catastrófico","")))))</f>
        <v>Menor</v>
      </c>
      <c r="M159" s="242">
        <f t="shared" si="42"/>
        <v>0.4</v>
      </c>
      <c r="N159" s="241" t="str">
        <f t="shared" si="43"/>
        <v>Moderado</v>
      </c>
      <c r="O159" s="241" t="str">
        <f t="shared" si="44"/>
        <v>Reducir</v>
      </c>
    </row>
    <row r="160" spans="2:15" ht="150" customHeight="1" x14ac:dyDescent="0.25">
      <c r="B160" s="28" t="str">
        <f>+'3 - Identificación del Riesgo'!B159</f>
        <v>GESTIÓN FINANCIERA</v>
      </c>
      <c r="C160" s="51" t="str">
        <f>+'3 - Identificación del Riesgo'!F159</f>
        <v>SUBDIRECCIÓN ADMINISTRATIVA Y FINANCIERA</v>
      </c>
      <c r="D160" s="25" t="str">
        <f>+'3 - Identificación del Riesgo'!G159</f>
        <v>R 62</v>
      </c>
      <c r="E160" s="26" t="str">
        <f>+'3 - Identificación del Riesgo'!H159</f>
        <v>Registro de gastos y pagos sin cumplimiento de requisitos legales</v>
      </c>
      <c r="F160" s="26" t="str">
        <f>+'3 - Identificación del Riesgo'!I159</f>
        <v>Afectación Económica o presupuestal</v>
      </c>
      <c r="G160" s="26"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12">
        <v>365</v>
      </c>
      <c r="I160" s="241" t="str">
        <f t="shared" si="40"/>
        <v>Media</v>
      </c>
      <c r="J160" s="242">
        <f t="shared" si="41"/>
        <v>0.6</v>
      </c>
      <c r="K160" s="213" t="s">
        <v>951</v>
      </c>
      <c r="L160" s="241" t="str">
        <f>IF(OR(K160=[1]Datos!$A$23,K160=[1]Datos!$B$23),"Leve",IF(OR(K160=[1]Datos!$A$24,K160=[1]Datos!$B$24),"Menor",IF(OR(K160=[1]Datos!$A$25,K160=[1]Datos!$B$25),"Moderado",IF(OR(K160=[1]Datos!$A$26,K160=[1]Datos!$B$26),"Mayor",IF(OR(K160=[1]Datos!$A$27,K160=[1]Datos!$B$27),"Catastrófico","")))))</f>
        <v>Catastrófico</v>
      </c>
      <c r="M160" s="242">
        <f t="shared" si="42"/>
        <v>1</v>
      </c>
      <c r="N160" s="241" t="str">
        <f t="shared" si="43"/>
        <v>Extremo</v>
      </c>
      <c r="O160" s="241" t="str">
        <f t="shared" si="44"/>
        <v>Reducir</v>
      </c>
    </row>
    <row r="161" spans="2:15" ht="150" customHeight="1" x14ac:dyDescent="0.25">
      <c r="B161" s="28" t="str">
        <f>+'3 - Identificación del Riesgo'!B160</f>
        <v>GESTIÓN FINANCIERA</v>
      </c>
      <c r="C161" s="51" t="str">
        <f>+'3 - Identificación del Riesgo'!F160</f>
        <v>SUBDIRECCIÓN ADMINISTRATIVA Y FINANCIERA</v>
      </c>
      <c r="D161" s="25" t="str">
        <f>+'3 - Identificación del Riesgo'!G160</f>
        <v>R 62</v>
      </c>
      <c r="E161" s="26" t="str">
        <f>+'3 - Identificación del Riesgo'!H160</f>
        <v>Registro de gastos y pagos sin cumplimiento de requisitos legales</v>
      </c>
      <c r="F161" s="26" t="str">
        <f>+'3 - Identificación del Riesgo'!I160</f>
        <v>Afectación Económica o presupuestal</v>
      </c>
      <c r="G161" s="26"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12">
        <v>365</v>
      </c>
      <c r="I161" s="241" t="str">
        <f t="shared" si="40"/>
        <v>Media</v>
      </c>
      <c r="J161" s="242">
        <f t="shared" si="41"/>
        <v>0.6</v>
      </c>
      <c r="K161" s="213" t="s">
        <v>951</v>
      </c>
      <c r="L161" s="241" t="str">
        <f>IF(OR(K161=[1]Datos!$A$23,K161=[1]Datos!$B$23),"Leve",IF(OR(K161=[1]Datos!$A$24,K161=[1]Datos!$B$24),"Menor",IF(OR(K161=[1]Datos!$A$25,K161=[1]Datos!$B$25),"Moderado",IF(OR(K161=[1]Datos!$A$26,K161=[1]Datos!$B$26),"Mayor",IF(OR(K161=[1]Datos!$A$27,K161=[1]Datos!$B$27),"Catastrófico","")))))</f>
        <v>Catastrófico</v>
      </c>
      <c r="M161" s="242">
        <f t="shared" si="42"/>
        <v>1</v>
      </c>
      <c r="N161" s="241" t="str">
        <f t="shared" si="43"/>
        <v>Extremo</v>
      </c>
      <c r="O161" s="241" t="str">
        <f t="shared" si="44"/>
        <v>Reducir</v>
      </c>
    </row>
    <row r="162" spans="2:15" ht="150" customHeight="1" x14ac:dyDescent="0.25">
      <c r="B162" s="28" t="str">
        <f>+'3 - Identificación del Riesgo'!B161</f>
        <v>GESTIÓN FINANCIERA</v>
      </c>
      <c r="C162" s="51" t="str">
        <f>+'3 - Identificación del Riesgo'!F161</f>
        <v>SUBDIRECCIÓN ADMINISTRATIVA Y FINANCIERA</v>
      </c>
      <c r="D162" s="25" t="str">
        <f>+'3 - Identificación del Riesgo'!G161</f>
        <v>R 63</v>
      </c>
      <c r="E162" s="26" t="str">
        <f>+'3 - Identificación del Riesgo'!H161</f>
        <v>Programación del PAC que no corresponde a las necesidades reales</v>
      </c>
      <c r="F162" s="26" t="str">
        <f>+'3 - Identificación del Riesgo'!I161</f>
        <v>Afectación Económica o presupuestal</v>
      </c>
      <c r="G162" s="26"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H162" s="212">
        <v>1</v>
      </c>
      <c r="I162" s="241" t="str">
        <f t="shared" si="40"/>
        <v>Muy Baja</v>
      </c>
      <c r="J162" s="242">
        <f t="shared" si="41"/>
        <v>0.2</v>
      </c>
      <c r="K162" s="213" t="s">
        <v>951</v>
      </c>
      <c r="L162" s="241" t="str">
        <f>IF(OR(K162=[1]Datos!$A$23,K162=[1]Datos!$B$23),"Leve",IF(OR(K162=[1]Datos!$A$24,K162=[1]Datos!$B$24),"Menor",IF(OR(K162=[1]Datos!$A$25,K162=[1]Datos!$B$25),"Moderado",IF(OR(K162=[1]Datos!$A$26,K162=[1]Datos!$B$26),"Mayor",IF(OR(K162=[1]Datos!$A$27,K162=[1]Datos!$B$27),"Catastrófico","")))))</f>
        <v>Catastrófico</v>
      </c>
      <c r="M162" s="242">
        <f t="shared" si="42"/>
        <v>1</v>
      </c>
      <c r="N162" s="241" t="str">
        <f t="shared" si="43"/>
        <v>Extremo</v>
      </c>
      <c r="O162" s="241" t="str">
        <f t="shared" si="44"/>
        <v>Reducir</v>
      </c>
    </row>
    <row r="163" spans="2:15" ht="150" customHeight="1" x14ac:dyDescent="0.25">
      <c r="B163" s="28" t="str">
        <f>+'3 - Identificación del Riesgo'!B162</f>
        <v>GESTIÓN FINANCIERA</v>
      </c>
      <c r="C163" s="51" t="str">
        <f>+'3 - Identificación del Riesgo'!F162</f>
        <v>SUBDIRECCIÓN ADMINISTRATIVA Y FINANCIERA</v>
      </c>
      <c r="D163" s="25" t="str">
        <f>+'3 - Identificación del Riesgo'!G162</f>
        <v>R 63</v>
      </c>
      <c r="E163" s="26" t="str">
        <f>+'3 - Identificación del Riesgo'!H162</f>
        <v>Programación del PAC que no corresponde a las necesidades reales</v>
      </c>
      <c r="F163" s="26" t="str">
        <f>+'3 - Identificación del Riesgo'!I162</f>
        <v>Afectación Económica o presupuestal</v>
      </c>
      <c r="G163" s="26"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H163" s="212">
        <v>1</v>
      </c>
      <c r="I163" s="241" t="str">
        <f t="shared" si="40"/>
        <v>Muy Baja</v>
      </c>
      <c r="J163" s="242">
        <f t="shared" si="41"/>
        <v>0.2</v>
      </c>
      <c r="K163" s="213" t="s">
        <v>951</v>
      </c>
      <c r="L163" s="241" t="str">
        <f>IF(OR(K163=[1]Datos!$A$23,K163=[1]Datos!$B$23),"Leve",IF(OR(K163=[1]Datos!$A$24,K163=[1]Datos!$B$24),"Menor",IF(OR(K163=[1]Datos!$A$25,K163=[1]Datos!$B$25),"Moderado",IF(OR(K163=[1]Datos!$A$26,K163=[1]Datos!$B$26),"Mayor",IF(OR(K163=[1]Datos!$A$27,K163=[1]Datos!$B$27),"Catastrófico","")))))</f>
        <v>Catastrófico</v>
      </c>
      <c r="M163" s="242">
        <f t="shared" si="42"/>
        <v>1</v>
      </c>
      <c r="N163" s="241" t="str">
        <f t="shared" si="43"/>
        <v>Extremo</v>
      </c>
      <c r="O163" s="241" t="str">
        <f t="shared" si="44"/>
        <v>Reducir</v>
      </c>
    </row>
    <row r="164" spans="2:15" ht="150" customHeight="1" x14ac:dyDescent="0.25">
      <c r="B164" s="28" t="str">
        <f>+'3 - Identificación del Riesgo'!B163</f>
        <v>GESTIÓN FINANCIERA</v>
      </c>
      <c r="C164" s="51" t="str">
        <f>+'3 - Identificación del Riesgo'!F163</f>
        <v>SUBDIRECCIÓN ADMINISTRATIVA Y FINANCIERA</v>
      </c>
      <c r="D164" s="25" t="str">
        <f>+'3 - Identificación del Riesgo'!G163</f>
        <v>R 64</v>
      </c>
      <c r="E164" s="26" t="str">
        <f>+'3 - Identificación del Riesgo'!H163</f>
        <v>Generacion y presentacion de declaraciones tributarias fuera de los plazos establecidos por las Entidades Administradoras de impuestos.</v>
      </c>
      <c r="F164" s="26" t="str">
        <f>+'3 - Identificación del Riesgo'!I163</f>
        <v>Afectación Económica o presupuestal</v>
      </c>
      <c r="G164" s="26" t="str">
        <f>+'3 - Identificación del Riesgo'!J163</f>
        <v>Posibilidad de afectación economica por sanción de las unidades Administradoras de impuestos Nacionales, Municipales y Distritales debido a la presentación extemporanea de las declaraciones tributarias.</v>
      </c>
      <c r="H164" s="212">
        <v>12</v>
      </c>
      <c r="I164" s="241" t="str">
        <f t="shared" si="40"/>
        <v>Baja</v>
      </c>
      <c r="J164" s="242">
        <f t="shared" si="41"/>
        <v>0.4</v>
      </c>
      <c r="K164" s="213" t="s">
        <v>956</v>
      </c>
      <c r="L164" s="241" t="str">
        <f>IF(OR(K164=[1]Datos!$A$23,K164=[1]Datos!$B$23),"Leve",IF(OR(K164=[1]Datos!$A$24,K164=[1]Datos!$B$24),"Menor",IF(OR(K164=[1]Datos!$A$25,K164=[1]Datos!$B$25),"Moderado",IF(OR(K164=[1]Datos!$A$26,K164=[1]Datos!$B$26),"Mayor",IF(OR(K164=[1]Datos!$A$27,K164=[1]Datos!$B$27),"Catastrófico","")))))</f>
        <v>Mayor</v>
      </c>
      <c r="M164" s="242">
        <f t="shared" si="42"/>
        <v>0.8</v>
      </c>
      <c r="N164" s="241" t="str">
        <f t="shared" si="43"/>
        <v>Alto</v>
      </c>
      <c r="O164" s="241" t="str">
        <f t="shared" si="44"/>
        <v>Reducir</v>
      </c>
    </row>
    <row r="165" spans="2:15" ht="150" customHeight="1" x14ac:dyDescent="0.25">
      <c r="B165" s="28" t="str">
        <f>+'3 - Identificación del Riesgo'!B164</f>
        <v>GESTIÓN FINANCIERA</v>
      </c>
      <c r="C165" s="51" t="str">
        <f>+'3 - Identificación del Riesgo'!F164</f>
        <v>SUBDIRECCIÓN ADMINISTRATIVA Y FINANCIERA</v>
      </c>
      <c r="D165" s="25" t="str">
        <f>+'3 - Identificación del Riesgo'!G164</f>
        <v>R 64</v>
      </c>
      <c r="E165" s="26" t="str">
        <f>+'3 - Identificación del Riesgo'!H164</f>
        <v>Generacion y presentacion de declaraciones tributarias fuera de los plazos establecidos por las Entidades Administradoras de impuestos.</v>
      </c>
      <c r="F165" s="26" t="str">
        <f>+'3 - Identificación del Riesgo'!I164</f>
        <v>Afectación Económica o presupuestal</v>
      </c>
      <c r="G165" s="26" t="str">
        <f>+'3 - Identificación del Riesgo'!J164</f>
        <v>Posibilidad de afectación economica por sanción de las unidades Administradoras de impuestos Nacionales, Municipales y Distritales debido a la presentación extemporanea de las declaraciones tributarias.</v>
      </c>
      <c r="H165" s="212">
        <v>12</v>
      </c>
      <c r="I165" s="241" t="str">
        <f t="shared" si="40"/>
        <v>Baja</v>
      </c>
      <c r="J165" s="242">
        <f t="shared" si="41"/>
        <v>0.4</v>
      </c>
      <c r="K165" s="213" t="s">
        <v>956</v>
      </c>
      <c r="L165" s="241" t="str">
        <f>IF(OR(K165=[1]Datos!$A$23,K165=[1]Datos!$B$23),"Leve",IF(OR(K165=[1]Datos!$A$24,K165=[1]Datos!$B$24),"Menor",IF(OR(K165=[1]Datos!$A$25,K165=[1]Datos!$B$25),"Moderado",IF(OR(K165=[1]Datos!$A$26,K165=[1]Datos!$B$26),"Mayor",IF(OR(K165=[1]Datos!$A$27,K165=[1]Datos!$B$27),"Catastrófico","")))))</f>
        <v>Mayor</v>
      </c>
      <c r="M165" s="242">
        <f t="shared" si="42"/>
        <v>0.8</v>
      </c>
      <c r="N165" s="241" t="str">
        <f t="shared" si="43"/>
        <v>Alto</v>
      </c>
      <c r="O165" s="241" t="str">
        <f t="shared" si="44"/>
        <v>Reducir</v>
      </c>
    </row>
    <row r="166" spans="2:15" ht="150" customHeight="1" x14ac:dyDescent="0.25">
      <c r="B166" s="28" t="str">
        <f>+'3 - Identificación del Riesgo'!B165</f>
        <v>GESTIÓN FINANCIERA</v>
      </c>
      <c r="C166" s="51" t="str">
        <f>+'3 - Identificación del Riesgo'!F165</f>
        <v>SUBDIRECCIÓN ADMINISTRATIVA Y FINANCIERA</v>
      </c>
      <c r="D166" s="25" t="str">
        <f>+'3 - Identificación del Riesgo'!G165</f>
        <v>R 65</v>
      </c>
      <c r="E166" s="26" t="str">
        <f>+'3 - Identificación del Riesgo'!H165</f>
        <v>Generar Estados Financieros que no sean razonables</v>
      </c>
      <c r="F166" s="26" t="str">
        <f>+'3 - Identificación del Riesgo'!I165</f>
        <v>Pérdida Reputacional</v>
      </c>
      <c r="G166" s="26"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12">
        <v>12</v>
      </c>
      <c r="I166" s="241" t="str">
        <f t="shared" si="40"/>
        <v>Baja</v>
      </c>
      <c r="J166" s="242">
        <f t="shared" si="41"/>
        <v>0.4</v>
      </c>
      <c r="K166" s="213" t="s">
        <v>393</v>
      </c>
      <c r="L166" s="241" t="str">
        <f>IF(OR(K166=[1]Datos!$A$23,K166=[1]Datos!$B$23),"Leve",IF(OR(K166=[1]Datos!$A$24,K166=[1]Datos!$B$24),"Menor",IF(OR(K166=[1]Datos!$A$25,K166=[1]Datos!$B$25),"Moderado",IF(OR(K166=[1]Datos!$A$26,K166=[1]Datos!$B$26),"Mayor",IF(OR(K166=[1]Datos!$A$27,K166=[1]Datos!$B$27),"Catastrófico","")))))</f>
        <v>Moderado</v>
      </c>
      <c r="M166" s="242">
        <f t="shared" si="42"/>
        <v>0.6</v>
      </c>
      <c r="N166" s="241" t="str">
        <f t="shared" si="43"/>
        <v>Moderado</v>
      </c>
      <c r="O166" s="241" t="str">
        <f t="shared" si="44"/>
        <v>Reducir</v>
      </c>
    </row>
    <row r="167" spans="2:15" ht="150" customHeight="1" x14ac:dyDescent="0.25">
      <c r="B167" s="28" t="str">
        <f>+'3 - Identificación del Riesgo'!B166</f>
        <v>GESTIÓN FINANCIERA</v>
      </c>
      <c r="C167" s="51" t="str">
        <f>+'3 - Identificación del Riesgo'!F166</f>
        <v>SUBDIRECCIÓN ADMINISTRATIVA Y FINANCIERA</v>
      </c>
      <c r="D167" s="25" t="str">
        <f>+'3 - Identificación del Riesgo'!G166</f>
        <v>R 65</v>
      </c>
      <c r="E167" s="26" t="str">
        <f>+'3 - Identificación del Riesgo'!H166</f>
        <v>Generar Estados Financieros que no sean razonables</v>
      </c>
      <c r="F167" s="26" t="str">
        <f>+'3 - Identificación del Riesgo'!I166</f>
        <v>Pérdida Reputacional</v>
      </c>
      <c r="G167" s="26"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12">
        <v>12</v>
      </c>
      <c r="I167" s="241" t="str">
        <f t="shared" si="40"/>
        <v>Baja</v>
      </c>
      <c r="J167" s="242">
        <f t="shared" si="41"/>
        <v>0.4</v>
      </c>
      <c r="K167" s="213" t="s">
        <v>393</v>
      </c>
      <c r="L167" s="241" t="str">
        <f>IF(OR(K167=[1]Datos!$A$23,K167=[1]Datos!$B$23),"Leve",IF(OR(K167=[1]Datos!$A$24,K167=[1]Datos!$B$24),"Menor",IF(OR(K167=[1]Datos!$A$25,K167=[1]Datos!$B$25),"Moderado",IF(OR(K167=[1]Datos!$A$26,K167=[1]Datos!$B$26),"Mayor",IF(OR(K167=[1]Datos!$A$27,K167=[1]Datos!$B$27),"Catastrófico","")))))</f>
        <v>Moderado</v>
      </c>
      <c r="M167" s="242">
        <f t="shared" si="42"/>
        <v>0.6</v>
      </c>
      <c r="N167" s="241" t="str">
        <f t="shared" si="43"/>
        <v>Moderado</v>
      </c>
      <c r="O167" s="241" t="str">
        <f t="shared" si="44"/>
        <v>Reducir</v>
      </c>
    </row>
    <row r="168" spans="2:15" ht="150" customHeight="1" x14ac:dyDescent="0.25">
      <c r="B168" s="28" t="str">
        <f>+'3 - Identificación del Riesgo'!B167</f>
        <v>GESTIÓN FINANCIERA</v>
      </c>
      <c r="C168" s="51" t="str">
        <f>+'3 - Identificación del Riesgo'!F167</f>
        <v>SUBDIRECCIÓN ADMINISTRATIVA Y FINANCIERA</v>
      </c>
      <c r="D168" s="25" t="str">
        <f>+'3 - Identificación del Riesgo'!G167</f>
        <v>R 65</v>
      </c>
      <c r="E168" s="26" t="str">
        <f>+'3 - Identificación del Riesgo'!H167</f>
        <v>Generar Estados Financieros que no sean razonables</v>
      </c>
      <c r="F168" s="26" t="str">
        <f>+'3 - Identificación del Riesgo'!I167</f>
        <v>Pérdida Reputacional</v>
      </c>
      <c r="G168" s="26"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12">
        <v>12</v>
      </c>
      <c r="I168" s="241" t="str">
        <f t="shared" si="40"/>
        <v>Baja</v>
      </c>
      <c r="J168" s="242">
        <f t="shared" si="41"/>
        <v>0.4</v>
      </c>
      <c r="K168" s="213" t="s">
        <v>393</v>
      </c>
      <c r="L168" s="241" t="str">
        <f>IF(OR(K168=[1]Datos!$A$23,K168=[1]Datos!$B$23),"Leve",IF(OR(K168=[1]Datos!$A$24,K168=[1]Datos!$B$24),"Menor",IF(OR(K168=[1]Datos!$A$25,K168=[1]Datos!$B$25),"Moderado",IF(OR(K168=[1]Datos!$A$26,K168=[1]Datos!$B$26),"Mayor",IF(OR(K168=[1]Datos!$A$27,K168=[1]Datos!$B$27),"Catastrófico","")))))</f>
        <v>Moderado</v>
      </c>
      <c r="M168" s="242">
        <f t="shared" si="42"/>
        <v>0.6</v>
      </c>
      <c r="N168" s="241" t="str">
        <f t="shared" si="43"/>
        <v>Moderado</v>
      </c>
      <c r="O168" s="241" t="str">
        <f t="shared" si="44"/>
        <v>Reducir</v>
      </c>
    </row>
    <row r="169" spans="2:15" ht="150" customHeight="1" x14ac:dyDescent="0.25">
      <c r="B169" s="28" t="str">
        <f>+'3 - Identificación del Riesgo'!B168</f>
        <v>GESTIÓN FINANCIERA</v>
      </c>
      <c r="C169" s="51" t="str">
        <f>+'3 - Identificación del Riesgo'!F168</f>
        <v>SUBDIRECCIÓN ADMINISTRATIVA Y FINANCIERA</v>
      </c>
      <c r="D169" s="25" t="str">
        <f>+'3 - Identificación del Riesgo'!G168</f>
        <v>R 66</v>
      </c>
      <c r="E169" s="26" t="str">
        <f>+'3 - Identificación del Riesgo'!H168</f>
        <v>Imprecisión en el registro de la información financiera a nombre de terceros que presenten obligaciones a favor de la entidad.</v>
      </c>
      <c r="F169" s="26" t="str">
        <f>+'3 - Identificación del Riesgo'!I168</f>
        <v>Pérdida Reputacional</v>
      </c>
      <c r="G169" s="26"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12">
        <v>12</v>
      </c>
      <c r="I169" s="241" t="str">
        <f t="shared" si="40"/>
        <v>Baja</v>
      </c>
      <c r="J169" s="242">
        <f t="shared" si="41"/>
        <v>0.4</v>
      </c>
      <c r="K169" s="213" t="s">
        <v>703</v>
      </c>
      <c r="L169" s="241" t="str">
        <f>IF(OR(K169=[1]Datos!$A$23,K169=[1]Datos!$B$23),"Leve",IF(OR(K169=[1]Datos!$A$24,K169=[1]Datos!$B$24),"Menor",IF(OR(K169=[1]Datos!$A$25,K169=[1]Datos!$B$25),"Moderado",IF(OR(K169=[1]Datos!$A$26,K169=[1]Datos!$B$26),"Mayor",IF(OR(K169=[1]Datos!$A$27,K169=[1]Datos!$B$27),"Catastrófico","")))))</f>
        <v>Mayor</v>
      </c>
      <c r="M169" s="242">
        <f t="shared" si="42"/>
        <v>0.8</v>
      </c>
      <c r="N169" s="241" t="str">
        <f t="shared" si="43"/>
        <v>Alto</v>
      </c>
      <c r="O169" s="241" t="str">
        <f t="shared" si="44"/>
        <v>Reducir</v>
      </c>
    </row>
    <row r="170" spans="2:15" ht="150" customHeight="1" x14ac:dyDescent="0.25">
      <c r="B170" s="28" t="str">
        <f>+'3 - Identificación del Riesgo'!B169</f>
        <v>GESTIÓN FINANCIERA</v>
      </c>
      <c r="C170" s="51" t="str">
        <f>+'3 - Identificación del Riesgo'!F169</f>
        <v>SUBDIRECCIÓN ADMINISTRATIVA Y FINANCIERA</v>
      </c>
      <c r="D170" s="25" t="str">
        <f>+'3 - Identificación del Riesgo'!G169</f>
        <v>R 66</v>
      </c>
      <c r="E170" s="26" t="str">
        <f>+'3 - Identificación del Riesgo'!H169</f>
        <v>Imprecisión en el registro de la información financiera a nombre de terceros que presenten obligaciones a favor de la entidad.</v>
      </c>
      <c r="F170" s="26" t="str">
        <f>+'3 - Identificación del Riesgo'!I169</f>
        <v>Pérdida Reputacional</v>
      </c>
      <c r="G170" s="26"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12">
        <v>12</v>
      </c>
      <c r="I170" s="241" t="str">
        <f t="shared" si="40"/>
        <v>Baja</v>
      </c>
      <c r="J170" s="242">
        <f t="shared" si="41"/>
        <v>0.4</v>
      </c>
      <c r="K170" s="213" t="s">
        <v>703</v>
      </c>
      <c r="L170" s="241" t="str">
        <f>IF(OR(K170=[1]Datos!$A$23,K170=[1]Datos!$B$23),"Leve",IF(OR(K170=[1]Datos!$A$24,K170=[1]Datos!$B$24),"Menor",IF(OR(K170=[1]Datos!$A$25,K170=[1]Datos!$B$25),"Moderado",IF(OR(K170=[1]Datos!$A$26,K170=[1]Datos!$B$26),"Mayor",IF(OR(K170=[1]Datos!$A$27,K170=[1]Datos!$B$27),"Catastrófico","")))))</f>
        <v>Mayor</v>
      </c>
      <c r="M170" s="242">
        <f t="shared" si="42"/>
        <v>0.8</v>
      </c>
      <c r="N170" s="241" t="str">
        <f t="shared" si="43"/>
        <v>Alto</v>
      </c>
      <c r="O170" s="241" t="str">
        <f t="shared" si="44"/>
        <v>Reducir</v>
      </c>
    </row>
    <row r="171" spans="2:15" ht="150" customHeight="1" x14ac:dyDescent="0.25">
      <c r="B171" s="28" t="str">
        <f>+'3 - Identificación del Riesgo'!B170</f>
        <v>GESTIÓN FINANCIERA</v>
      </c>
      <c r="C171" s="51" t="str">
        <f>+'3 - Identificación del Riesgo'!F170</f>
        <v>SUBDIRECCIÓN ADMINISTRATIVA Y FINANCIERA</v>
      </c>
      <c r="D171" s="25" t="str">
        <f>+'3 - Identificación del Riesgo'!G170</f>
        <v>R 67</v>
      </c>
      <c r="E171" s="26" t="str">
        <f>+'3 - Identificación del Riesgo'!H170</f>
        <v>Fallas en la ejecución de la reserva presupuestal constituida</v>
      </c>
      <c r="F171" s="26" t="str">
        <f>+'3 - Identificación del Riesgo'!I170</f>
        <v>Afectación Económica o presupuestal</v>
      </c>
      <c r="G171" s="26" t="str">
        <f>+'3 - Identificación del Riesgo'!J170</f>
        <v>Posibilidad de afectación económica por reducción en la asignación del presupuesto de la vigencia debido un mal seguimiento y control de la reserva constituida por parte de los supervisores de los contratos</v>
      </c>
      <c r="H171" s="212">
        <v>365</v>
      </c>
      <c r="I171" s="241" t="str">
        <f t="shared" si="40"/>
        <v>Media</v>
      </c>
      <c r="J171" s="242">
        <f t="shared" si="41"/>
        <v>0.6</v>
      </c>
      <c r="K171" s="213" t="s">
        <v>955</v>
      </c>
      <c r="L171" s="241" t="str">
        <f>IF(OR(K171=[1]Datos!$A$23,K171=[1]Datos!$B$23),"Leve",IF(OR(K171=[1]Datos!$A$24,K171=[1]Datos!$B$24),"Menor",IF(OR(K171=[1]Datos!$A$25,K171=[1]Datos!$B$25),"Moderado",IF(OR(K171=[1]Datos!$A$26,K171=[1]Datos!$B$26),"Mayor",IF(OR(K171=[1]Datos!$A$27,K171=[1]Datos!$B$27),"Catastrófico","")))))</f>
        <v>Moderado</v>
      </c>
      <c r="M171" s="242">
        <f t="shared" si="42"/>
        <v>0.6</v>
      </c>
      <c r="N171" s="241" t="str">
        <f t="shared" si="43"/>
        <v>Moderado</v>
      </c>
      <c r="O171" s="241" t="str">
        <f t="shared" si="44"/>
        <v>Reducir</v>
      </c>
    </row>
    <row r="172" spans="2:15" ht="150" customHeight="1" x14ac:dyDescent="0.25">
      <c r="B172" s="28" t="str">
        <f>+'3 - Identificación del Riesgo'!B171</f>
        <v>GESTIÓN FINANCIERA</v>
      </c>
      <c r="C172" s="51" t="str">
        <f>+'3 - Identificación del Riesgo'!F171</f>
        <v>SUBDIRECCIÓN ADMINISTRATIVA Y FINANCIERA</v>
      </c>
      <c r="D172" s="25" t="str">
        <f>+'3 - Identificación del Riesgo'!G171</f>
        <v>R 67</v>
      </c>
      <c r="E172" s="26" t="str">
        <f>+'3 - Identificación del Riesgo'!H171</f>
        <v>Fallas en la ejecución de la reserva presupuestal constituida</v>
      </c>
      <c r="F172" s="26" t="str">
        <f>+'3 - Identificación del Riesgo'!I171</f>
        <v>Afectación Económica o presupuestal</v>
      </c>
      <c r="G172" s="26" t="str">
        <f>+'3 - Identificación del Riesgo'!J171</f>
        <v>Posibilidad de afectación económica por reducción en la asignación del presupuesto de la vigencia debido un mal seguimiento y control de la reserva constituida por parte de los supervisores de los contratos</v>
      </c>
      <c r="H172" s="212">
        <v>365</v>
      </c>
      <c r="I172" s="241" t="str">
        <f t="shared" si="40"/>
        <v>Media</v>
      </c>
      <c r="J172" s="242">
        <f t="shared" si="41"/>
        <v>0.6</v>
      </c>
      <c r="K172" s="213" t="s">
        <v>955</v>
      </c>
      <c r="L172" s="241" t="str">
        <f>IF(OR(K172=[1]Datos!$A$23,K172=[1]Datos!$B$23),"Leve",IF(OR(K172=[1]Datos!$A$24,K172=[1]Datos!$B$24),"Menor",IF(OR(K172=[1]Datos!$A$25,K172=[1]Datos!$B$25),"Moderado",IF(OR(K172=[1]Datos!$A$26,K172=[1]Datos!$B$26),"Mayor",IF(OR(K172=[1]Datos!$A$27,K172=[1]Datos!$B$27),"Catastrófico","")))))</f>
        <v>Moderado</v>
      </c>
      <c r="M172" s="242">
        <f t="shared" si="42"/>
        <v>0.6</v>
      </c>
      <c r="N172" s="241" t="str">
        <f t="shared" si="43"/>
        <v>Moderado</v>
      </c>
      <c r="O172" s="241" t="str">
        <f t="shared" si="44"/>
        <v>Reducir</v>
      </c>
    </row>
    <row r="173" spans="2:15" ht="150" customHeight="1" x14ac:dyDescent="0.25">
      <c r="B173" s="28" t="str">
        <f>+'3 - Identificación del Riesgo'!B172</f>
        <v>GESTIÓN FINANCIERA</v>
      </c>
      <c r="C173" s="51" t="str">
        <f>+'3 - Identificación del Riesgo'!F172</f>
        <v>SUBDIRECCIÓN ADMINISTRATIVA Y FINANCIERA</v>
      </c>
      <c r="D173" s="25" t="str">
        <f>+'3 - Identificación del Riesgo'!G172</f>
        <v>R 67</v>
      </c>
      <c r="E173" s="26" t="str">
        <f>+'3 - Identificación del Riesgo'!H172</f>
        <v>Fallas en la ejecución de la reserva presupuestal constituida</v>
      </c>
      <c r="F173" s="26" t="str">
        <f>+'3 - Identificación del Riesgo'!I172</f>
        <v>Afectación Económica o presupuestal</v>
      </c>
      <c r="G173" s="26" t="str">
        <f>+'3 - Identificación del Riesgo'!J172</f>
        <v>Posibilidad de afectación económica por reducción en la asignación del presupuesto de la vigencia debido un mal seguimiento y control de la reserva constituida por parte de los supervisores de los contratos</v>
      </c>
      <c r="H173" s="212">
        <v>365</v>
      </c>
      <c r="I173" s="241" t="str">
        <f t="shared" si="40"/>
        <v>Media</v>
      </c>
      <c r="J173" s="242">
        <f t="shared" si="41"/>
        <v>0.6</v>
      </c>
      <c r="K173" s="213" t="s">
        <v>955</v>
      </c>
      <c r="L173" s="241" t="str">
        <f>IF(OR(K173=[1]Datos!$A$23,K173=[1]Datos!$B$23),"Leve",IF(OR(K173=[1]Datos!$A$24,K173=[1]Datos!$B$24),"Menor",IF(OR(K173=[1]Datos!$A$25,K173=[1]Datos!$B$25),"Moderado",IF(OR(K173=[1]Datos!$A$26,K173=[1]Datos!$B$26),"Mayor",IF(OR(K173=[1]Datos!$A$27,K173=[1]Datos!$B$27),"Catastrófico","")))))</f>
        <v>Moderado</v>
      </c>
      <c r="M173" s="242">
        <f t="shared" si="42"/>
        <v>0.6</v>
      </c>
      <c r="N173" s="241" t="str">
        <f t="shared" si="43"/>
        <v>Moderado</v>
      </c>
      <c r="O173" s="241" t="str">
        <f t="shared" si="44"/>
        <v>Reducir</v>
      </c>
    </row>
    <row r="174" spans="2:15" ht="150" customHeight="1" x14ac:dyDescent="0.25">
      <c r="B174" s="28" t="str">
        <f>+'3 - Identificación del Riesgo'!B173</f>
        <v>GESTIÓN FINANCIERA</v>
      </c>
      <c r="C174" s="51" t="str">
        <f>+'3 - Identificación del Riesgo'!F173</f>
        <v>SUBDIRECCIÓN ADMINISTRATIVA Y FINANCIERA</v>
      </c>
      <c r="D174" s="25" t="str">
        <f>+'3 - Identificación del Riesgo'!G173</f>
        <v>R 68</v>
      </c>
      <c r="E174" s="26" t="str">
        <f>+'3 - Identificación del Riesgo'!H173</f>
        <v>Falla en la formulación del anteproyecto de presupuesto en el rubro de Funcionamiento</v>
      </c>
      <c r="F174" s="26" t="str">
        <f>+'3 - Identificación del Riesgo'!I173</f>
        <v>Afectación Económica o presupuestal</v>
      </c>
      <c r="G174" s="26"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H174" s="212">
        <v>1</v>
      </c>
      <c r="I174" s="241" t="str">
        <f t="shared" si="40"/>
        <v>Muy Baja</v>
      </c>
      <c r="J174" s="242">
        <f t="shared" si="41"/>
        <v>0.2</v>
      </c>
      <c r="K174" s="213" t="s">
        <v>955</v>
      </c>
      <c r="L174" s="241" t="str">
        <f>IF(OR(K174=[1]Datos!$A$23,K174=[1]Datos!$B$23),"Leve",IF(OR(K174=[1]Datos!$A$24,K174=[1]Datos!$B$24),"Menor",IF(OR(K174=[1]Datos!$A$25,K174=[1]Datos!$B$25),"Moderado",IF(OR(K174=[1]Datos!$A$26,K174=[1]Datos!$B$26),"Mayor",IF(OR(K174=[1]Datos!$A$27,K174=[1]Datos!$B$27),"Catastrófico","")))))</f>
        <v>Moderado</v>
      </c>
      <c r="M174" s="242">
        <f t="shared" si="42"/>
        <v>0.6</v>
      </c>
      <c r="N174" s="241" t="str">
        <f t="shared" si="43"/>
        <v>Moderado</v>
      </c>
      <c r="O174" s="241" t="str">
        <f t="shared" si="44"/>
        <v>Reducir</v>
      </c>
    </row>
    <row r="175" spans="2:15" ht="150" customHeight="1" x14ac:dyDescent="0.25">
      <c r="B175" s="28" t="str">
        <f>+'3 - Identificación del Riesgo'!B174</f>
        <v>GESTIÓN FINANCIERA</v>
      </c>
      <c r="C175" s="51" t="str">
        <f>+'3 - Identificación del Riesgo'!F174</f>
        <v>SUBDIRECCIÓN ADMINISTRATIVA Y FINANCIERA</v>
      </c>
      <c r="D175" s="25" t="str">
        <f>+'3 - Identificación del Riesgo'!G174</f>
        <v>R 68</v>
      </c>
      <c r="E175" s="26" t="str">
        <f>+'3 - Identificación del Riesgo'!H174</f>
        <v>Falla en la formulación del anteproyecto de presupuesto en el rubro de Funcionamiento</v>
      </c>
      <c r="F175" s="26" t="str">
        <f>+'3 - Identificación del Riesgo'!I174</f>
        <v>Afectación Económica o presupuestal</v>
      </c>
      <c r="G175" s="26"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H175" s="212">
        <v>1</v>
      </c>
      <c r="I175" s="241" t="str">
        <f t="shared" si="40"/>
        <v>Muy Baja</v>
      </c>
      <c r="J175" s="242">
        <f t="shared" si="41"/>
        <v>0.2</v>
      </c>
      <c r="K175" s="213" t="s">
        <v>955</v>
      </c>
      <c r="L175" s="241" t="str">
        <f>IF(OR(K175=[1]Datos!$A$23,K175=[1]Datos!$B$23),"Leve",IF(OR(K175=[1]Datos!$A$24,K175=[1]Datos!$B$24),"Menor",IF(OR(K175=[1]Datos!$A$25,K175=[1]Datos!$B$25),"Moderado",IF(OR(K175=[1]Datos!$A$26,K175=[1]Datos!$B$26),"Mayor",IF(OR(K175=[1]Datos!$A$27,K175=[1]Datos!$B$27),"Catastrófico","")))))</f>
        <v>Moderado</v>
      </c>
      <c r="M175" s="242">
        <f t="shared" si="42"/>
        <v>0.6</v>
      </c>
      <c r="N175" s="241" t="str">
        <f t="shared" si="43"/>
        <v>Moderado</v>
      </c>
      <c r="O175" s="241" t="str">
        <f t="shared" si="44"/>
        <v>Reducir</v>
      </c>
    </row>
    <row r="176" spans="2:15" ht="150" customHeight="1" x14ac:dyDescent="0.25">
      <c r="B176" s="28" t="str">
        <f>+'3 - Identificación del Riesgo'!B175</f>
        <v>GESTIÓN FINANCIERA</v>
      </c>
      <c r="C176" s="51" t="str">
        <f>+'3 - Identificación del Riesgo'!F175</f>
        <v>SUBDIRECCIÓN ADMINISTRATIVA Y FINANCIERA</v>
      </c>
      <c r="D176" s="25" t="str">
        <f>+'3 - Identificación del Riesgo'!G175</f>
        <v>R 69</v>
      </c>
      <c r="E176" s="26" t="str">
        <f>+'3 - Identificación del Riesgo'!H175</f>
        <v>Falla en el registro de un Compromiso Presupuestal</v>
      </c>
      <c r="F176" s="26" t="str">
        <f>+'3 - Identificación del Riesgo'!I175</f>
        <v>Afectación Económica o presupuestal</v>
      </c>
      <c r="G176" s="26" t="str">
        <f>+'3 - Identificación del Riesgo'!J175</f>
        <v>Posibilidad de afectación económica en sanciones disciplinarias y hallazgos en los entes de control por una mala interpretación de las solicitudes</v>
      </c>
      <c r="H176" s="212">
        <v>365</v>
      </c>
      <c r="I176" s="241" t="str">
        <f t="shared" si="40"/>
        <v>Media</v>
      </c>
      <c r="J176" s="242">
        <f t="shared" si="41"/>
        <v>0.6</v>
      </c>
      <c r="K176" s="213" t="s">
        <v>955</v>
      </c>
      <c r="L176" s="241" t="str">
        <f>IF(OR(K176=[1]Datos!$A$23,K176=[1]Datos!$B$23),"Leve",IF(OR(K176=[1]Datos!$A$24,K176=[1]Datos!$B$24),"Menor",IF(OR(K176=[1]Datos!$A$25,K176=[1]Datos!$B$25),"Moderado",IF(OR(K176=[1]Datos!$A$26,K176=[1]Datos!$B$26),"Mayor",IF(OR(K176=[1]Datos!$A$27,K176=[1]Datos!$B$27),"Catastrófico","")))))</f>
        <v>Moderado</v>
      </c>
      <c r="M176" s="242">
        <f t="shared" si="42"/>
        <v>0.6</v>
      </c>
      <c r="N176" s="241" t="str">
        <f t="shared" si="43"/>
        <v>Moderado</v>
      </c>
      <c r="O176" s="241" t="str">
        <f t="shared" si="44"/>
        <v>Reducir</v>
      </c>
    </row>
    <row r="177" spans="2:15" ht="150" customHeight="1" x14ac:dyDescent="0.25">
      <c r="B177" s="28" t="str">
        <f>+'3 - Identificación del Riesgo'!B176</f>
        <v>GESTIÓN FINANCIERA</v>
      </c>
      <c r="C177" s="51" t="str">
        <f>+'3 - Identificación del Riesgo'!F176</f>
        <v>SUBDIRECCIÓN ADMINISTRATIVA Y FINANCIERA</v>
      </c>
      <c r="D177" s="25" t="str">
        <f>+'3 - Identificación del Riesgo'!G176</f>
        <v>R 69</v>
      </c>
      <c r="E177" s="26" t="str">
        <f>+'3 - Identificación del Riesgo'!H176</f>
        <v>Falla en el registro de un Compromiso Presupuestal</v>
      </c>
      <c r="F177" s="26" t="str">
        <f>+'3 - Identificación del Riesgo'!I176</f>
        <v>Afectación Económica o presupuestal</v>
      </c>
      <c r="G177" s="26" t="str">
        <f>+'3 - Identificación del Riesgo'!J176</f>
        <v>Posibilidad de afectación económica en sanciones disciplinarias y hallazgos en los entes de control por una mala interpretación de las solicitudes</v>
      </c>
      <c r="H177" s="212">
        <v>365</v>
      </c>
      <c r="I177" s="241" t="str">
        <f t="shared" si="40"/>
        <v>Media</v>
      </c>
      <c r="J177" s="242">
        <f t="shared" si="41"/>
        <v>0.6</v>
      </c>
      <c r="K177" s="213" t="s">
        <v>955</v>
      </c>
      <c r="L177" s="241" t="str">
        <f>IF(OR(K177=[1]Datos!$A$23,K177=[1]Datos!$B$23),"Leve",IF(OR(K177=[1]Datos!$A$24,K177=[1]Datos!$B$24),"Menor",IF(OR(K177=[1]Datos!$A$25,K177=[1]Datos!$B$25),"Moderado",IF(OR(K177=[1]Datos!$A$26,K177=[1]Datos!$B$26),"Mayor",IF(OR(K177=[1]Datos!$A$27,K177=[1]Datos!$B$27),"Catastrófico","")))))</f>
        <v>Moderado</v>
      </c>
      <c r="M177" s="242">
        <f t="shared" si="42"/>
        <v>0.6</v>
      </c>
      <c r="N177" s="241" t="str">
        <f t="shared" si="43"/>
        <v>Moderado</v>
      </c>
      <c r="O177" s="241" t="str">
        <f t="shared" si="44"/>
        <v>Reducir</v>
      </c>
    </row>
    <row r="178" spans="2:15" ht="150" customHeight="1" x14ac:dyDescent="0.25">
      <c r="B178" s="28" t="str">
        <f>+'3 - Identificación del Riesgo'!B177</f>
        <v>SEGUIMIENTO, EVALUACIÓN Y MEJORA</v>
      </c>
      <c r="C178" s="51" t="str">
        <f>+'3 - Identificación del Riesgo'!F177</f>
        <v>OFICINA DE PLANEACIÓN</v>
      </c>
      <c r="D178" s="25" t="str">
        <f>+'3 - Identificación del Riesgo'!G177</f>
        <v>R 70</v>
      </c>
      <c r="E178" s="26" t="str">
        <f>+'3 - Identificación del Riesgo'!H177</f>
        <v xml:space="preserve">Incumplimiento y no conformidad de reportes e informes de avance de planes de acción y proyectos de inversión </v>
      </c>
      <c r="F178" s="26" t="str">
        <f>+'3 - Identificación del Riesgo'!I177</f>
        <v>Pérdida Reputacional</v>
      </c>
      <c r="G178" s="26"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H178" s="212">
        <v>12</v>
      </c>
      <c r="I178" s="241" t="str">
        <f t="shared" ref="I178:I183" si="45">IF(H178&lt;=0,"",IF(H178&lt;=2,"Muy Baja",IF(H178&lt;=24,"Baja",IF(H178&lt;=500,"Media",IF(H178&lt;=5000,"Alta","Muy Alta")))))</f>
        <v>Baja</v>
      </c>
      <c r="J178" s="242">
        <f t="shared" ref="J178:J183" si="46">IF(I178="","",IF(I178="Muy Baja",0.2,IF(I178="Baja",0.4,IF(I178="Media",0.6,IF(I178="Alta",0.8,IF(I178="Muy Alta",1,))))))</f>
        <v>0.4</v>
      </c>
      <c r="K178" s="213" t="s">
        <v>393</v>
      </c>
      <c r="L178" s="241" t="str">
        <f>IF(OR(K178=[1]Datos!$A$23,K178=[1]Datos!$B$23),"Leve",IF(OR(K178=[1]Datos!$A$24,K178=[1]Datos!$B$24),"Menor",IF(OR(K178=[1]Datos!$A$25,K178=[1]Datos!$B$25),"Moderado",IF(OR(K178=[1]Datos!$A$26,K178=[1]Datos!$B$26),"Mayor",IF(OR(K178=[1]Datos!$A$27,K178=[1]Datos!$B$27),"Catastrófico","")))))</f>
        <v>Moderado</v>
      </c>
      <c r="M178" s="242">
        <f t="shared" ref="M178:M183" si="47">IF(L178="","",IF(L178="Leve",0.2,IF(L178="Menor",0.4,IF(L178="Moderado",0.6,IF(L178="Mayor",0.8,IF(L178="Catastrófico",1,))))))</f>
        <v>0.6</v>
      </c>
      <c r="N178" s="241" t="str">
        <f t="shared" ref="N178:N183" si="48">IF(OR(AND(I178="Muy Baja",L178="Leve"),AND(I178="Muy Baja",L178="Menor"),AND(I178="Baja",L178="Leve")),"Bajo",IF(OR(AND(I178="Muy baja",L178="Moderado"),AND(I178="Baja",L178="Menor"),AND(I178="Baja",L178="Moderado"),AND(I178="Media",L178="Leve"),AND(I178="Media",L178="Menor"),AND(I178="Media",L178="Moderado"),AND(I178="Alta",L178="Leve"),AND(I178="Alta",L178="Menor")),"Moderado",IF(OR(AND(I178="Muy Baja",L178="Mayor"),AND(I178="Baja",L178="Mayor"),AND(I178="Media",L178="Mayor"),AND(I178="Alta",L178="Moderado"),AND(I178="Alta",L178="Mayor"),AND(I178="Muy Alta",L178="Leve"),AND(I178="Muy Alta",L178="Menor"),AND(I178="Muy Alta",L178="Moderado"),AND(I178="Muy Alta",L178="Mayor")),"Alto",IF(OR(AND(I178="Muy Baja",L178="Catastrófico"),AND(I178="Baja",L178="Catastrófico"),AND(I178="Media",L178="Catastrófico"),AND(I178="Alta",L178="Catastrófico"),AND(I178="Muy Alta",L178="Catastrófico")),"Extremo",""))))</f>
        <v>Moderado</v>
      </c>
      <c r="O178" s="241" t="str">
        <f t="shared" ref="O178:O183" si="49">_xlfn.IFS(N178="Bajo","Aceptar",N178="Moderado","Reducir",N178="Alto","Reducir",N178="Extremo","Reducir")</f>
        <v>Reducir</v>
      </c>
    </row>
    <row r="179" spans="2:15" ht="150" customHeight="1" x14ac:dyDescent="0.25">
      <c r="B179" s="28" t="str">
        <f>+'3 - Identificación del Riesgo'!B178</f>
        <v>SEGUIMIENTO, EVALUACIÓN Y MEJORA</v>
      </c>
      <c r="C179" s="51" t="str">
        <f>+'3 - Identificación del Riesgo'!F178</f>
        <v>OFICINA DE PLANEACIÓN</v>
      </c>
      <c r="D179" s="25" t="str">
        <f>+'3 - Identificación del Riesgo'!G178</f>
        <v>R 70</v>
      </c>
      <c r="E179" s="26" t="str">
        <f>+'3 - Identificación del Riesgo'!H178</f>
        <v xml:space="preserve">Incumplimiento y no conformidad de reportes e informes de avance de planes de acción y proyectos de inversión </v>
      </c>
      <c r="F179" s="26" t="str">
        <f>+'3 - Identificación del Riesgo'!I178</f>
        <v>Pérdida Reputacional</v>
      </c>
      <c r="G179" s="26"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H179" s="212">
        <v>12</v>
      </c>
      <c r="I179" s="241" t="str">
        <f t="shared" si="45"/>
        <v>Baja</v>
      </c>
      <c r="J179" s="242">
        <f t="shared" si="46"/>
        <v>0.4</v>
      </c>
      <c r="K179" s="213" t="s">
        <v>393</v>
      </c>
      <c r="L179" s="241" t="str">
        <f>IF(OR(K179=[1]Datos!$A$23,K179=[1]Datos!$B$23),"Leve",IF(OR(K179=[1]Datos!$A$24,K179=[1]Datos!$B$24),"Menor",IF(OR(K179=[1]Datos!$A$25,K179=[1]Datos!$B$25),"Moderado",IF(OR(K179=[1]Datos!$A$26,K179=[1]Datos!$B$26),"Mayor",IF(OR(K179=[1]Datos!$A$27,K179=[1]Datos!$B$27),"Catastrófico","")))))</f>
        <v>Moderado</v>
      </c>
      <c r="M179" s="242">
        <f t="shared" si="47"/>
        <v>0.6</v>
      </c>
      <c r="N179" s="241" t="str">
        <f t="shared" si="48"/>
        <v>Moderado</v>
      </c>
      <c r="O179" s="241" t="str">
        <f t="shared" si="49"/>
        <v>Reducir</v>
      </c>
    </row>
    <row r="180" spans="2:15" ht="150" customHeight="1" x14ac:dyDescent="0.25">
      <c r="B180" s="28" t="str">
        <f>+'3 - Identificación del Riesgo'!B179</f>
        <v>SEGUIMIENTO, EVALUACIÓN Y MEJORA</v>
      </c>
      <c r="C180" s="51" t="str">
        <f>+'3 - Identificación del Riesgo'!F179</f>
        <v>OFICINA DE PLANEACIÓN</v>
      </c>
      <c r="D180" s="25" t="str">
        <f>+'3 - Identificación del Riesgo'!G179</f>
        <v>R 71</v>
      </c>
      <c r="E180" s="26" t="str">
        <f>+'3 - Identificación del Riesgo'!H179</f>
        <v>Liberación de productos no conformes con los requisitos</v>
      </c>
      <c r="F180" s="26" t="str">
        <f>+'3 - Identificación del Riesgo'!I179</f>
        <v>Pérdida Reputacional</v>
      </c>
      <c r="G180" s="26" t="str">
        <f>+'3 - Identificación del Riesgo'!J179</f>
        <v>Posibilidad de pérdida reputacional en la imagen institucional por el desconocimiento de cambios normativos, requisitos y/o lineamientos para el desarrollo de productos y/o salidas</v>
      </c>
      <c r="H180" s="212">
        <v>365</v>
      </c>
      <c r="I180" s="241" t="str">
        <f t="shared" si="45"/>
        <v>Media</v>
      </c>
      <c r="J180" s="242">
        <f t="shared" si="46"/>
        <v>0.6</v>
      </c>
      <c r="K180" s="213" t="s">
        <v>394</v>
      </c>
      <c r="L180" s="241" t="str">
        <f>IF(OR(K180=[1]Datos!$A$23,K180=[1]Datos!$B$23),"Leve",IF(OR(K180=[1]Datos!$A$24,K180=[1]Datos!$B$24),"Menor",IF(OR(K180=[1]Datos!$A$25,K180=[1]Datos!$B$25),"Moderado",IF(OR(K180=[1]Datos!$A$26,K180=[1]Datos!$B$26),"Mayor",IF(OR(K180=[1]Datos!$A$27,K180=[1]Datos!$B$27),"Catastrófico","")))))</f>
        <v>Catastrófico</v>
      </c>
      <c r="M180" s="242">
        <f t="shared" si="47"/>
        <v>1</v>
      </c>
      <c r="N180" s="241" t="str">
        <f t="shared" si="48"/>
        <v>Extremo</v>
      </c>
      <c r="O180" s="241" t="str">
        <f t="shared" si="49"/>
        <v>Reducir</v>
      </c>
    </row>
    <row r="181" spans="2:15" ht="150" customHeight="1" x14ac:dyDescent="0.25">
      <c r="B181" s="28" t="str">
        <f>+'3 - Identificación del Riesgo'!B180</f>
        <v>SEGUIMIENTO, EVALUACIÓN Y MEJORA</v>
      </c>
      <c r="C181" s="51" t="str">
        <f>+'3 - Identificación del Riesgo'!F180</f>
        <v>OFICINA DE PLANEACIÓN</v>
      </c>
      <c r="D181" s="25" t="str">
        <f>+'3 - Identificación del Riesgo'!G180</f>
        <v>R 71</v>
      </c>
      <c r="E181" s="26" t="str">
        <f>+'3 - Identificación del Riesgo'!H180</f>
        <v>Liberación de productos no conformes con los requisitos</v>
      </c>
      <c r="F181" s="26" t="str">
        <f>+'3 - Identificación del Riesgo'!I180</f>
        <v>Pérdida Reputacional</v>
      </c>
      <c r="G181" s="26" t="str">
        <f>+'3 - Identificación del Riesgo'!J180</f>
        <v>Posibilidad de pérdida reputacional en la imagen institucional por el desconocimiento de cambios normativos, requisitos y/o lineamientos para el desarrollo de productos y/o salidas</v>
      </c>
      <c r="H181" s="212">
        <v>365</v>
      </c>
      <c r="I181" s="241" t="str">
        <f t="shared" si="45"/>
        <v>Media</v>
      </c>
      <c r="J181" s="242">
        <f t="shared" si="46"/>
        <v>0.6</v>
      </c>
      <c r="K181" s="213" t="s">
        <v>394</v>
      </c>
      <c r="L181" s="241" t="str">
        <f>IF(OR(K181=[1]Datos!$A$23,K181=[1]Datos!$B$23),"Leve",IF(OR(K181=[1]Datos!$A$24,K181=[1]Datos!$B$24),"Menor",IF(OR(K181=[1]Datos!$A$25,K181=[1]Datos!$B$25),"Moderado",IF(OR(K181=[1]Datos!$A$26,K181=[1]Datos!$B$26),"Mayor",IF(OR(K181=[1]Datos!$A$27,K181=[1]Datos!$B$27),"Catastrófico","")))))</f>
        <v>Catastrófico</v>
      </c>
      <c r="M181" s="242">
        <f t="shared" si="47"/>
        <v>1</v>
      </c>
      <c r="N181" s="241" t="str">
        <f t="shared" si="48"/>
        <v>Extremo</v>
      </c>
      <c r="O181" s="241" t="str">
        <f t="shared" si="49"/>
        <v>Reducir</v>
      </c>
    </row>
    <row r="182" spans="2:15" ht="150" customHeight="1" x14ac:dyDescent="0.25">
      <c r="B182" s="28" t="str">
        <f>+'3 - Identificación del Riesgo'!B181</f>
        <v>SEGUIMIENTO, EVALUACIÓN Y MEJORA</v>
      </c>
      <c r="C182" s="51" t="str">
        <f>+'3 - Identificación del Riesgo'!F181</f>
        <v>OFICINA DE PLANEACIÓN</v>
      </c>
      <c r="D182" s="25" t="str">
        <f>+'3 - Identificación del Riesgo'!G181</f>
        <v>R 72</v>
      </c>
      <c r="E182" s="26" t="str">
        <f>+'3 - Identificación del Riesgo'!H181</f>
        <v>Incumplimiento en la ejecución de los planes y proyectos Institucionales</v>
      </c>
      <c r="F182" s="26" t="str">
        <f>+'3 - Identificación del Riesgo'!I181</f>
        <v>Pérdida Reputacional</v>
      </c>
      <c r="G182" s="26"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12">
        <v>12</v>
      </c>
      <c r="I182" s="241" t="str">
        <f t="shared" si="45"/>
        <v>Baja</v>
      </c>
      <c r="J182" s="242">
        <f t="shared" si="46"/>
        <v>0.4</v>
      </c>
      <c r="K182" s="213" t="s">
        <v>393</v>
      </c>
      <c r="L182" s="241" t="str">
        <f>IF(OR(K182=[1]Datos!$A$23,K182=[1]Datos!$B$23),"Leve",IF(OR(K182=[1]Datos!$A$24,K182=[1]Datos!$B$24),"Menor",IF(OR(K182=[1]Datos!$A$25,K182=[1]Datos!$B$25),"Moderado",IF(OR(K182=[1]Datos!$A$26,K182=[1]Datos!$B$26),"Mayor",IF(OR(K182=[1]Datos!$A$27,K182=[1]Datos!$B$27),"Catastrófico","")))))</f>
        <v>Moderado</v>
      </c>
      <c r="M182" s="242">
        <f t="shared" si="47"/>
        <v>0.6</v>
      </c>
      <c r="N182" s="241" t="str">
        <f t="shared" si="48"/>
        <v>Moderado</v>
      </c>
      <c r="O182" s="241" t="str">
        <f t="shared" si="49"/>
        <v>Reducir</v>
      </c>
    </row>
    <row r="183" spans="2:15" ht="150" customHeight="1" x14ac:dyDescent="0.25">
      <c r="B183" s="28" t="str">
        <f>+'3 - Identificación del Riesgo'!B182</f>
        <v>SEGUIMIENTO, EVALUACIÓN Y MEJORA</v>
      </c>
      <c r="C183" s="51" t="str">
        <f>+'3 - Identificación del Riesgo'!F182</f>
        <v>OFICINA DE PLANEACIÓN</v>
      </c>
      <c r="D183" s="25" t="str">
        <f>+'3 - Identificación del Riesgo'!G182</f>
        <v>R 72</v>
      </c>
      <c r="E183" s="26" t="str">
        <f>+'3 - Identificación del Riesgo'!H182</f>
        <v>Incumplimiento en la ejecución de los planes y proyectos Institucionales</v>
      </c>
      <c r="F183" s="26" t="str">
        <f>+'3 - Identificación del Riesgo'!I182</f>
        <v>Pérdida Reputacional</v>
      </c>
      <c r="G183" s="26"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12">
        <v>12</v>
      </c>
      <c r="I183" s="241" t="str">
        <f t="shared" si="45"/>
        <v>Baja</v>
      </c>
      <c r="J183" s="242">
        <f t="shared" si="46"/>
        <v>0.4</v>
      </c>
      <c r="K183" s="213" t="s">
        <v>393</v>
      </c>
      <c r="L183" s="241" t="str">
        <f>IF(OR(K183=[1]Datos!$A$23,K183=[1]Datos!$B$23),"Leve",IF(OR(K183=[1]Datos!$A$24,K183=[1]Datos!$B$24),"Menor",IF(OR(K183=[1]Datos!$A$25,K183=[1]Datos!$B$25),"Moderado",IF(OR(K183=[1]Datos!$A$26,K183=[1]Datos!$B$26),"Mayor",IF(OR(K183=[1]Datos!$A$27,K183=[1]Datos!$B$27),"Catastrófico","")))))</f>
        <v>Moderado</v>
      </c>
      <c r="M183" s="242">
        <f t="shared" si="47"/>
        <v>0.6</v>
      </c>
      <c r="N183" s="241" t="str">
        <f t="shared" si="48"/>
        <v>Moderado</v>
      </c>
      <c r="O183" s="241" t="str">
        <f t="shared" si="49"/>
        <v>Reducir</v>
      </c>
    </row>
    <row r="184" spans="2:15" ht="150" customHeight="1" x14ac:dyDescent="0.25">
      <c r="B184" s="28" t="str">
        <f>+'3 - Identificación del Riesgo'!B183</f>
        <v>SEGUIMIENTO, EVALUACIÓN Y MEJORA</v>
      </c>
      <c r="C184" s="51" t="str">
        <f>+'3 - Identificación del Riesgo'!F183</f>
        <v>OFICINA DE CONTROL INTERNO</v>
      </c>
      <c r="D184" s="25" t="str">
        <f>+'3 - Identificación del Riesgo'!G183</f>
        <v>R 73</v>
      </c>
      <c r="E184" s="26" t="str">
        <f>+'3 - Identificación del Riesgo'!H183</f>
        <v>Incumplimiento del Plan Anual de Auditoría Interna</v>
      </c>
      <c r="F184" s="26" t="str">
        <f>+'3 - Identificación del Riesgo'!I183</f>
        <v>Pérdida Reputacional</v>
      </c>
      <c r="G184" s="26" t="str">
        <f>+'3 - Identificación del Riesgo'!J183</f>
        <v>Posibilidad de pérdida reputacional en la credibilidad y confianza de las partes interesadas y organismos de control por falta de competencias y capacitaciones al personal de la entidad con respecto al trabajo en esta</v>
      </c>
      <c r="H184" s="212">
        <v>1</v>
      </c>
      <c r="I184" s="241" t="str">
        <f t="shared" ref="I184:I190" si="50">IF(H184&lt;=0,"",IF(H184&lt;=2,"Muy Baja",IF(H184&lt;=24,"Baja",IF(H184&lt;=500,"Media",IF(H184&lt;=5000,"Alta","Muy Alta")))))</f>
        <v>Muy Baja</v>
      </c>
      <c r="J184" s="242">
        <f t="shared" ref="J184:J190" si="51">IF(I184="","",IF(I184="Muy Baja",0.2,IF(I184="Baja",0.4,IF(I184="Media",0.6,IF(I184="Alta",0.8,IF(I184="Muy Alta",1,))))))</f>
        <v>0.2</v>
      </c>
      <c r="K184" s="213" t="s">
        <v>393</v>
      </c>
      <c r="L184" s="241" t="str">
        <f>IF(OR(K184=[1]Datos!$A$23,K184=[1]Datos!$B$23),"Leve",IF(OR(K184=[1]Datos!$A$24,K184=[1]Datos!$B$24),"Menor",IF(OR(K184=[1]Datos!$A$25,K184=[1]Datos!$B$25),"Moderado",IF(OR(K184=[1]Datos!$A$26,K184=[1]Datos!$B$26),"Mayor",IF(OR(K184=[1]Datos!$A$27,K184=[1]Datos!$B$27),"Catastrófico","")))))</f>
        <v>Moderado</v>
      </c>
      <c r="M184" s="242">
        <f t="shared" ref="M184:M190" si="52">IF(L184="","",IF(L184="Leve",0.2,IF(L184="Menor",0.4,IF(L184="Moderado",0.6,IF(L184="Mayor",0.8,IF(L184="Catastrófico",1,))))))</f>
        <v>0.6</v>
      </c>
      <c r="N184" s="241" t="str">
        <f t="shared" ref="N184:N190" si="53">IF(OR(AND(I184="Muy Baja",L184="Leve"),AND(I184="Muy Baja",L184="Menor"),AND(I184="Baja",L184="Leve")),"Bajo",IF(OR(AND(I184="Muy baja",L184="Moderado"),AND(I184="Baja",L184="Menor"),AND(I184="Baja",L184="Moderado"),AND(I184="Media",L184="Leve"),AND(I184="Media",L184="Menor"),AND(I184="Media",L184="Moderado"),AND(I184="Alta",L184="Leve"),AND(I184="Alta",L184="Menor")),"Moderado",IF(OR(AND(I184="Muy Baja",L184="Mayor"),AND(I184="Baja",L184="Mayor"),AND(I184="Media",L184="Mayor"),AND(I184="Alta",L184="Moderado"),AND(I184="Alta",L184="Mayor"),AND(I184="Muy Alta",L184="Leve"),AND(I184="Muy Alta",L184="Menor"),AND(I184="Muy Alta",L184="Moderado"),AND(I184="Muy Alta",L184="Mayor")),"Alto",IF(OR(AND(I184="Muy Baja",L184="Catastrófico"),AND(I184="Baja",L184="Catastrófico"),AND(I184="Media",L184="Catastrófico"),AND(I184="Alta",L184="Catastrófico"),AND(I184="Muy Alta",L184="Catastrófico")),"Extremo",""))))</f>
        <v>Moderado</v>
      </c>
      <c r="O184" s="241" t="str">
        <f t="shared" ref="O184:O190" si="54">_xlfn.IFS(N184="Bajo","Aceptar",N184="Moderado","Reducir",N184="Alto","Reducir",N184="Extremo","Reducir")</f>
        <v>Reducir</v>
      </c>
    </row>
    <row r="185" spans="2:15" ht="150" customHeight="1" x14ac:dyDescent="0.25">
      <c r="B185" s="28" t="str">
        <f>+'3 - Identificación del Riesgo'!B184</f>
        <v>SEGUIMIENTO, EVALUACIÓN Y MEJORA</v>
      </c>
      <c r="C185" s="51" t="str">
        <f>+'3 - Identificación del Riesgo'!F184</f>
        <v>OFICINA DE CONTROL INTERNO</v>
      </c>
      <c r="D185" s="25" t="str">
        <f>+'3 - Identificación del Riesgo'!G184</f>
        <v>R 73</v>
      </c>
      <c r="E185" s="26" t="str">
        <f>+'3 - Identificación del Riesgo'!H184</f>
        <v>Incumplimiento del Plan Anual de Auditoría Interna</v>
      </c>
      <c r="F185" s="26" t="str">
        <f>+'3 - Identificación del Riesgo'!I184</f>
        <v>Pérdida Reputacional</v>
      </c>
      <c r="G185" s="26" t="str">
        <f>+'3 - Identificación del Riesgo'!J184</f>
        <v>Posibilidad de pérdida reputacional en la credibilidad y confianza de las partes interesadas y organismos de control por falta de competencias y capacitaciones al personal de la entidad con respecto al trabajo en esta</v>
      </c>
      <c r="H185" s="212">
        <v>1</v>
      </c>
      <c r="I185" s="241" t="str">
        <f t="shared" si="50"/>
        <v>Muy Baja</v>
      </c>
      <c r="J185" s="242">
        <f t="shared" si="51"/>
        <v>0.2</v>
      </c>
      <c r="K185" s="213" t="s">
        <v>393</v>
      </c>
      <c r="L185" s="241" t="str">
        <f>IF(OR(K185=[1]Datos!$A$23,K185=[1]Datos!$B$23),"Leve",IF(OR(K185=[1]Datos!$A$24,K185=[1]Datos!$B$24),"Menor",IF(OR(K185=[1]Datos!$A$25,K185=[1]Datos!$B$25),"Moderado",IF(OR(K185=[1]Datos!$A$26,K185=[1]Datos!$B$26),"Mayor",IF(OR(K185=[1]Datos!$A$27,K185=[1]Datos!$B$27),"Catastrófico","")))))</f>
        <v>Moderado</v>
      </c>
      <c r="M185" s="242">
        <f t="shared" si="52"/>
        <v>0.6</v>
      </c>
      <c r="N185" s="241" t="str">
        <f t="shared" si="53"/>
        <v>Moderado</v>
      </c>
      <c r="O185" s="241" t="str">
        <f t="shared" si="54"/>
        <v>Reducir</v>
      </c>
    </row>
    <row r="186" spans="2:15" ht="150" customHeight="1" x14ac:dyDescent="0.25">
      <c r="B186" s="28" t="str">
        <f>+'3 - Identificación del Riesgo'!B185</f>
        <v>SEGUIMIENTO, EVALUACIÓN Y MEJORA</v>
      </c>
      <c r="C186" s="51" t="str">
        <f>+'3 - Identificación del Riesgo'!F185</f>
        <v>OFICINA DE CONTROL INTERNO</v>
      </c>
      <c r="D186" s="25" t="str">
        <f>+'3 - Identificación del Riesgo'!G185</f>
        <v>R 73</v>
      </c>
      <c r="E186" s="26" t="str">
        <f>+'3 - Identificación del Riesgo'!H185</f>
        <v>Incumplimiento del Plan Anual de Auditoría Interna</v>
      </c>
      <c r="F186" s="26" t="str">
        <f>+'3 - Identificación del Riesgo'!I185</f>
        <v>Pérdida Reputacional</v>
      </c>
      <c r="G186" s="26" t="str">
        <f>+'3 - Identificación del Riesgo'!J185</f>
        <v>Posibilidad de pérdida reputacional en la credibilidad y confianza de las partes interesadas y organismos de control por falta de competencias y capacitaciones al personal de la entidad con respecto al trabajo en esta</v>
      </c>
      <c r="H186" s="212">
        <v>1</v>
      </c>
      <c r="I186" s="241" t="str">
        <f t="shared" si="50"/>
        <v>Muy Baja</v>
      </c>
      <c r="J186" s="242">
        <f t="shared" si="51"/>
        <v>0.2</v>
      </c>
      <c r="K186" s="213" t="s">
        <v>393</v>
      </c>
      <c r="L186" s="241" t="str">
        <f>IF(OR(K186=[1]Datos!$A$23,K186=[1]Datos!$B$23),"Leve",IF(OR(K186=[1]Datos!$A$24,K186=[1]Datos!$B$24),"Menor",IF(OR(K186=[1]Datos!$A$25,K186=[1]Datos!$B$25),"Moderado",IF(OR(K186=[1]Datos!$A$26,K186=[1]Datos!$B$26),"Mayor",IF(OR(K186=[1]Datos!$A$27,K186=[1]Datos!$B$27),"Catastrófico","")))))</f>
        <v>Moderado</v>
      </c>
      <c r="M186" s="242">
        <f t="shared" si="52"/>
        <v>0.6</v>
      </c>
      <c r="N186" s="241" t="str">
        <f t="shared" si="53"/>
        <v>Moderado</v>
      </c>
      <c r="O186" s="241" t="str">
        <f t="shared" si="54"/>
        <v>Reducir</v>
      </c>
    </row>
    <row r="187" spans="2:15" ht="150" customHeight="1" x14ac:dyDescent="0.25">
      <c r="B187" s="28" t="str">
        <f>+'3 - Identificación del Riesgo'!B186</f>
        <v>SEGUIMIENTO, EVALUACIÓN Y MEJORA</v>
      </c>
      <c r="C187" s="51" t="str">
        <f>+'3 - Identificación del Riesgo'!F186</f>
        <v>OFICINA DE CONTROL INTERNO</v>
      </c>
      <c r="D187" s="25" t="str">
        <f>+'3 - Identificación del Riesgo'!G186</f>
        <v>R 73</v>
      </c>
      <c r="E187" s="26" t="str">
        <f>+'3 - Identificación del Riesgo'!H186</f>
        <v>Incumplimiento del Plan Anual de Auditoría Interna</v>
      </c>
      <c r="F187" s="26" t="str">
        <f>+'3 - Identificación del Riesgo'!I186</f>
        <v>Pérdida Reputacional</v>
      </c>
      <c r="G187" s="26" t="str">
        <f>+'3 - Identificación del Riesgo'!J186</f>
        <v>Posibilidad de pérdida reputacional en la credibilidad y confianza de las partes interesadas y organismos de control por falta de competencias y capacitaciones al personal de la entidad con respecto al trabajo en esta</v>
      </c>
      <c r="H187" s="212">
        <v>1</v>
      </c>
      <c r="I187" s="241" t="str">
        <f t="shared" si="50"/>
        <v>Muy Baja</v>
      </c>
      <c r="J187" s="242">
        <f t="shared" si="51"/>
        <v>0.2</v>
      </c>
      <c r="K187" s="213" t="s">
        <v>393</v>
      </c>
      <c r="L187" s="241" t="str">
        <f>IF(OR(K187=[1]Datos!$A$23,K187=[1]Datos!$B$23),"Leve",IF(OR(K187=[1]Datos!$A$24,K187=[1]Datos!$B$24),"Menor",IF(OR(K187=[1]Datos!$A$25,K187=[1]Datos!$B$25),"Moderado",IF(OR(K187=[1]Datos!$A$26,K187=[1]Datos!$B$26),"Mayor",IF(OR(K187=[1]Datos!$A$27,K187=[1]Datos!$B$27),"Catastrófico","")))))</f>
        <v>Moderado</v>
      </c>
      <c r="M187" s="242">
        <f t="shared" si="52"/>
        <v>0.6</v>
      </c>
      <c r="N187" s="241" t="str">
        <f t="shared" si="53"/>
        <v>Moderado</v>
      </c>
      <c r="O187" s="241" t="str">
        <f t="shared" si="54"/>
        <v>Reducir</v>
      </c>
    </row>
    <row r="188" spans="2:15" ht="150" customHeight="1" x14ac:dyDescent="0.25">
      <c r="B188" s="28" t="str">
        <f>+'3 - Identificación del Riesgo'!B187</f>
        <v>SEGUIMIENTO, EVALUACIÓN Y MEJORA</v>
      </c>
      <c r="C188" s="51" t="str">
        <f>+'3 - Identificación del Riesgo'!F187</f>
        <v>OFICINA DE CONTROL INTERNO</v>
      </c>
      <c r="D188" s="25" t="str">
        <f>+'3 - Identificación del Riesgo'!G187</f>
        <v>R 74</v>
      </c>
      <c r="E188" s="26" t="str">
        <f>+'3 - Identificación del Riesgo'!H187</f>
        <v>Incumplimiento en la ejecución del cronograma de monitoreo de los planes de mejoramiento</v>
      </c>
      <c r="F188" s="26" t="str">
        <f>+'3 - Identificación del Riesgo'!I187</f>
        <v>Pérdida Reputacional</v>
      </c>
      <c r="G188" s="26"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12">
        <v>4</v>
      </c>
      <c r="I188" s="241" t="str">
        <f t="shared" si="50"/>
        <v>Baja</v>
      </c>
      <c r="J188" s="242">
        <f t="shared" si="51"/>
        <v>0.4</v>
      </c>
      <c r="K188" s="213" t="s">
        <v>394</v>
      </c>
      <c r="L188" s="241" t="str">
        <f>IF(OR(K188=[1]Datos!$A$23,K188=[1]Datos!$B$23),"Leve",IF(OR(K188=[1]Datos!$A$24,K188=[1]Datos!$B$24),"Menor",IF(OR(K188=[1]Datos!$A$25,K188=[1]Datos!$B$25),"Moderado",IF(OR(K188=[1]Datos!$A$26,K188=[1]Datos!$B$26),"Mayor",IF(OR(K188=[1]Datos!$A$27,K188=[1]Datos!$B$27),"Catastrófico","")))))</f>
        <v>Catastrófico</v>
      </c>
      <c r="M188" s="242">
        <f t="shared" si="52"/>
        <v>1</v>
      </c>
      <c r="N188" s="241" t="str">
        <f t="shared" si="53"/>
        <v>Extremo</v>
      </c>
      <c r="O188" s="241" t="str">
        <f t="shared" si="54"/>
        <v>Reducir</v>
      </c>
    </row>
    <row r="189" spans="2:15" ht="150" customHeight="1" x14ac:dyDescent="0.25">
      <c r="B189" s="28" t="str">
        <f>+'3 - Identificación del Riesgo'!B188</f>
        <v>SEGUIMIENTO, EVALUACIÓN Y MEJORA</v>
      </c>
      <c r="C189" s="51" t="str">
        <f>+'3 - Identificación del Riesgo'!F188</f>
        <v>OFICINA DE CONTROL INTERNO</v>
      </c>
      <c r="D189" s="25" t="str">
        <f>+'3 - Identificación del Riesgo'!G188</f>
        <v>R 74</v>
      </c>
      <c r="E189" s="26" t="str">
        <f>+'3 - Identificación del Riesgo'!H188</f>
        <v>Incumplimiento en la ejecución del cronograma de monitoreo de los planes de mejoramiento</v>
      </c>
      <c r="F189" s="26" t="str">
        <f>+'3 - Identificación del Riesgo'!I188</f>
        <v>Pérdida Reputacional</v>
      </c>
      <c r="G189" s="26"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12">
        <v>4</v>
      </c>
      <c r="I189" s="241" t="str">
        <f t="shared" si="50"/>
        <v>Baja</v>
      </c>
      <c r="J189" s="242">
        <f t="shared" si="51"/>
        <v>0.4</v>
      </c>
      <c r="K189" s="213" t="s">
        <v>394</v>
      </c>
      <c r="L189" s="241" t="str">
        <f>IF(OR(K189=[1]Datos!$A$23,K189=[1]Datos!$B$23),"Leve",IF(OR(K189=[1]Datos!$A$24,K189=[1]Datos!$B$24),"Menor",IF(OR(K189=[1]Datos!$A$25,K189=[1]Datos!$B$25),"Moderado",IF(OR(K189=[1]Datos!$A$26,K189=[1]Datos!$B$26),"Mayor",IF(OR(K189=[1]Datos!$A$27,K189=[1]Datos!$B$27),"Catastrófico","")))))</f>
        <v>Catastrófico</v>
      </c>
      <c r="M189" s="242">
        <f t="shared" si="52"/>
        <v>1</v>
      </c>
      <c r="N189" s="241" t="str">
        <f t="shared" si="53"/>
        <v>Extremo</v>
      </c>
      <c r="O189" s="241" t="str">
        <f t="shared" si="54"/>
        <v>Reducir</v>
      </c>
    </row>
    <row r="190" spans="2:15" ht="150" customHeight="1" x14ac:dyDescent="0.25">
      <c r="B190" s="28" t="str">
        <f>+'3 - Identificación del Riesgo'!B189</f>
        <v>SEGUIMIENTO, EVALUACIÓN Y MEJORA</v>
      </c>
      <c r="C190" s="51" t="str">
        <f>+'3 - Identificación del Riesgo'!F189</f>
        <v>OFICINA DE CONTROL INTERNO</v>
      </c>
      <c r="D190" s="25" t="str">
        <f>+'3 - Identificación del Riesgo'!G189</f>
        <v>R 74</v>
      </c>
      <c r="E190" s="26" t="str">
        <f>+'3 - Identificación del Riesgo'!H189</f>
        <v>Incumplimiento en la ejecución del cronograma de monitoreo de los planes de mejoramiento</v>
      </c>
      <c r="F190" s="26" t="str">
        <f>+'3 - Identificación del Riesgo'!I189</f>
        <v>Pérdida Reputacional</v>
      </c>
      <c r="G190" s="26"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12">
        <v>4</v>
      </c>
      <c r="I190" s="241" t="str">
        <f t="shared" si="50"/>
        <v>Baja</v>
      </c>
      <c r="J190" s="242">
        <f t="shared" si="51"/>
        <v>0.4</v>
      </c>
      <c r="K190" s="213" t="s">
        <v>394</v>
      </c>
      <c r="L190" s="241" t="str">
        <f>IF(OR(K190=[1]Datos!$A$23,K190=[1]Datos!$B$23),"Leve",IF(OR(K190=[1]Datos!$A$24,K190=[1]Datos!$B$24),"Menor",IF(OR(K190=[1]Datos!$A$25,K190=[1]Datos!$B$25),"Moderado",IF(OR(K190=[1]Datos!$A$26,K190=[1]Datos!$B$26),"Mayor",IF(OR(K190=[1]Datos!$A$27,K190=[1]Datos!$B$27),"Catastrófico","")))))</f>
        <v>Catastrófico</v>
      </c>
      <c r="M190" s="242">
        <f t="shared" si="52"/>
        <v>1</v>
      </c>
      <c r="N190" s="241" t="str">
        <f t="shared" si="53"/>
        <v>Extremo</v>
      </c>
      <c r="O190" s="241" t="str">
        <f t="shared" si="54"/>
        <v>Reducir</v>
      </c>
    </row>
  </sheetData>
  <sheetProtection autoFilter="0" pivotTables="0"/>
  <autoFilter ref="A9:O190" xr:uid="{369F2617-F31C-4655-BDF1-E977257D363D}"/>
  <dataConsolidate/>
  <mergeCells count="19">
    <mergeCell ref="D2:K2"/>
    <mergeCell ref="D3:K3"/>
    <mergeCell ref="D4:K4"/>
    <mergeCell ref="H8:O8"/>
    <mergeCell ref="N2:O2"/>
    <mergeCell ref="N3:O3"/>
    <mergeCell ref="N4:O4"/>
    <mergeCell ref="L2:M2"/>
    <mergeCell ref="L3:M3"/>
    <mergeCell ref="L4:M4"/>
    <mergeCell ref="E8:E9"/>
    <mergeCell ref="B5:O5"/>
    <mergeCell ref="B6:O6"/>
    <mergeCell ref="F8:F9"/>
    <mergeCell ref="C8:C9"/>
    <mergeCell ref="D8:D9"/>
    <mergeCell ref="G8:G9"/>
    <mergeCell ref="B7:O7"/>
    <mergeCell ref="B8:B9"/>
  </mergeCells>
  <conditionalFormatting sqref="I10:I68">
    <cfRule type="cellIs" dxfId="1057" priority="52" operator="equal">
      <formula>"BAJA"</formula>
    </cfRule>
    <cfRule type="cellIs" dxfId="1056" priority="51" operator="equal">
      <formula>"MEDIA"</formula>
    </cfRule>
    <cfRule type="cellIs" dxfId="1055" priority="50" operator="equal">
      <formula>"ALTA"</formula>
    </cfRule>
    <cfRule type="cellIs" dxfId="1054" priority="53" operator="equal">
      <formula>"MUY BAJA"</formula>
    </cfRule>
  </conditionalFormatting>
  <conditionalFormatting sqref="I10:I190">
    <cfRule type="cellIs" dxfId="1053" priority="10" operator="equal">
      <formula>"MUY ALTA"</formula>
    </cfRule>
  </conditionalFormatting>
  <conditionalFormatting sqref="I57">
    <cfRule type="cellIs" dxfId="1052" priority="11" operator="equal">
      <formula>"ALTA"</formula>
    </cfRule>
    <cfRule type="cellIs" dxfId="1051" priority="12" operator="equal">
      <formula>"MEDIA"</formula>
    </cfRule>
    <cfRule type="cellIs" dxfId="1050" priority="13" operator="equal">
      <formula>"BAJA"</formula>
    </cfRule>
    <cfRule type="cellIs" dxfId="1049" priority="14" operator="equal">
      <formula>"MUY BAJA"</formula>
    </cfRule>
  </conditionalFormatting>
  <conditionalFormatting sqref="I63">
    <cfRule type="cellIs" dxfId="1048" priority="28" operator="equal">
      <formula>"MUY BAJA"</formula>
    </cfRule>
    <cfRule type="cellIs" dxfId="1047" priority="27" operator="equal">
      <formula>"BAJA"</formula>
    </cfRule>
    <cfRule type="cellIs" dxfId="1046" priority="25" operator="equal">
      <formula>"ALTA"</formula>
    </cfRule>
    <cfRule type="cellIs" dxfId="1045" priority="26" operator="equal">
      <formula>"MEDIA"</formula>
    </cfRule>
  </conditionalFormatting>
  <conditionalFormatting sqref="I69:I190">
    <cfRule type="cellIs" dxfId="1044" priority="32" operator="equal">
      <formula>"BAJA"</formula>
    </cfRule>
    <cfRule type="cellIs" dxfId="1043" priority="33" operator="equal">
      <formula>"MUY BAJA"</formula>
    </cfRule>
    <cfRule type="cellIs" dxfId="1042" priority="31" operator="equal">
      <formula>"MEDIA"</formula>
    </cfRule>
    <cfRule type="cellIs" dxfId="1041" priority="30" operator="equal">
      <formula>"ALTA"</formula>
    </cfRule>
  </conditionalFormatting>
  <conditionalFormatting sqref="I10:J67 L10:O67">
    <cfRule type="cellIs" dxfId="1040" priority="39" operator="equal">
      <formula>0</formula>
    </cfRule>
    <cfRule type="containsBlanks" dxfId="1039" priority="38">
      <formula>LEN(TRIM(I10))=0</formula>
    </cfRule>
  </conditionalFormatting>
  <conditionalFormatting sqref="L10:L56 L58:L62 L64:L190">
    <cfRule type="cellIs" dxfId="1038" priority="45" operator="equal">
      <formula>"Mayor"</formula>
    </cfRule>
    <cfRule type="cellIs" dxfId="1037" priority="46" operator="equal">
      <formula>"Moderado"</formula>
    </cfRule>
    <cfRule type="cellIs" dxfId="1036" priority="48" operator="equal">
      <formula>"Leve"</formula>
    </cfRule>
    <cfRule type="cellIs" dxfId="1035" priority="47" operator="equal">
      <formula>"Menor"</formula>
    </cfRule>
  </conditionalFormatting>
  <conditionalFormatting sqref="L10:L190">
    <cfRule type="cellIs" dxfId="1034" priority="5" operator="equal">
      <formula>"Catastrófico"</formula>
    </cfRule>
  </conditionalFormatting>
  <conditionalFormatting sqref="L57">
    <cfRule type="cellIs" dxfId="1033" priority="9" operator="equal">
      <formula>"Leve"</formula>
    </cfRule>
    <cfRule type="cellIs" dxfId="1032" priority="6" operator="equal">
      <formula>"Mayor"</formula>
    </cfRule>
    <cfRule type="cellIs" dxfId="1031" priority="8" operator="equal">
      <formula>"Menor"</formula>
    </cfRule>
    <cfRule type="cellIs" dxfId="1030" priority="7" operator="equal">
      <formula>"Moderado"</formula>
    </cfRule>
  </conditionalFormatting>
  <conditionalFormatting sqref="L63">
    <cfRule type="cellIs" dxfId="1029" priority="20" operator="equal">
      <formula>"Mayor"</formula>
    </cfRule>
    <cfRule type="cellIs" dxfId="1028" priority="23" operator="equal">
      <formula>"Leve"</formula>
    </cfRule>
    <cfRule type="cellIs" dxfId="1027" priority="22" operator="equal">
      <formula>"Menor"</formula>
    </cfRule>
    <cfRule type="cellIs" dxfId="1026" priority="21" operator="equal">
      <formula>"Moderado"</formula>
    </cfRule>
  </conditionalFormatting>
  <conditionalFormatting sqref="N10:N68">
    <cfRule type="cellIs" dxfId="1025" priority="42" operator="equal">
      <formula>"Moderado"</formula>
    </cfRule>
    <cfRule type="cellIs" dxfId="1024" priority="43" operator="equal">
      <formula>"Bajo"</formula>
    </cfRule>
    <cfRule type="cellIs" dxfId="1023" priority="41" operator="equal">
      <formula>"Alto"</formula>
    </cfRule>
  </conditionalFormatting>
  <conditionalFormatting sqref="N10:N190">
    <cfRule type="cellIs" dxfId="1022" priority="1" operator="equal">
      <formula>"Extremo"</formula>
    </cfRule>
  </conditionalFormatting>
  <conditionalFormatting sqref="N57">
    <cfRule type="cellIs" dxfId="1021" priority="2" operator="equal">
      <formula>"Alto"</formula>
    </cfRule>
    <cfRule type="cellIs" dxfId="1020" priority="3" operator="equal">
      <formula>"Moderado"</formula>
    </cfRule>
    <cfRule type="cellIs" dxfId="1019" priority="4" operator="equal">
      <formula>"Bajo"</formula>
    </cfRule>
  </conditionalFormatting>
  <conditionalFormatting sqref="N63">
    <cfRule type="cellIs" dxfId="1018" priority="18" operator="equal">
      <formula>"Bajo"</formula>
    </cfRule>
    <cfRule type="cellIs" dxfId="1017" priority="17" operator="equal">
      <formula>"Moderado"</formula>
    </cfRule>
    <cfRule type="cellIs" dxfId="1016" priority="16" operator="equal">
      <formula>"Alto"</formula>
    </cfRule>
  </conditionalFormatting>
  <conditionalFormatting sqref="N69:N190">
    <cfRule type="cellIs" dxfId="1015" priority="35" operator="equal">
      <formula>"Alto"</formula>
    </cfRule>
    <cfRule type="cellIs" dxfId="1014" priority="36" operator="equal">
      <formula>"Moderado"</formula>
    </cfRule>
    <cfRule type="cellIs" dxfId="1013" priority="37"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D95F5B8-5E24-4354-B2C1-43629CCB5E1D}">
          <x14:formula1>
            <xm:f>Datos!$A$8:$A$20</xm:f>
          </x14:formula1>
          <xm:sqref>K10:K190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W190"/>
  <sheetViews>
    <sheetView zoomScale="60" zoomScaleNormal="60" workbookViewId="0"/>
  </sheetViews>
  <sheetFormatPr baseColWidth="10" defaultColWidth="11.42578125" defaultRowHeight="15" x14ac:dyDescent="0.25"/>
  <cols>
    <col min="1" max="1" width="2.140625" style="34" customWidth="1"/>
    <col min="2" max="3" width="30.5703125" style="146" customWidth="1"/>
    <col min="4" max="4" width="30.5703125" style="34" customWidth="1"/>
    <col min="5" max="5" width="60.5703125" style="34" customWidth="1"/>
    <col min="6" max="6" width="30.5703125" style="34" customWidth="1"/>
    <col min="7" max="7" width="60.5703125" style="235" customWidth="1"/>
    <col min="8" max="9" width="30.5703125" style="34" customWidth="1"/>
    <col min="10" max="10" width="60.5703125" style="34" customWidth="1"/>
    <col min="11" max="17" width="30.5703125" style="34" customWidth="1"/>
    <col min="18" max="18" width="30.5703125" style="147" customWidth="1"/>
    <col min="19" max="19" width="30.5703125" style="34" customWidth="1"/>
    <col min="20" max="20" width="30.5703125" style="147" customWidth="1"/>
    <col min="21" max="23" width="30.5703125" style="34" customWidth="1"/>
    <col min="24" max="16384" width="11.42578125" style="34"/>
  </cols>
  <sheetData>
    <row r="1" spans="2:23" s="37" customFormat="1" ht="15" customHeight="1" x14ac:dyDescent="0.25">
      <c r="B1" s="39"/>
      <c r="C1" s="39"/>
      <c r="G1" s="233"/>
      <c r="H1" s="34"/>
      <c r="K1" s="38"/>
      <c r="L1" s="38"/>
      <c r="M1" s="38"/>
      <c r="N1" s="38"/>
      <c r="O1" s="38"/>
      <c r="P1" s="38"/>
      <c r="Q1" s="38"/>
      <c r="R1" s="53"/>
      <c r="S1" s="38"/>
      <c r="T1" s="53"/>
      <c r="U1" s="38"/>
      <c r="V1" s="38"/>
      <c r="W1" s="38"/>
    </row>
    <row r="2" spans="2:23" s="37" customFormat="1" ht="30" customHeight="1" x14ac:dyDescent="0.25">
      <c r="B2" s="426"/>
      <c r="C2" s="427"/>
      <c r="D2" s="29" t="s">
        <v>71</v>
      </c>
      <c r="E2" s="368" t="s">
        <v>229</v>
      </c>
      <c r="F2" s="398"/>
      <c r="G2" s="398"/>
      <c r="H2" s="398"/>
      <c r="I2" s="398"/>
      <c r="J2" s="398"/>
      <c r="K2" s="398"/>
      <c r="L2" s="398"/>
      <c r="M2" s="398"/>
      <c r="N2" s="398"/>
      <c r="O2" s="398"/>
      <c r="P2" s="398"/>
      <c r="Q2" s="398"/>
      <c r="R2" s="398"/>
      <c r="S2" s="398"/>
      <c r="T2" s="398"/>
      <c r="U2" s="369"/>
      <c r="V2" s="29" t="s">
        <v>72</v>
      </c>
      <c r="W2" s="33" t="s">
        <v>232</v>
      </c>
    </row>
    <row r="3" spans="2:23" s="37" customFormat="1" ht="30" customHeight="1" x14ac:dyDescent="0.25">
      <c r="B3" s="428"/>
      <c r="C3" s="429"/>
      <c r="D3" s="29" t="s">
        <v>73</v>
      </c>
      <c r="E3" s="350" t="s">
        <v>230</v>
      </c>
      <c r="F3" s="422"/>
      <c r="G3" s="422"/>
      <c r="H3" s="422"/>
      <c r="I3" s="422"/>
      <c r="J3" s="422"/>
      <c r="K3" s="422"/>
      <c r="L3" s="422"/>
      <c r="M3" s="422"/>
      <c r="N3" s="422"/>
      <c r="O3" s="422"/>
      <c r="P3" s="422"/>
      <c r="Q3" s="422"/>
      <c r="R3" s="422"/>
      <c r="S3" s="422"/>
      <c r="T3" s="422"/>
      <c r="U3" s="351"/>
      <c r="V3" s="29" t="s">
        <v>74</v>
      </c>
      <c r="W3" s="138">
        <v>4</v>
      </c>
    </row>
    <row r="4" spans="2:23" s="37" customFormat="1" ht="30" customHeight="1" x14ac:dyDescent="0.25">
      <c r="B4" s="430"/>
      <c r="C4" s="431"/>
      <c r="D4" s="29" t="s">
        <v>75</v>
      </c>
      <c r="E4" s="423" t="s">
        <v>231</v>
      </c>
      <c r="F4" s="424"/>
      <c r="G4" s="424"/>
      <c r="H4" s="424"/>
      <c r="I4" s="424"/>
      <c r="J4" s="424"/>
      <c r="K4" s="424"/>
      <c r="L4" s="424"/>
      <c r="M4" s="424"/>
      <c r="N4" s="424"/>
      <c r="O4" s="424"/>
      <c r="P4" s="424"/>
      <c r="Q4" s="424"/>
      <c r="R4" s="424"/>
      <c r="S4" s="424"/>
      <c r="T4" s="424"/>
      <c r="U4" s="425"/>
      <c r="V4" s="29" t="s">
        <v>335</v>
      </c>
      <c r="W4" s="74">
        <v>44636</v>
      </c>
    </row>
    <row r="5" spans="2:23" s="37" customFormat="1" ht="30" customHeight="1" x14ac:dyDescent="0.25">
      <c r="B5" s="333" t="s">
        <v>897</v>
      </c>
      <c r="C5" s="334"/>
      <c r="D5" s="334"/>
      <c r="E5" s="334"/>
      <c r="F5" s="334"/>
      <c r="G5" s="334"/>
      <c r="H5" s="334"/>
      <c r="I5" s="334"/>
      <c r="J5" s="334"/>
      <c r="K5" s="334"/>
      <c r="L5" s="334"/>
      <c r="M5" s="334"/>
      <c r="N5" s="334"/>
      <c r="O5" s="334"/>
      <c r="P5" s="334"/>
      <c r="Q5" s="334"/>
      <c r="R5" s="334"/>
      <c r="S5" s="334"/>
      <c r="T5" s="334"/>
      <c r="U5" s="334"/>
      <c r="V5" s="334"/>
      <c r="W5" s="335"/>
    </row>
    <row r="6" spans="2:23" s="37" customFormat="1" ht="30" customHeight="1" x14ac:dyDescent="0.25">
      <c r="B6" s="435" t="s">
        <v>899</v>
      </c>
      <c r="C6" s="436"/>
      <c r="D6" s="436"/>
      <c r="E6" s="436"/>
      <c r="F6" s="436"/>
      <c r="G6" s="436"/>
      <c r="H6" s="436"/>
      <c r="I6" s="436"/>
      <c r="J6" s="436"/>
      <c r="K6" s="436"/>
      <c r="L6" s="436"/>
      <c r="M6" s="436"/>
      <c r="N6" s="436"/>
      <c r="O6" s="436"/>
      <c r="P6" s="436"/>
      <c r="Q6" s="436"/>
      <c r="R6" s="436"/>
      <c r="S6" s="436"/>
      <c r="T6" s="436"/>
      <c r="U6" s="436"/>
      <c r="V6" s="436"/>
      <c r="W6" s="437"/>
    </row>
    <row r="7" spans="2:23" s="37" customFormat="1" ht="27.75" customHeight="1" x14ac:dyDescent="0.25">
      <c r="B7" s="438" t="s">
        <v>404</v>
      </c>
      <c r="C7" s="439"/>
      <c r="D7" s="439"/>
      <c r="E7" s="439"/>
      <c r="F7" s="439"/>
      <c r="G7" s="439"/>
      <c r="H7" s="439"/>
      <c r="I7" s="439"/>
      <c r="J7" s="439"/>
      <c r="K7" s="439"/>
      <c r="L7" s="439"/>
      <c r="M7" s="439"/>
      <c r="N7" s="439"/>
      <c r="O7" s="439"/>
      <c r="P7" s="439"/>
      <c r="Q7" s="439"/>
      <c r="R7" s="439"/>
      <c r="S7" s="439"/>
      <c r="T7" s="439"/>
      <c r="U7" s="439"/>
      <c r="V7" s="439"/>
      <c r="W7" s="440"/>
    </row>
    <row r="8" spans="2:23" s="37" customFormat="1" ht="150" customHeight="1" x14ac:dyDescent="0.25">
      <c r="B8" s="420" t="s">
        <v>75</v>
      </c>
      <c r="C8" s="402" t="s">
        <v>903</v>
      </c>
      <c r="D8" s="441" t="s">
        <v>368</v>
      </c>
      <c r="E8" s="441" t="s">
        <v>827</v>
      </c>
      <c r="F8" s="323" t="s">
        <v>386</v>
      </c>
      <c r="G8" s="406" t="s">
        <v>900</v>
      </c>
      <c r="H8" s="442" t="s">
        <v>1982</v>
      </c>
      <c r="I8" s="443"/>
      <c r="J8" s="444"/>
      <c r="K8" s="432" t="s">
        <v>1983</v>
      </c>
      <c r="L8" s="433"/>
      <c r="M8" s="433"/>
      <c r="N8" s="433"/>
      <c r="O8" s="433"/>
      <c r="P8" s="433"/>
      <c r="Q8" s="433"/>
      <c r="R8" s="432" t="s">
        <v>916</v>
      </c>
      <c r="S8" s="433"/>
      <c r="T8" s="433"/>
      <c r="U8" s="433"/>
      <c r="V8" s="433"/>
      <c r="W8" s="434"/>
    </row>
    <row r="9" spans="2:23" s="37" customFormat="1" ht="180" customHeight="1" x14ac:dyDescent="0.25">
      <c r="B9" s="421"/>
      <c r="C9" s="403"/>
      <c r="D9" s="441"/>
      <c r="E9" s="441"/>
      <c r="F9" s="323"/>
      <c r="G9" s="407"/>
      <c r="H9" s="137" t="s">
        <v>664</v>
      </c>
      <c r="I9" s="137" t="s">
        <v>957</v>
      </c>
      <c r="J9" s="137" t="s">
        <v>856</v>
      </c>
      <c r="K9" s="137" t="s">
        <v>906</v>
      </c>
      <c r="L9" s="140" t="s">
        <v>907</v>
      </c>
      <c r="M9" s="140" t="s">
        <v>908</v>
      </c>
      <c r="N9" s="137" t="s">
        <v>909</v>
      </c>
      <c r="O9" s="137" t="s">
        <v>910</v>
      </c>
      <c r="P9" s="144" t="s">
        <v>911</v>
      </c>
      <c r="Q9" s="137" t="s">
        <v>912</v>
      </c>
      <c r="R9" s="145" t="s">
        <v>913</v>
      </c>
      <c r="S9" s="137" t="s">
        <v>395</v>
      </c>
      <c r="T9" s="145" t="s">
        <v>914</v>
      </c>
      <c r="U9" s="137" t="s">
        <v>396</v>
      </c>
      <c r="V9" s="137" t="s">
        <v>915</v>
      </c>
      <c r="W9" s="137" t="s">
        <v>722</v>
      </c>
    </row>
    <row r="10" spans="2:23" ht="150" customHeight="1" x14ac:dyDescent="0.25">
      <c r="B10" s="201" t="str">
        <f>+'4 - Valor del Riesgo Inherente'!B10</f>
        <v>DIRECCIONAMIENTO ESTRATÉGICO</v>
      </c>
      <c r="C10" s="99" t="str">
        <f>+'4 - Valor del Riesgo Inherente'!C10</f>
        <v>OFICINA DE PLANEACIÓN</v>
      </c>
      <c r="D10" s="25" t="str">
        <f>+'4 - Valor del Riesgo Inherente'!D10</f>
        <v>R 1</v>
      </c>
      <c r="E10" s="201" t="str">
        <f>+'4 - Valor del Riesgo Inherente'!E10</f>
        <v>Aprobar planes no pertinentes a la entidad</v>
      </c>
      <c r="F10" s="201" t="str">
        <f>+'4 - Valor del Riesgo Inherente'!F10</f>
        <v>Afectación Económica o presupuestal</v>
      </c>
      <c r="G10" s="234" t="str">
        <f>+'4 - Valor del Riesgo Inherente'!G10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0" s="203" t="s">
        <v>1538</v>
      </c>
      <c r="I10" s="243" t="s">
        <v>1534</v>
      </c>
      <c r="J10" s="243" t="s">
        <v>1027</v>
      </c>
      <c r="K10" s="212" t="s">
        <v>407</v>
      </c>
      <c r="L10" s="99" t="str">
        <f t="shared" ref="L10:L41" si="0">IF(OR(K10="Correctivo",K10="Detectivo"),"Impacto",IF(K10="Preventivo","Probabilidad",""))</f>
        <v>Probabilidad</v>
      </c>
      <c r="M10" s="212" t="s">
        <v>412</v>
      </c>
      <c r="N10" s="99" t="str">
        <f t="shared" ref="N10:N41" si="1">IF(AND(K10="Preventivo",M10="Automático"),"50%",IF(AND(K10="Preventivo",M10="Manual"),"40%",IF(AND(K10="Detectivo",M10="Automático"),"40%",IF(AND(K10="Detectivo",M10="Manual"),"30%",IF(AND(K10="Correctivo",M10="Automático"),"35%",IF(AND(K10="Correctivo",M10="Manual"),"25%",""))))))</f>
        <v>40%</v>
      </c>
      <c r="O10" s="212" t="s">
        <v>419</v>
      </c>
      <c r="P10" s="212" t="s">
        <v>421</v>
      </c>
      <c r="Q10" s="212" t="s">
        <v>1037</v>
      </c>
      <c r="R10" s="202">
        <f>+IFERROR(IF(L10="Probabilidad",('4 - Valor del Riesgo Inherente'!J10-(+'4 - Valor del Riesgo Inherente'!J10*N10)),IF(L10="Impacto",'4 - Valor del Riesgo Inherente'!J10,"")),"")</f>
        <v>0.12</v>
      </c>
      <c r="S10" s="185" t="str">
        <f>IFERROR(IF(R10="","",IF(R10&lt;=0.2,"Muy Baja",IF(R10&lt;=0.4,"Baja",IF(R10&lt;=0.6,"Media",IF(R10&lt;=0.8,"Alta","Muy Alta"))))),"")</f>
        <v>Muy Baja</v>
      </c>
      <c r="T10" s="202">
        <f>+IFERROR(IF(L10="Impacto",('4 - Valor del Riesgo Inherente'!M10-(+'4 - Valor del Riesgo Inherente'!M10*N10)),IF(L10="Probabilidad",'4 - Valor del Riesgo Inherente'!M10,"")),"")</f>
        <v>1</v>
      </c>
      <c r="U10" s="185" t="str">
        <f>IFERROR(IF(T10="","",IF(T10&lt;=0.2,"Leve",IF(T10&lt;=0.4,"Menor",IF(T10&lt;=0.6,"Moderado",IF(T10&lt;=0.8,"Mayor","Catastrófico"))))),"")</f>
        <v>Catastrófico</v>
      </c>
      <c r="V10" s="185" t="str">
        <f>IF(OR(AND(S10="Muy Baja",U10="Leve"),AND(S10="Muy Baja",U10="Menor"),AND(S10="Baja",U10="Leve")),"Bajo",IF(OR(AND(S10="Muy baja",U10="Moderado"),AND(S10="Baja",U10="Menor"),AND(S10="Baja",U10="Moderado"),AND(S10="Media",U10="Leve"),AND(S10="Media",U10="Menor"),AND(S10="Media",U10="Moderado"),AND(S10="Alta",U10="Leve"),AND(S10="Alta",U10="Menor")),"Moderado",IF(OR(AND(S10="Muy Baja",U10="Mayor"),AND(S10="Baja",U10="Mayor"),AND(S10="Media",U10="Mayor"),AND(S10="Alta",U10="Moderado"),AND(S10="Alta",U10="Mayor"),AND(S10="Muy Alta",U10="Leve"),AND(S10="Muy Alta",U10="Menor"),AND(S10="Muy Alta",U10="Moderado"),AND(S10="Muy Alta",U10="Mayor")),"Alto",IF(OR(AND(S10="Muy Baja",U10="Catastrófico"),AND(S10="Baja",U10="Catastrófico"),AND(S10="Media",U10="Catastrófico"),AND(S10="Alta",U10="Catastrófico"),AND(S10="Muy Alta",U10="Catastrófico")),"Extremo",""))))</f>
        <v>Extremo</v>
      </c>
      <c r="W10" s="185" t="str">
        <f>_xlfn.IFS(V10="Bajo","Aceptar",V10="Moderado","Reducir",V10="Alto","Reducir",V10="Extremo","Reducir")</f>
        <v>Reducir</v>
      </c>
    </row>
    <row r="11" spans="2:23" ht="150" customHeight="1" x14ac:dyDescent="0.25">
      <c r="B11" s="201" t="str">
        <f>+'4 - Valor del Riesgo Inherente'!B11</f>
        <v>DIRECCIONAMIENTO ESTRATÉGICO</v>
      </c>
      <c r="C11" s="99" t="str">
        <f>+'4 - Valor del Riesgo Inherente'!C11</f>
        <v>OFICINA DE PLANEACIÓN</v>
      </c>
      <c r="D11" s="25" t="str">
        <f>+'4 - Valor del Riesgo Inherente'!D11</f>
        <v>R 1</v>
      </c>
      <c r="E11" s="201" t="str">
        <f>+'4 - Valor del Riesgo Inherente'!E11</f>
        <v>Aprobar planes no pertinentes a la entidad</v>
      </c>
      <c r="F11" s="201" t="str">
        <f>+'4 - Valor del Riesgo Inherente'!F11</f>
        <v>Afectación Económica o presupuestal</v>
      </c>
      <c r="G11" s="234" t="str">
        <f>+'4 - Valor del Riesgo Inherente'!G11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H11" s="203" t="s">
        <v>1539</v>
      </c>
      <c r="I11" s="243" t="s">
        <v>1011</v>
      </c>
      <c r="J11" s="243" t="s">
        <v>1028</v>
      </c>
      <c r="K11" s="212" t="s">
        <v>409</v>
      </c>
      <c r="L11" s="99" t="str">
        <f t="shared" si="0"/>
        <v>Impacto</v>
      </c>
      <c r="M11" s="212" t="s">
        <v>412</v>
      </c>
      <c r="N11" s="99" t="str">
        <f t="shared" si="1"/>
        <v>25%</v>
      </c>
      <c r="O11" s="212" t="s">
        <v>419</v>
      </c>
      <c r="P11" s="212" t="s">
        <v>421</v>
      </c>
      <c r="Q11" s="212" t="s">
        <v>1037</v>
      </c>
      <c r="R11" s="202"/>
      <c r="S11" s="185" t="str">
        <f t="shared" ref="S11:S74" si="2">IFERROR(IF(R11="","",IF(R11&lt;=0.2,"Muy Baja",IF(R11&lt;=0.4,"Baja",IF(R11&lt;=0.6,"Media",IF(R11&lt;=0.8,"Alta","Muy Alta"))))),"")</f>
        <v/>
      </c>
      <c r="T11" s="202"/>
      <c r="U11" s="185" t="str">
        <f t="shared" ref="U11:U74" si="3">IFERROR(IF(T11="","",IF(T11&lt;=0.2,"Leve",IF(T11&lt;=0.4,"Menor",IF(T11&lt;=0.6,"Moderado",IF(T11&lt;=0.8,"Mayor","Catastrófico"))))),"")</f>
        <v/>
      </c>
      <c r="V11" s="185" t="str">
        <f t="shared" ref="V11:V74" si="4">IF(OR(AND(S11="Muy Baja",U11="Leve"),AND(S11="Muy Baja",U11="Menor"),AND(S11="Baja",U11="Leve")),"Bajo",IF(OR(AND(S11="Muy baja",U11="Moderado"),AND(S11="Baja",U11="Menor"),AND(S11="Baja",U11="Moderado"),AND(S11="Media",U11="Leve"),AND(S11="Media",U11="Menor"),AND(S11="Media",U11="Moderado"),AND(S11="Alta",U11="Leve"),AND(S11="Alta",U11="Menor")),"Moderado",IF(OR(AND(S11="Muy Baja",U11="Mayor"),AND(S11="Baja",U11="Mayor"),AND(S11="Media",U11="Mayor"),AND(S11="Alta",U11="Moderado"),AND(S11="Alta",U11="Mayor"),AND(S11="Muy Alta",U11="Leve"),AND(S11="Muy Alta",U11="Menor"),AND(S11="Muy Alta",U11="Moderado"),AND(S11="Muy Alta",U11="Mayor")),"Alto",IF(OR(AND(S11="Muy Baja",U11="Catastrófico"),AND(S11="Baja",U11="Catastrófico"),AND(S11="Media",U11="Catastrófico"),AND(S11="Alta",U11="Catastrófico"),AND(S11="Muy Alta",U11="Catastrófico")),"Extremo",""))))</f>
        <v/>
      </c>
      <c r="W11" s="185" t="e">
        <f t="shared" ref="W11:W74" si="5">_xlfn.IFS(V11="Bajo","Aceptar",V11="Moderado","Reducir",V11="Alto","Reducir",V11="Extremo","Reducir")</f>
        <v>#N/A</v>
      </c>
    </row>
    <row r="12" spans="2:23" ht="150" customHeight="1" x14ac:dyDescent="0.25">
      <c r="B12" s="201" t="str">
        <f>+'4 - Valor del Riesgo Inherente'!B12</f>
        <v>DIRECCIONAMIENTO ESTRATÉGICO</v>
      </c>
      <c r="C12" s="99" t="str">
        <f>+'4 - Valor del Riesgo Inherente'!C12</f>
        <v>OFICINA DE PLANEACIÓN</v>
      </c>
      <c r="D12" s="25" t="str">
        <f>+'4 - Valor del Riesgo Inherente'!D12</f>
        <v>R 2</v>
      </c>
      <c r="E12" s="201" t="str">
        <f>+'4 - Valor del Riesgo Inherente'!E12</f>
        <v>Inscribir proyectos de inversión no adecuados a las necesidades de la entidad</v>
      </c>
      <c r="F12" s="201" t="str">
        <f>+'4 - Valor del Riesgo Inherente'!F12</f>
        <v>Afectación Económica o presupuestal</v>
      </c>
      <c r="G12" s="234" t="str">
        <f>+'4 - Valor del Riesgo Inherente'!G12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2" s="203" t="s">
        <v>1540</v>
      </c>
      <c r="I12" s="243" t="s">
        <v>1011</v>
      </c>
      <c r="J12" s="243" t="s">
        <v>1029</v>
      </c>
      <c r="K12" s="212" t="s">
        <v>407</v>
      </c>
      <c r="L12" s="99" t="str">
        <f t="shared" si="0"/>
        <v>Probabilidad</v>
      </c>
      <c r="M12" s="212" t="s">
        <v>412</v>
      </c>
      <c r="N12" s="99" t="str">
        <f t="shared" si="1"/>
        <v>40%</v>
      </c>
      <c r="O12" s="212" t="s">
        <v>419</v>
      </c>
      <c r="P12" s="212" t="s">
        <v>421</v>
      </c>
      <c r="Q12" s="212" t="s">
        <v>1037</v>
      </c>
      <c r="R12" s="202">
        <f>+IFERROR(IF(L12="Probabilidad",('4 - Valor del Riesgo Inherente'!J12-(+'4 - Valor del Riesgo Inherente'!J12*N12)),IF(L12="Impacto",'4 - Valor del Riesgo Inherente'!J12,"")),"")</f>
        <v>0.12</v>
      </c>
      <c r="S12" s="185" t="str">
        <f t="shared" si="2"/>
        <v>Muy Baja</v>
      </c>
      <c r="T12" s="202">
        <f>+IFERROR(IF(L12="Impacto",('4 - Valor del Riesgo Inherente'!M12-(+'4 - Valor del Riesgo Inherente'!M12*N12)),IF(L12="Probabilidad",'4 - Valor del Riesgo Inherente'!M12,"")),"")</f>
        <v>1</v>
      </c>
      <c r="U12" s="185" t="str">
        <f t="shared" si="3"/>
        <v>Catastrófico</v>
      </c>
      <c r="V12" s="185" t="str">
        <f t="shared" si="4"/>
        <v>Extremo</v>
      </c>
      <c r="W12" s="185" t="str">
        <f t="shared" si="5"/>
        <v>Reducir</v>
      </c>
    </row>
    <row r="13" spans="2:23" ht="150" customHeight="1" x14ac:dyDescent="0.25">
      <c r="B13" s="201" t="str">
        <f>+'4 - Valor del Riesgo Inherente'!B13</f>
        <v>DIRECCIONAMIENTO ESTRATÉGICO</v>
      </c>
      <c r="C13" s="99" t="str">
        <f>+'4 - Valor del Riesgo Inherente'!C13</f>
        <v>OFICINA DE PLANEACIÓN</v>
      </c>
      <c r="D13" s="25" t="str">
        <f>+'4 - Valor del Riesgo Inherente'!D13</f>
        <v>R 2</v>
      </c>
      <c r="E13" s="201" t="str">
        <f>+'4 - Valor del Riesgo Inherente'!E13</f>
        <v>Inscribir proyectos de inversión no adecuados a las necesidades de la entidad</v>
      </c>
      <c r="F13" s="201" t="str">
        <f>+'4 - Valor del Riesgo Inherente'!F13</f>
        <v>Afectación Económica o presupuestal</v>
      </c>
      <c r="G13" s="234" t="str">
        <f>+'4 - Valor del Riesgo Inherente'!G13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3" s="203" t="s">
        <v>1541</v>
      </c>
      <c r="I13" s="243" t="s">
        <v>1011</v>
      </c>
      <c r="J13" s="243" t="s">
        <v>1030</v>
      </c>
      <c r="K13" s="212" t="s">
        <v>407</v>
      </c>
      <c r="L13" s="99" t="str">
        <f t="shared" si="0"/>
        <v>Probabilidad</v>
      </c>
      <c r="M13" s="212" t="s">
        <v>412</v>
      </c>
      <c r="N13" s="99" t="str">
        <f t="shared" si="1"/>
        <v>40%</v>
      </c>
      <c r="O13" s="212" t="s">
        <v>419</v>
      </c>
      <c r="P13" s="212" t="s">
        <v>421</v>
      </c>
      <c r="Q13" s="212" t="s">
        <v>1038</v>
      </c>
      <c r="R13" s="202">
        <f>IFERROR(IF(AND(L12="Probabilidad",L13="Probabilidad"),(R12-(+R12*N13)),IF(L13="Probabilidad",('4 - Valor del Riesgo Inherente'!J12-(+'4 - Valor del Riesgo Inherente'!J12*N13)),IF(L13="Impacto",R12,""))),"")</f>
        <v>7.1999999999999995E-2</v>
      </c>
      <c r="S13" s="185" t="str">
        <f t="shared" si="2"/>
        <v>Muy Baja</v>
      </c>
      <c r="T13" s="202">
        <f>IFERROR(IF(AND(L12="Impacto",L13="Impacto"),(T12-(+T12*N13)),IF(L13="Impacto",('4 - Valor del Riesgo Inherente'!M12-(+'4 - Valor del Riesgo Inherente'!M12*N13)),IF(L13="Probabilidad",T12,""))),"")</f>
        <v>1</v>
      </c>
      <c r="U13" s="185" t="str">
        <f t="shared" si="3"/>
        <v>Catastrófico</v>
      </c>
      <c r="V13" s="185" t="str">
        <f t="shared" si="4"/>
        <v>Extremo</v>
      </c>
      <c r="W13" s="185" t="str">
        <f t="shared" si="5"/>
        <v>Reducir</v>
      </c>
    </row>
    <row r="14" spans="2:23" ht="150" customHeight="1" x14ac:dyDescent="0.25">
      <c r="B14" s="201" t="str">
        <f>+'4 - Valor del Riesgo Inherente'!B14</f>
        <v>DIRECCIONAMIENTO ESTRATÉGICO</v>
      </c>
      <c r="C14" s="99" t="str">
        <f>+'4 - Valor del Riesgo Inherente'!C14</f>
        <v>OFICINA DE PLANEACIÓN</v>
      </c>
      <c r="D14" s="25" t="str">
        <f>+'4 - Valor del Riesgo Inherente'!D14</f>
        <v>R 2</v>
      </c>
      <c r="E14" s="201" t="str">
        <f>+'4 - Valor del Riesgo Inherente'!E14</f>
        <v>Inscribir proyectos de inversión no adecuados a las necesidades de la entidad</v>
      </c>
      <c r="F14" s="201" t="str">
        <f>+'4 - Valor del Riesgo Inherente'!F14</f>
        <v>Afectación Económica o presupuestal</v>
      </c>
      <c r="G14" s="234" t="str">
        <f>+'4 - Valor del Riesgo Inherente'!G14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H14" s="203" t="s">
        <v>1542</v>
      </c>
      <c r="I14" s="243" t="s">
        <v>1011</v>
      </c>
      <c r="J14" s="243" t="s">
        <v>1031</v>
      </c>
      <c r="K14" s="212" t="s">
        <v>409</v>
      </c>
      <c r="L14" s="99" t="str">
        <f t="shared" si="0"/>
        <v>Impacto</v>
      </c>
      <c r="M14" s="212" t="s">
        <v>412</v>
      </c>
      <c r="N14" s="99" t="str">
        <f t="shared" si="1"/>
        <v>25%</v>
      </c>
      <c r="O14" s="212" t="s">
        <v>419</v>
      </c>
      <c r="P14" s="212" t="s">
        <v>421</v>
      </c>
      <c r="Q14" s="212" t="s">
        <v>1037</v>
      </c>
      <c r="R14" s="202"/>
      <c r="S14" s="185" t="str">
        <f t="shared" si="2"/>
        <v/>
      </c>
      <c r="T14" s="202"/>
      <c r="U14" s="185" t="str">
        <f t="shared" si="3"/>
        <v/>
      </c>
      <c r="V14" s="185" t="str">
        <f t="shared" si="4"/>
        <v/>
      </c>
      <c r="W14" s="185" t="e">
        <f t="shared" si="5"/>
        <v>#N/A</v>
      </c>
    </row>
    <row r="15" spans="2:23" ht="150" customHeight="1" x14ac:dyDescent="0.25">
      <c r="B15" s="201" t="str">
        <f>+'4 - Valor del Riesgo Inherente'!B15</f>
        <v>DIRECCIONAMIENTO ESTRATÉGICO</v>
      </c>
      <c r="C15" s="99" t="str">
        <f>+'4 - Valor del Riesgo Inherente'!C15</f>
        <v>OFICINA DE PLANEACIÓN</v>
      </c>
      <c r="D15" s="25" t="str">
        <f>+'4 - Valor del Riesgo Inherente'!D15</f>
        <v>R 3</v>
      </c>
      <c r="E15" s="201" t="str">
        <f>+'4 - Valor del Riesgo Inherente'!E15</f>
        <v>Planeación inoportuna de cada vigencia</v>
      </c>
      <c r="F15" s="201" t="str">
        <f>+'4 - Valor del Riesgo Inherente'!F15</f>
        <v>Pérdida Reputacional</v>
      </c>
      <c r="G15" s="234" t="str">
        <f>+'4 - Valor del Riesgo Inherente'!G15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5" s="203" t="s">
        <v>1543</v>
      </c>
      <c r="I15" s="243" t="s">
        <v>1011</v>
      </c>
      <c r="J15" s="243" t="s">
        <v>1032</v>
      </c>
      <c r="K15" s="212" t="s">
        <v>407</v>
      </c>
      <c r="L15" s="99" t="str">
        <f t="shared" si="0"/>
        <v>Probabilidad</v>
      </c>
      <c r="M15" s="212" t="s">
        <v>412</v>
      </c>
      <c r="N15" s="99" t="str">
        <f t="shared" si="1"/>
        <v>40%</v>
      </c>
      <c r="O15" s="212" t="s">
        <v>419</v>
      </c>
      <c r="P15" s="212" t="s">
        <v>421</v>
      </c>
      <c r="Q15" s="212" t="s">
        <v>1038</v>
      </c>
      <c r="R15" s="202">
        <f>+IFERROR(IF(L15="Probabilidad",('4 - Valor del Riesgo Inherente'!J15-(+'4 - Valor del Riesgo Inherente'!J15*N15)),IF(L15="Impacto",'4 - Valor del Riesgo Inherente'!J15,"")),"")</f>
        <v>0.12</v>
      </c>
      <c r="S15" s="185" t="str">
        <f t="shared" si="2"/>
        <v>Muy Baja</v>
      </c>
      <c r="T15" s="202">
        <f>+IFERROR(IF(L15="Impacto",('4 - Valor del Riesgo Inherente'!M15-(+'4 - Valor del Riesgo Inherente'!M15*N15)),IF(L15="Probabilidad",'4 - Valor del Riesgo Inherente'!M15,"")),"")</f>
        <v>0.6</v>
      </c>
      <c r="U15" s="185" t="str">
        <f t="shared" si="3"/>
        <v>Moderado</v>
      </c>
      <c r="V15" s="185" t="str">
        <f t="shared" si="4"/>
        <v>Moderado</v>
      </c>
      <c r="W15" s="185" t="str">
        <f t="shared" si="5"/>
        <v>Reducir</v>
      </c>
    </row>
    <row r="16" spans="2:23" ht="150" customHeight="1" x14ac:dyDescent="0.25">
      <c r="B16" s="201" t="str">
        <f>+'4 - Valor del Riesgo Inherente'!B16</f>
        <v>DIRECCIONAMIENTO ESTRATÉGICO</v>
      </c>
      <c r="C16" s="99" t="str">
        <f>+'4 - Valor del Riesgo Inherente'!C16</f>
        <v>OFICINA DE PLANEACIÓN</v>
      </c>
      <c r="D16" s="25" t="str">
        <f>+'4 - Valor del Riesgo Inherente'!D16</f>
        <v>R 3</v>
      </c>
      <c r="E16" s="201" t="str">
        <f>+'4 - Valor del Riesgo Inherente'!E16</f>
        <v>Planeación inoportuna de cada vigencia</v>
      </c>
      <c r="F16" s="201" t="str">
        <f>+'4 - Valor del Riesgo Inherente'!F16</f>
        <v>Pérdida Reputacional</v>
      </c>
      <c r="G16" s="234" t="str">
        <f>+'4 - Valor del Riesgo Inherente'!G16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H16" s="203" t="s">
        <v>1544</v>
      </c>
      <c r="I16" s="243" t="s">
        <v>1011</v>
      </c>
      <c r="J16" s="243" t="s">
        <v>1033</v>
      </c>
      <c r="K16" s="212" t="s">
        <v>409</v>
      </c>
      <c r="L16" s="99" t="str">
        <f t="shared" si="0"/>
        <v>Impacto</v>
      </c>
      <c r="M16" s="212" t="s">
        <v>412</v>
      </c>
      <c r="N16" s="99" t="str">
        <f t="shared" si="1"/>
        <v>25%</v>
      </c>
      <c r="O16" s="212" t="s">
        <v>419</v>
      </c>
      <c r="P16" s="212" t="s">
        <v>421</v>
      </c>
      <c r="Q16" s="212" t="s">
        <v>1037</v>
      </c>
      <c r="R16" s="202"/>
      <c r="S16" s="185" t="str">
        <f t="shared" si="2"/>
        <v/>
      </c>
      <c r="T16" s="202"/>
      <c r="U16" s="185" t="str">
        <f t="shared" si="3"/>
        <v/>
      </c>
      <c r="V16" s="185" t="str">
        <f t="shared" si="4"/>
        <v/>
      </c>
      <c r="W16" s="185" t="e">
        <f t="shared" si="5"/>
        <v>#N/A</v>
      </c>
    </row>
    <row r="17" spans="2:23" ht="150" customHeight="1" x14ac:dyDescent="0.25">
      <c r="B17" s="201" t="str">
        <f>+'4 - Valor del Riesgo Inherente'!B17</f>
        <v>DIRECCIONAMIENTO ESTRATÉGICO</v>
      </c>
      <c r="C17" s="99" t="str">
        <f>+'4 - Valor del Riesgo Inherente'!C17</f>
        <v>OFICINA DE PLANEACIÓN</v>
      </c>
      <c r="D17" s="25" t="str">
        <f>+'4 - Valor del Riesgo Inherente'!D17</f>
        <v>R 4</v>
      </c>
      <c r="E17" s="201" t="str">
        <f>+'4 - Valor del Riesgo Inherente'!E17</f>
        <v>Reporte de información no pertinente a las necesidades de la Dirección General</v>
      </c>
      <c r="F17" s="201" t="str">
        <f>+'4 - Valor del Riesgo Inherente'!F17</f>
        <v>Pérdida Reputacional</v>
      </c>
      <c r="G17" s="234" t="str">
        <f>+'4 - Valor del Riesgo Inherente'!G17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H17" s="203" t="s">
        <v>1545</v>
      </c>
      <c r="I17" s="243" t="s">
        <v>1011</v>
      </c>
      <c r="J17" s="243" t="s">
        <v>1034</v>
      </c>
      <c r="K17" s="212" t="s">
        <v>408</v>
      </c>
      <c r="L17" s="99" t="str">
        <f t="shared" si="0"/>
        <v>Impacto</v>
      </c>
      <c r="M17" s="212" t="s">
        <v>412</v>
      </c>
      <c r="N17" s="99" t="str">
        <f t="shared" si="1"/>
        <v>30%</v>
      </c>
      <c r="O17" s="212" t="s">
        <v>419</v>
      </c>
      <c r="P17" s="212" t="s">
        <v>421</v>
      </c>
      <c r="Q17" s="212" t="s">
        <v>1037</v>
      </c>
      <c r="R17" s="202">
        <f>+IFERROR(IF(L17="Probabilidad",('4 - Valor del Riesgo Inherente'!J17-(+'4 - Valor del Riesgo Inherente'!J17*N17)),IF(L17="Impacto",'4 - Valor del Riesgo Inherente'!J17,"")),"")</f>
        <v>0.6</v>
      </c>
      <c r="S17" s="185" t="str">
        <f t="shared" si="2"/>
        <v>Media</v>
      </c>
      <c r="T17" s="202">
        <f>+IFERROR(IF(L17="Impacto",('4 - Valor del Riesgo Inherente'!M17-(+'4 - Valor del Riesgo Inherente'!M17*N17)),IF(L17="Probabilidad",'4 - Valor del Riesgo Inherente'!M17,"")),"")</f>
        <v>0.42</v>
      </c>
      <c r="U17" s="185" t="str">
        <f t="shared" si="3"/>
        <v>Moderado</v>
      </c>
      <c r="V17" s="185" t="str">
        <f t="shared" si="4"/>
        <v>Moderado</v>
      </c>
      <c r="W17" s="185" t="str">
        <f t="shared" si="5"/>
        <v>Reducir</v>
      </c>
    </row>
    <row r="18" spans="2:23" ht="150" customHeight="1" x14ac:dyDescent="0.25">
      <c r="B18" s="201" t="str">
        <f>+'4 - Valor del Riesgo Inherente'!B18</f>
        <v>DIRECCIONAMIENTO ESTRATÉGICO</v>
      </c>
      <c r="C18" s="99" t="str">
        <f>+'4 - Valor del Riesgo Inherente'!C18</f>
        <v>OFICINA DE PLANEACIÓN</v>
      </c>
      <c r="D18" s="25" t="str">
        <f>+'4 - Valor del Riesgo Inherente'!D18</f>
        <v>R 4</v>
      </c>
      <c r="E18" s="201" t="str">
        <f>+'4 - Valor del Riesgo Inherente'!E18</f>
        <v>Reporte de información no pertinente a las necesidades de la Dirección General</v>
      </c>
      <c r="F18" s="201" t="str">
        <f>+'4 - Valor del Riesgo Inherente'!F18</f>
        <v>Pérdida Reputacional</v>
      </c>
      <c r="G18" s="234" t="str">
        <f>+'4 - Valor del Riesgo Inherente'!G18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H18" s="203" t="s">
        <v>1546</v>
      </c>
      <c r="I18" s="243" t="s">
        <v>1011</v>
      </c>
      <c r="J18" s="243" t="s">
        <v>1035</v>
      </c>
      <c r="K18" s="212" t="s">
        <v>409</v>
      </c>
      <c r="L18" s="99" t="str">
        <f t="shared" si="0"/>
        <v>Impacto</v>
      </c>
      <c r="M18" s="212" t="s">
        <v>412</v>
      </c>
      <c r="N18" s="99" t="str">
        <f t="shared" si="1"/>
        <v>25%</v>
      </c>
      <c r="O18" s="212" t="s">
        <v>419</v>
      </c>
      <c r="P18" s="212" t="s">
        <v>421</v>
      </c>
      <c r="Q18" s="212" t="s">
        <v>1038</v>
      </c>
      <c r="R18" s="202"/>
      <c r="S18" s="185" t="str">
        <f t="shared" si="2"/>
        <v/>
      </c>
      <c r="T18" s="202"/>
      <c r="U18" s="185" t="str">
        <f t="shared" si="3"/>
        <v/>
      </c>
      <c r="V18" s="185" t="str">
        <f t="shared" si="4"/>
        <v/>
      </c>
      <c r="W18" s="185" t="e">
        <f t="shared" si="5"/>
        <v>#N/A</v>
      </c>
    </row>
    <row r="19" spans="2:23" ht="150" customHeight="1" x14ac:dyDescent="0.25">
      <c r="B19" s="201" t="str">
        <f>+'4 - Valor del Riesgo Inherente'!B19</f>
        <v>DIRECCIONAMIENTO ESTRATÉGICO</v>
      </c>
      <c r="C19" s="99" t="str">
        <f>+'4 - Valor del Riesgo Inherente'!C19</f>
        <v>OFICINA DE PLANEACIÓN</v>
      </c>
      <c r="D19" s="25" t="str">
        <f>+'4 - Valor del Riesgo Inherente'!D19</f>
        <v>R 5</v>
      </c>
      <c r="E19" s="201" t="str">
        <f>+'4 - Valor del Riesgo Inherente'!E19</f>
        <v>Planeación y gestión de procesos con inadecuada valoración de riesgos y oportunidades</v>
      </c>
      <c r="F19" s="201" t="str">
        <f>+'4 - Valor del Riesgo Inherente'!F19</f>
        <v>Pérdida Reputacional</v>
      </c>
      <c r="G19" s="234" t="str">
        <f>+'4 - Valor del Riesgo Inherente'!G19</f>
        <v>Posibilidad de pérdida reputacional en la imagen institucional por la inadecuada identificación y control de riesgos que afectan los procesos de la entidad</v>
      </c>
      <c r="H19" s="203" t="s">
        <v>1547</v>
      </c>
      <c r="I19" s="243" t="s">
        <v>1011</v>
      </c>
      <c r="J19" s="243" t="s">
        <v>2257</v>
      </c>
      <c r="K19" s="212" t="s">
        <v>408</v>
      </c>
      <c r="L19" s="99" t="str">
        <f t="shared" si="0"/>
        <v>Impacto</v>
      </c>
      <c r="M19" s="212" t="s">
        <v>412</v>
      </c>
      <c r="N19" s="99" t="str">
        <f t="shared" si="1"/>
        <v>30%</v>
      </c>
      <c r="O19" s="212" t="s">
        <v>419</v>
      </c>
      <c r="P19" s="212" t="s">
        <v>421</v>
      </c>
      <c r="Q19" s="212" t="s">
        <v>1037</v>
      </c>
      <c r="R19" s="202">
        <f>+IFERROR(IF(L19="Probabilidad",('4 - Valor del Riesgo Inherente'!J19-(+'4 - Valor del Riesgo Inherente'!J19*N19)),IF(L19="Impacto",'4 - Valor del Riesgo Inherente'!J19,"")),"")</f>
        <v>0.6</v>
      </c>
      <c r="S19" s="185" t="str">
        <f t="shared" si="2"/>
        <v>Media</v>
      </c>
      <c r="T19" s="202">
        <f>+IFERROR(IF(L19="Impacto",('4 - Valor del Riesgo Inherente'!M19-(+'4 - Valor del Riesgo Inherente'!M19*N19)),IF(L19="Probabilidad",'4 - Valor del Riesgo Inherente'!M19,"")),"")</f>
        <v>0.42</v>
      </c>
      <c r="U19" s="185" t="str">
        <f t="shared" si="3"/>
        <v>Moderado</v>
      </c>
      <c r="V19" s="185" t="str">
        <f t="shared" si="4"/>
        <v>Moderado</v>
      </c>
      <c r="W19" s="185" t="str">
        <f t="shared" si="5"/>
        <v>Reducir</v>
      </c>
    </row>
    <row r="20" spans="2:23" ht="150" customHeight="1" x14ac:dyDescent="0.25">
      <c r="B20" s="201" t="str">
        <f>+'4 - Valor del Riesgo Inherente'!B20</f>
        <v>DIRECCIONAMIENTO ESTRATÉGICO</v>
      </c>
      <c r="C20" s="99" t="str">
        <f>+'4 - Valor del Riesgo Inherente'!C20</f>
        <v>OFICINA DE PLANEACIÓN</v>
      </c>
      <c r="D20" s="25" t="str">
        <f>+'4 - Valor del Riesgo Inherente'!D20</f>
        <v>R 5</v>
      </c>
      <c r="E20" s="201" t="str">
        <f>+'4 - Valor del Riesgo Inherente'!E20</f>
        <v>Planeación y gestión de procesos con inadecuada valoración de riesgos y oportunidades</v>
      </c>
      <c r="F20" s="201" t="str">
        <f>+'4 - Valor del Riesgo Inherente'!F20</f>
        <v>Pérdida Reputacional</v>
      </c>
      <c r="G20" s="234" t="str">
        <f>+'4 - Valor del Riesgo Inherente'!G20</f>
        <v>Posibilidad de pérdida reputacional en la imagen institucional por la inadecuada identificación y control de riesgos que afectan los procesos de la entidad</v>
      </c>
      <c r="H20" s="203" t="s">
        <v>1548</v>
      </c>
      <c r="I20" s="243" t="s">
        <v>1011</v>
      </c>
      <c r="J20" s="243" t="s">
        <v>1036</v>
      </c>
      <c r="K20" s="212" t="s">
        <v>409</v>
      </c>
      <c r="L20" s="99" t="str">
        <f t="shared" si="0"/>
        <v>Impacto</v>
      </c>
      <c r="M20" s="212" t="s">
        <v>412</v>
      </c>
      <c r="N20" s="99" t="str">
        <f t="shared" si="1"/>
        <v>25%</v>
      </c>
      <c r="O20" s="212" t="s">
        <v>419</v>
      </c>
      <c r="P20" s="212" t="s">
        <v>421</v>
      </c>
      <c r="Q20" s="212" t="s">
        <v>1037</v>
      </c>
      <c r="R20" s="202"/>
      <c r="S20" s="185" t="str">
        <f t="shared" si="2"/>
        <v/>
      </c>
      <c r="T20" s="202"/>
      <c r="U20" s="185" t="str">
        <f t="shared" si="3"/>
        <v/>
      </c>
      <c r="V20" s="185" t="str">
        <f t="shared" si="4"/>
        <v/>
      </c>
      <c r="W20" s="185" t="e">
        <f t="shared" si="5"/>
        <v>#N/A</v>
      </c>
    </row>
    <row r="21" spans="2:23" ht="150" customHeight="1" x14ac:dyDescent="0.25">
      <c r="B21" s="201" t="str">
        <f>+'4 - Valor del Riesgo Inherente'!B21</f>
        <v>COMUNICACIÓN Y GESTIÓN CON GRUPOS DE INTERÉS</v>
      </c>
      <c r="C21" s="99" t="str">
        <f>+'4 - Valor del Riesgo Inherente'!C21</f>
        <v>DIRECCIÓN GENERAL (EQUIPO DE COMUNICACIONES)</v>
      </c>
      <c r="D21" s="25" t="str">
        <f>+'4 - Valor del Riesgo Inherente'!D21</f>
        <v>R 6</v>
      </c>
      <c r="E21" s="201" t="str">
        <f>+'4 - Valor del Riesgo Inherente'!E21</f>
        <v>Dar información imprecisa o errónea a la ciudadanía a través de cualquier medio de comunicación por parte de  personas autorizadas y NO autorizadas</v>
      </c>
      <c r="F21" s="201" t="str">
        <f>+'4 - Valor del Riesgo Inherente'!F21</f>
        <v>Pérdida Reputacional</v>
      </c>
      <c r="G21" s="234" t="str">
        <f>+'4 - Valor del Riesgo Inherente'!G21</f>
        <v>Posibilidad de pérdida reputacional en la credibilidad y mala imagen institucional por deficiencia en la información interna y externa de la entidad</v>
      </c>
      <c r="H21" s="203" t="s">
        <v>1549</v>
      </c>
      <c r="I21" s="26" t="s">
        <v>1069</v>
      </c>
      <c r="J21" s="243" t="s">
        <v>1072</v>
      </c>
      <c r="K21" s="212" t="s">
        <v>407</v>
      </c>
      <c r="L21" s="99" t="str">
        <f t="shared" si="0"/>
        <v>Probabilidad</v>
      </c>
      <c r="M21" s="212" t="s">
        <v>412</v>
      </c>
      <c r="N21" s="99" t="str">
        <f t="shared" si="1"/>
        <v>40%</v>
      </c>
      <c r="O21" s="212" t="s">
        <v>1081</v>
      </c>
      <c r="P21" s="212" t="s">
        <v>422</v>
      </c>
      <c r="Q21" s="212" t="s">
        <v>1037</v>
      </c>
      <c r="R21" s="202">
        <f>+IFERROR(IF(L21="Probabilidad",('4 - Valor del Riesgo Inherente'!J21-(+'4 - Valor del Riesgo Inherente'!J21*N21)),IF(L21="Impacto",'4 - Valor del Riesgo Inherente'!J21,"")),"")</f>
        <v>0.6</v>
      </c>
      <c r="S21" s="185" t="str">
        <f t="shared" si="2"/>
        <v>Media</v>
      </c>
      <c r="T21" s="202">
        <f>+IFERROR(IF(L21="Impacto",('4 - Valor del Riesgo Inherente'!M21-(+'4 - Valor del Riesgo Inherente'!M21*N21)),IF(L21="Probabilidad",'4 - Valor del Riesgo Inherente'!M21,"")),"")</f>
        <v>1</v>
      </c>
      <c r="U21" s="185" t="str">
        <f t="shared" si="3"/>
        <v>Catastrófico</v>
      </c>
      <c r="V21" s="185" t="str">
        <f t="shared" si="4"/>
        <v>Extremo</v>
      </c>
      <c r="W21" s="185" t="str">
        <f t="shared" si="5"/>
        <v>Reducir</v>
      </c>
    </row>
    <row r="22" spans="2:23" ht="150" customHeight="1" x14ac:dyDescent="0.25">
      <c r="B22" s="201" t="str">
        <f>+'4 - Valor del Riesgo Inherente'!B22</f>
        <v>COMUNICACIÓN Y GESTIÓN CON GRUPOS DE INTERÉS</v>
      </c>
      <c r="C22" s="99" t="str">
        <f>+'4 - Valor del Riesgo Inherente'!C22</f>
        <v>DIRECCIÓN GENERAL (EQUIPO DE COMUNICACIONES)</v>
      </c>
      <c r="D22" s="25" t="str">
        <f>+'4 - Valor del Riesgo Inherente'!D22</f>
        <v>R 6</v>
      </c>
      <c r="E22" s="201" t="str">
        <f>+'4 - Valor del Riesgo Inherente'!E22</f>
        <v>Dar información imprecisa o errónea a la ciudadanía a través de cualquier medio de comunicación por parte de  personas autorizadas y NO autorizadas</v>
      </c>
      <c r="F22" s="201" t="str">
        <f>+'4 - Valor del Riesgo Inherente'!F22</f>
        <v>Pérdida Reputacional</v>
      </c>
      <c r="G22" s="234" t="str">
        <f>+'4 - Valor del Riesgo Inherente'!G22</f>
        <v>Posibilidad de pérdida reputacional en la credibilidad y mala imagen institucional por deficiencia en la información interna y externa de la entidad</v>
      </c>
      <c r="H22" s="203" t="s">
        <v>1550</v>
      </c>
      <c r="I22" s="26" t="s">
        <v>1069</v>
      </c>
      <c r="J22" s="243" t="s">
        <v>1073</v>
      </c>
      <c r="K22" s="212" t="s">
        <v>409</v>
      </c>
      <c r="L22" s="99" t="str">
        <f t="shared" si="0"/>
        <v>Impacto</v>
      </c>
      <c r="M22" s="212" t="s">
        <v>412</v>
      </c>
      <c r="N22" s="99" t="str">
        <f t="shared" si="1"/>
        <v>25%</v>
      </c>
      <c r="O22" s="212" t="s">
        <v>1081</v>
      </c>
      <c r="P22" s="212" t="s">
        <v>421</v>
      </c>
      <c r="Q22" s="212" t="s">
        <v>1037</v>
      </c>
      <c r="R22" s="202"/>
      <c r="S22" s="185" t="str">
        <f t="shared" si="2"/>
        <v/>
      </c>
      <c r="T22" s="202"/>
      <c r="U22" s="185" t="str">
        <f t="shared" si="3"/>
        <v/>
      </c>
      <c r="V22" s="185" t="str">
        <f t="shared" si="4"/>
        <v/>
      </c>
      <c r="W22" s="185" t="e">
        <f t="shared" si="5"/>
        <v>#N/A</v>
      </c>
    </row>
    <row r="23" spans="2:23" ht="150" customHeight="1" x14ac:dyDescent="0.25">
      <c r="B23" s="201" t="str">
        <f>+'4 - Valor del Riesgo Inherente'!B23</f>
        <v>COMUNICACIÓN Y GESTIÓN CON GRUPOS DE INTERÉS</v>
      </c>
      <c r="C23" s="99" t="str">
        <f>+'4 - Valor del Riesgo Inherente'!C23</f>
        <v>DIRECCIÓN GENERAL (EQUIPO DE COMUNICACIONES)</v>
      </c>
      <c r="D23" s="25" t="str">
        <f>+'4 - Valor del Riesgo Inherente'!D23</f>
        <v>R 6</v>
      </c>
      <c r="E23" s="201" t="str">
        <f>+'4 - Valor del Riesgo Inherente'!E23</f>
        <v>Dar información imprecisa o errónea a la ciudadanía a través de cualquier medio de comunicación por parte de  personas autorizadas y NO autorizadas</v>
      </c>
      <c r="F23" s="201" t="str">
        <f>+'4 - Valor del Riesgo Inherente'!F23</f>
        <v>Pérdida Reputacional</v>
      </c>
      <c r="G23" s="234" t="str">
        <f>+'4 - Valor del Riesgo Inherente'!G23</f>
        <v>Posibilidad de pérdida reputacional en la credibilidad y mala imagen institucional por deficiencia en la información interna y externa de la entidad</v>
      </c>
      <c r="H23" s="203" t="s">
        <v>1551</v>
      </c>
      <c r="I23" s="26" t="s">
        <v>1041</v>
      </c>
      <c r="J23" s="243"/>
      <c r="K23" s="212"/>
      <c r="L23" s="51" t="str">
        <f t="shared" si="0"/>
        <v/>
      </c>
      <c r="M23" s="212"/>
      <c r="N23" s="51" t="str">
        <f t="shared" si="1"/>
        <v/>
      </c>
      <c r="O23" s="212"/>
      <c r="P23" s="212"/>
      <c r="Q23" s="212"/>
      <c r="R23" s="202" t="str">
        <f>+IFERROR(IF(L23="Probabilidad",('4 - Valor del Riesgo Inherente'!J23-(+'4 - Valor del Riesgo Inherente'!J23*N23)),IF(L23="Impacto",'4 - Valor del Riesgo Inherente'!J23,"")),"")</f>
        <v/>
      </c>
      <c r="S23" s="185" t="str">
        <f t="shared" si="2"/>
        <v/>
      </c>
      <c r="T23" s="202" t="str">
        <f>+IFERROR(IF(L23="Impacto",('4 - Valor del Riesgo Inherente'!M23-(+'4 - Valor del Riesgo Inherente'!M23*N23)),IF(L23="Probabilidad",'4 - Valor del Riesgo Inherente'!M23,"")),"")</f>
        <v/>
      </c>
      <c r="U23" s="185" t="str">
        <f t="shared" si="3"/>
        <v/>
      </c>
      <c r="V23" s="185" t="str">
        <f t="shared" si="4"/>
        <v/>
      </c>
      <c r="W23" s="185" t="e">
        <f t="shared" si="5"/>
        <v>#N/A</v>
      </c>
    </row>
    <row r="24" spans="2:23" ht="150" customHeight="1" x14ac:dyDescent="0.25">
      <c r="B24" s="201" t="str">
        <f>+'4 - Valor del Riesgo Inherente'!B24</f>
        <v>COMUNICACIÓN Y GESTIÓN CON GRUPOS DE INTERÉS</v>
      </c>
      <c r="C24" s="99" t="str">
        <f>+'4 - Valor del Riesgo Inherente'!C24</f>
        <v>DIRECCIÓN GENERAL (EQUIPO DE COMUNICACIONES)</v>
      </c>
      <c r="D24" s="25" t="str">
        <f>+'4 - Valor del Riesgo Inherente'!D24</f>
        <v>R 7</v>
      </c>
      <c r="E24" s="201" t="str">
        <f>+'4 - Valor del Riesgo Inherente'!E24</f>
        <v>Inadecuada utilización de la imagen institucional</v>
      </c>
      <c r="F24" s="201" t="str">
        <f>+'4 - Valor del Riesgo Inherente'!F24</f>
        <v>Pérdida Reputacional</v>
      </c>
      <c r="G24" s="234" t="str">
        <f>+'4 - Valor del Riesgo Inherente'!G24</f>
        <v>Posibilidad de pérdida reputacional en la imagen institucional por el manejo inadecuado de la imagen institucional (símbolos, nombre, colores, manual de imagen, entre otros)</v>
      </c>
      <c r="H24" s="203" t="s">
        <v>1552</v>
      </c>
      <c r="I24" s="26" t="s">
        <v>1069</v>
      </c>
      <c r="J24" s="243" t="s">
        <v>1074</v>
      </c>
      <c r="K24" s="212" t="s">
        <v>407</v>
      </c>
      <c r="L24" s="99" t="str">
        <f t="shared" si="0"/>
        <v>Probabilidad</v>
      </c>
      <c r="M24" s="212" t="s">
        <v>412</v>
      </c>
      <c r="N24" s="99" t="str">
        <f t="shared" si="1"/>
        <v>40%</v>
      </c>
      <c r="O24" s="212" t="s">
        <v>419</v>
      </c>
      <c r="P24" s="212" t="s">
        <v>421</v>
      </c>
      <c r="Q24" s="212" t="s">
        <v>1037</v>
      </c>
      <c r="R24" s="202">
        <f>+IFERROR(IF(L24="Probabilidad",('4 - Valor del Riesgo Inherente'!J24-(+'4 - Valor del Riesgo Inherente'!J24*N24)),IF(L24="Impacto",'4 - Valor del Riesgo Inherente'!J24,"")),"")</f>
        <v>0.6</v>
      </c>
      <c r="S24" s="185" t="str">
        <f t="shared" si="2"/>
        <v>Media</v>
      </c>
      <c r="T24" s="202">
        <f>+IFERROR(IF(L24="Impacto",('4 - Valor del Riesgo Inherente'!M24-(+'4 - Valor del Riesgo Inherente'!M24*N24)),IF(L24="Probabilidad",'4 - Valor del Riesgo Inherente'!M24,"")),"")</f>
        <v>0.6</v>
      </c>
      <c r="U24" s="185" t="str">
        <f t="shared" si="3"/>
        <v>Moderado</v>
      </c>
      <c r="V24" s="185" t="str">
        <f t="shared" si="4"/>
        <v>Moderado</v>
      </c>
      <c r="W24" s="185" t="str">
        <f t="shared" si="5"/>
        <v>Reducir</v>
      </c>
    </row>
    <row r="25" spans="2:23" ht="150" customHeight="1" x14ac:dyDescent="0.25">
      <c r="B25" s="201" t="str">
        <f>+'4 - Valor del Riesgo Inherente'!B25</f>
        <v>COMUNICACIÓN Y GESTIÓN CON GRUPOS DE INTERÉS</v>
      </c>
      <c r="C25" s="99" t="str">
        <f>+'4 - Valor del Riesgo Inherente'!C25</f>
        <v>DIRECCIÓN GENERAL (EQUIPO DE COMUNICACIONES)</v>
      </c>
      <c r="D25" s="25" t="str">
        <f>+'4 - Valor del Riesgo Inherente'!D25</f>
        <v>R 7</v>
      </c>
      <c r="E25" s="201" t="str">
        <f>+'4 - Valor del Riesgo Inherente'!E25</f>
        <v>Inadecuada utilización de la imagen institucional</v>
      </c>
      <c r="F25" s="201" t="str">
        <f>+'4 - Valor del Riesgo Inherente'!F25</f>
        <v>Pérdida Reputacional</v>
      </c>
      <c r="G25" s="234" t="str">
        <f>+'4 - Valor del Riesgo Inherente'!G25</f>
        <v>Posibilidad de pérdida reputacional en la imagen institucional por el manejo inadecuado de la imagen institucional (símbolos, nombre, colores, manual de imagen, entre otros)</v>
      </c>
      <c r="H25" s="203" t="s">
        <v>1553</v>
      </c>
      <c r="I25" s="26" t="s">
        <v>1069</v>
      </c>
      <c r="J25" s="243" t="s">
        <v>1075</v>
      </c>
      <c r="K25" s="212" t="s">
        <v>409</v>
      </c>
      <c r="L25" s="99" t="str">
        <f t="shared" si="0"/>
        <v>Impacto</v>
      </c>
      <c r="M25" s="212" t="s">
        <v>412</v>
      </c>
      <c r="N25" s="99" t="str">
        <f t="shared" si="1"/>
        <v>25%</v>
      </c>
      <c r="O25" s="212" t="s">
        <v>1081</v>
      </c>
      <c r="P25" s="212" t="s">
        <v>421</v>
      </c>
      <c r="Q25" s="212" t="s">
        <v>1037</v>
      </c>
      <c r="R25" s="202"/>
      <c r="S25" s="185" t="str">
        <f t="shared" si="2"/>
        <v/>
      </c>
      <c r="T25" s="202"/>
      <c r="U25" s="185" t="str">
        <f t="shared" si="3"/>
        <v/>
      </c>
      <c r="V25" s="185" t="str">
        <f t="shared" si="4"/>
        <v/>
      </c>
      <c r="W25" s="185" t="e">
        <f t="shared" si="5"/>
        <v>#N/A</v>
      </c>
    </row>
    <row r="26" spans="2:23" ht="150" customHeight="1" x14ac:dyDescent="0.25">
      <c r="B26" s="201" t="str">
        <f>+'4 - Valor del Riesgo Inherente'!B26</f>
        <v>COMUNICACIÓN Y GESTIÓN CON GRUPOS DE INTERÉS</v>
      </c>
      <c r="C26" s="99" t="str">
        <f>+'4 - Valor del Riesgo Inherente'!C26</f>
        <v>DIRECCIÓN GENERAL (EQUIPO DE COMUNICACIONES)</v>
      </c>
      <c r="D26" s="25" t="str">
        <f>+'4 - Valor del Riesgo Inherente'!D26</f>
        <v>R 8</v>
      </c>
      <c r="E26" s="201" t="str">
        <f>+'4 - Valor del Riesgo Inherente'!E26</f>
        <v>Información de la ANT no llega al público objetivo</v>
      </c>
      <c r="F26" s="201" t="str">
        <f>+'4 - Valor del Riesgo Inherente'!F26</f>
        <v>Pérdida Reputacional</v>
      </c>
      <c r="G26" s="234" t="str">
        <f>+'4 - Valor del Riesgo Inherente'!G26</f>
        <v>Posibilidad de pérdida reputacional en la imagen institucional en los grupo de interés por que los canales de comunicación no son efectivos y su es limitado</v>
      </c>
      <c r="H26" s="203" t="s">
        <v>1554</v>
      </c>
      <c r="I26" s="243" t="s">
        <v>1070</v>
      </c>
      <c r="J26" s="243" t="s">
        <v>1076</v>
      </c>
      <c r="K26" s="212" t="s">
        <v>407</v>
      </c>
      <c r="L26" s="99" t="str">
        <f t="shared" si="0"/>
        <v>Probabilidad</v>
      </c>
      <c r="M26" s="212" t="s">
        <v>412</v>
      </c>
      <c r="N26" s="99" t="str">
        <f t="shared" si="1"/>
        <v>40%</v>
      </c>
      <c r="O26" s="212" t="s">
        <v>419</v>
      </c>
      <c r="P26" s="212" t="s">
        <v>421</v>
      </c>
      <c r="Q26" s="212" t="s">
        <v>1037</v>
      </c>
      <c r="R26" s="202">
        <f>+IFERROR(IF(L26="Probabilidad",('4 - Valor del Riesgo Inherente'!J26-(+'4 - Valor del Riesgo Inherente'!J26*N26)),IF(L26="Impacto",'4 - Valor del Riesgo Inherente'!J26,"")),"")</f>
        <v>0.6</v>
      </c>
      <c r="S26" s="185" t="str">
        <f t="shared" si="2"/>
        <v>Media</v>
      </c>
      <c r="T26" s="202">
        <f>+IFERROR(IF(L26="Impacto",('4 - Valor del Riesgo Inherente'!M26-(+'4 - Valor del Riesgo Inherente'!M26*N26)),IF(L26="Probabilidad",'4 - Valor del Riesgo Inherente'!M26,"")),"")</f>
        <v>1</v>
      </c>
      <c r="U26" s="185" t="str">
        <f t="shared" si="3"/>
        <v>Catastrófico</v>
      </c>
      <c r="V26" s="185" t="str">
        <f t="shared" si="4"/>
        <v>Extremo</v>
      </c>
      <c r="W26" s="185" t="str">
        <f t="shared" si="5"/>
        <v>Reducir</v>
      </c>
    </row>
    <row r="27" spans="2:23" ht="150" customHeight="1" x14ac:dyDescent="0.25">
      <c r="B27" s="201" t="str">
        <f>+'4 - Valor del Riesgo Inherente'!B27</f>
        <v>COMUNICACIÓN Y GESTIÓN CON GRUPOS DE INTERÉS</v>
      </c>
      <c r="C27" s="99" t="str">
        <f>+'4 - Valor del Riesgo Inherente'!C27</f>
        <v>DIRECCIÓN GENERAL (EQUIPO DE COMUNICACIONES)</v>
      </c>
      <c r="D27" s="25" t="str">
        <f>+'4 - Valor del Riesgo Inherente'!D27</f>
        <v>R 8</v>
      </c>
      <c r="E27" s="201" t="str">
        <f>+'4 - Valor del Riesgo Inherente'!E27</f>
        <v>Información de la ANT no llega al público objetivo</v>
      </c>
      <c r="F27" s="201" t="str">
        <f>+'4 - Valor del Riesgo Inherente'!F27</f>
        <v>Pérdida Reputacional</v>
      </c>
      <c r="G27" s="234" t="str">
        <f>+'4 - Valor del Riesgo Inherente'!G27</f>
        <v>Posibilidad de pérdida reputacional en la imagen institucional en los grupo de interés por que los canales de comunicación no son efectivos y su es limitado</v>
      </c>
      <c r="H27" s="203" t="s">
        <v>1555</v>
      </c>
      <c r="I27" s="243" t="s">
        <v>1069</v>
      </c>
      <c r="J27" s="243" t="s">
        <v>1077</v>
      </c>
      <c r="K27" s="212" t="s">
        <v>408</v>
      </c>
      <c r="L27" s="99" t="str">
        <f t="shared" si="0"/>
        <v>Impacto</v>
      </c>
      <c r="M27" s="212" t="s">
        <v>412</v>
      </c>
      <c r="N27" s="99" t="str">
        <f t="shared" si="1"/>
        <v>30%</v>
      </c>
      <c r="O27" s="212" t="s">
        <v>1081</v>
      </c>
      <c r="P27" s="212" t="s">
        <v>422</v>
      </c>
      <c r="Q27" s="212" t="s">
        <v>1038</v>
      </c>
      <c r="R27" s="202">
        <f>IFERROR(IF(AND(L26="Probabilidad",L27="Probabilidad"),(R26-(+R26*N27)),IF(L27="Probabilidad",('4 - Valor del Riesgo Inherente'!J26-(+'4 - Valor del Riesgo Inherente'!J26*N27)),IF(L27="Impacto",R26,""))),"")</f>
        <v>0.6</v>
      </c>
      <c r="S27" s="185" t="str">
        <f t="shared" si="2"/>
        <v>Media</v>
      </c>
      <c r="T27" s="202">
        <f>IFERROR(IF(AND(L26="Impacto",L27="Impacto"),(T26-(+T26*N27)),IF(L27="Impacto",('4 - Valor del Riesgo Inherente'!M26-(+'4 - Valor del Riesgo Inherente'!M26*N27)),IF(L27="Probabilidad",T26,""))),"")</f>
        <v>0.7</v>
      </c>
      <c r="U27" s="185" t="str">
        <f t="shared" si="3"/>
        <v>Mayor</v>
      </c>
      <c r="V27" s="185" t="str">
        <f>IF(OR(AND(S27="Muy Baja",U27="Leve"),AND(S27="Muy Baja",U27="Menor"),AND(S27="Baja",U27="Leve")),"Bajo",IF(OR(AND(S27="Muy baja",U27="Moderado"),AND(S27="Baja",U27="Menor"),AND(S27="Baja",U27="Moderado"),AND(S27="Media",U27="Leve"),AND(S27="Media",U27="Menor"),AND(S27="Media",U27="Moderado"),AND(S27="Alta",U27="Leve"),AND(S27="Alta",U27="Menor")),"Moderado",IF(OR(AND(S27="Muy Baja",U27="Mayor"),AND(S27="Baja",U27="Mayor"),AND(S27="Media",U27="Mayor"),AND(S27="Alta",U27="Moderado"),AND(S27="Alta",U27="Mayor"),AND(S27="Muy Alta",U27="Leve"),AND(S27="Muy Alta",U27="Menor"),AND(S27="Muy Alta",U27="Moderado"),AND(S27="Muy Alta",U27="Mayor")),"Alto",IF(OR(AND(S27="Muy Baja",U27="Catastrófico"),AND(S27="Baja",U27="Catastrófico"),AND(S27="Media",U27="Catastrófico"),AND(S27="Alta",U27="Catastrófico"),AND(S27="Muy Alta",U27="Catastrófico")),"Extremo",""))))</f>
        <v>Alto</v>
      </c>
      <c r="W27" s="185" t="str">
        <f t="shared" si="5"/>
        <v>Reducir</v>
      </c>
    </row>
    <row r="28" spans="2:23" ht="150" customHeight="1" x14ac:dyDescent="0.25">
      <c r="B28" s="201" t="str">
        <f>+'4 - Valor del Riesgo Inherente'!B28</f>
        <v>COMUNICACIÓN Y GESTIÓN CON GRUPOS DE INTERÉS</v>
      </c>
      <c r="C28" s="99" t="str">
        <f>+'4 - Valor del Riesgo Inherente'!C28</f>
        <v>DIRECCIÓN GENERAL (EQUIPO DE COMUNICACIONES)</v>
      </c>
      <c r="D28" s="25" t="str">
        <f>+'4 - Valor del Riesgo Inherente'!D28</f>
        <v>R 8</v>
      </c>
      <c r="E28" s="201" t="str">
        <f>+'4 - Valor del Riesgo Inherente'!E28</f>
        <v>Información de la ANT no llega al público objetivo</v>
      </c>
      <c r="F28" s="201" t="str">
        <f>+'4 - Valor del Riesgo Inherente'!F28</f>
        <v>Pérdida Reputacional</v>
      </c>
      <c r="G28" s="234" t="str">
        <f>+'4 - Valor del Riesgo Inherente'!G28</f>
        <v>Posibilidad de pérdida reputacional en la imagen institucional en los grupo de interés por que los canales de comunicación no son efectivos y su es limitado</v>
      </c>
      <c r="H28" s="203" t="s">
        <v>1556</v>
      </c>
      <c r="I28" s="243" t="s">
        <v>1069</v>
      </c>
      <c r="J28" s="243" t="s">
        <v>1078</v>
      </c>
      <c r="K28" s="212" t="s">
        <v>409</v>
      </c>
      <c r="L28" s="99" t="str">
        <f t="shared" si="0"/>
        <v>Impacto</v>
      </c>
      <c r="M28" s="212" t="s">
        <v>412</v>
      </c>
      <c r="N28" s="99" t="str">
        <f t="shared" si="1"/>
        <v>25%</v>
      </c>
      <c r="O28" s="212" t="s">
        <v>419</v>
      </c>
      <c r="P28" s="212" t="s">
        <v>421</v>
      </c>
      <c r="Q28" s="212" t="s">
        <v>1037</v>
      </c>
      <c r="R28" s="202"/>
      <c r="S28" s="185" t="str">
        <f t="shared" si="2"/>
        <v/>
      </c>
      <c r="T28" s="202"/>
      <c r="U28" s="185" t="str">
        <f t="shared" si="3"/>
        <v/>
      </c>
      <c r="V28" s="185" t="str">
        <f t="shared" si="4"/>
        <v/>
      </c>
      <c r="W28" s="185" t="e">
        <f t="shared" si="5"/>
        <v>#N/A</v>
      </c>
    </row>
    <row r="29" spans="2:23" ht="150" customHeight="1" x14ac:dyDescent="0.25">
      <c r="B29" s="201" t="str">
        <f>+'4 - Valor del Riesgo Inherente'!B29</f>
        <v>COMUNICACIÓN Y GESTIÓN CON GRUPOS DE INTERÉS</v>
      </c>
      <c r="C29" s="99" t="str">
        <f>+'4 - Valor del Riesgo Inherente'!C29</f>
        <v>OFICINA DEL INSPECTOR DE LA GESTIÓN DE TIERRAS</v>
      </c>
      <c r="D29" s="25" t="str">
        <f>+'4 - Valor del Riesgo Inherente'!D29</f>
        <v>R 9</v>
      </c>
      <c r="E29" s="201" t="str">
        <f>+'4 - Valor del Riesgo Inherente'!E29</f>
        <v>Omitir la gestión y/o respuesta  a las denuncias por posibles hechos de corrupción</v>
      </c>
      <c r="F29" s="201" t="str">
        <f>+'4 - Valor del Riesgo Inherente'!F29</f>
        <v>Pérdida Reputacional</v>
      </c>
      <c r="G29" s="234" t="str">
        <f>+'4 - Valor del Riesgo Inherente'!G29</f>
        <v>Posibilidad de pérdida reputacional en la imagen institucional por el desconocimiento en el registro, gestión y tramite de denuncias</v>
      </c>
      <c r="H29" s="203" t="s">
        <v>1557</v>
      </c>
      <c r="I29" s="243" t="s">
        <v>1071</v>
      </c>
      <c r="J29" s="243" t="s">
        <v>1079</v>
      </c>
      <c r="K29" s="212" t="s">
        <v>407</v>
      </c>
      <c r="L29" s="99" t="str">
        <f t="shared" si="0"/>
        <v>Probabilidad</v>
      </c>
      <c r="M29" s="212" t="s">
        <v>412</v>
      </c>
      <c r="N29" s="99" t="str">
        <f t="shared" si="1"/>
        <v>40%</v>
      </c>
      <c r="O29" s="212" t="s">
        <v>419</v>
      </c>
      <c r="P29" s="212" t="s">
        <v>421</v>
      </c>
      <c r="Q29" s="212" t="s">
        <v>1037</v>
      </c>
      <c r="R29" s="202">
        <f>+IFERROR(IF(L29="Probabilidad",('4 - Valor del Riesgo Inherente'!J29-(+'4 - Valor del Riesgo Inherente'!J29*N29)),IF(L29="Impacto",'4 - Valor del Riesgo Inherente'!J29,"")),"")</f>
        <v>0.48</v>
      </c>
      <c r="S29" s="185" t="str">
        <f t="shared" si="2"/>
        <v>Media</v>
      </c>
      <c r="T29" s="202">
        <f>+IFERROR(IF(L29="Impacto",('4 - Valor del Riesgo Inherente'!M29-(+'4 - Valor del Riesgo Inherente'!M29*N29)),IF(L29="Probabilidad",'4 - Valor del Riesgo Inherente'!M29,"")),"")</f>
        <v>1</v>
      </c>
      <c r="U29" s="185" t="str">
        <f t="shared" si="3"/>
        <v>Catastrófico</v>
      </c>
      <c r="V29" s="185" t="str">
        <f t="shared" si="4"/>
        <v>Extremo</v>
      </c>
      <c r="W29" s="185" t="str">
        <f t="shared" si="5"/>
        <v>Reducir</v>
      </c>
    </row>
    <row r="30" spans="2:23" ht="150" customHeight="1" x14ac:dyDescent="0.25">
      <c r="B30" s="201" t="str">
        <f>+'4 - Valor del Riesgo Inherente'!B30</f>
        <v>COMUNICACIÓN Y GESTIÓN CON GRUPOS DE INTERÉS</v>
      </c>
      <c r="C30" s="99" t="str">
        <f>+'4 - Valor del Riesgo Inherente'!C30</f>
        <v>OFICINA DEL INSPECTOR DE LA GESTIÓN DE TIERRAS</v>
      </c>
      <c r="D30" s="25" t="str">
        <f>+'4 - Valor del Riesgo Inherente'!D30</f>
        <v>R 9</v>
      </c>
      <c r="E30" s="201" t="str">
        <f>+'4 - Valor del Riesgo Inherente'!E30</f>
        <v>Omitir la gestión y/o respuesta  a las denuncias por posibles hechos de corrupción</v>
      </c>
      <c r="F30" s="201" t="str">
        <f>+'4 - Valor del Riesgo Inherente'!F30</f>
        <v>Pérdida Reputacional</v>
      </c>
      <c r="G30" s="234" t="str">
        <f>+'4 - Valor del Riesgo Inherente'!G30</f>
        <v>Posibilidad de pérdida reputacional en la imagen institucional por el desconocimiento en el registro, gestión y tramite de denuncias</v>
      </c>
      <c r="H30" s="203" t="s">
        <v>1558</v>
      </c>
      <c r="I30" s="243" t="s">
        <v>1071</v>
      </c>
      <c r="J30" s="243" t="s">
        <v>1080</v>
      </c>
      <c r="K30" s="212" t="s">
        <v>409</v>
      </c>
      <c r="L30" s="99" t="str">
        <f t="shared" si="0"/>
        <v>Impacto</v>
      </c>
      <c r="M30" s="212" t="s">
        <v>412</v>
      </c>
      <c r="N30" s="99" t="str">
        <f t="shared" si="1"/>
        <v>25%</v>
      </c>
      <c r="O30" s="212" t="s">
        <v>419</v>
      </c>
      <c r="P30" s="212" t="s">
        <v>421</v>
      </c>
      <c r="Q30" s="212" t="s">
        <v>1037</v>
      </c>
      <c r="R30" s="202"/>
      <c r="S30" s="185" t="str">
        <f t="shared" si="2"/>
        <v/>
      </c>
      <c r="T30" s="202"/>
      <c r="U30" s="185" t="str">
        <f t="shared" si="3"/>
        <v/>
      </c>
      <c r="V30" s="185" t="str">
        <f t="shared" si="4"/>
        <v/>
      </c>
      <c r="W30" s="185" t="e">
        <f t="shared" si="5"/>
        <v>#N/A</v>
      </c>
    </row>
    <row r="31" spans="2:23" ht="150" customHeight="1" x14ac:dyDescent="0.25">
      <c r="B31" s="201" t="str">
        <f>+'4 - Valor del Riesgo Inherente'!B31</f>
        <v>INTELIGENCIA DE LA INFORMACIÓN</v>
      </c>
      <c r="C31" s="99" t="str">
        <f>+'4 - Valor del Riesgo Inherente'!C31</f>
        <v>OFICINA DE PLANEACIÓN</v>
      </c>
      <c r="D31" s="25" t="str">
        <f>+'4 - Valor del Riesgo Inherente'!D31</f>
        <v>R 10</v>
      </c>
      <c r="E31" s="201" t="str">
        <f>+'4 - Valor del Riesgo Inherente'!E31</f>
        <v>Aprobación y publicación de información documentada no pertinente a los Procesos de la entidad</v>
      </c>
      <c r="F31" s="201" t="str">
        <f>+'4 - Valor del Riesgo Inherente'!F31</f>
        <v>Pérdida Reputacional</v>
      </c>
      <c r="G31" s="234" t="str">
        <f>+'4 - Valor del Riesgo Inherente'!G31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1" s="203" t="s">
        <v>1559</v>
      </c>
      <c r="I31" s="243" t="s">
        <v>1011</v>
      </c>
      <c r="J31" s="243" t="s">
        <v>1237</v>
      </c>
      <c r="K31" s="212" t="s">
        <v>407</v>
      </c>
      <c r="L31" s="99" t="str">
        <f t="shared" si="0"/>
        <v>Probabilidad</v>
      </c>
      <c r="M31" s="212" t="s">
        <v>412</v>
      </c>
      <c r="N31" s="99" t="str">
        <f t="shared" si="1"/>
        <v>40%</v>
      </c>
      <c r="O31" s="212" t="s">
        <v>419</v>
      </c>
      <c r="P31" s="212" t="s">
        <v>421</v>
      </c>
      <c r="Q31" s="212" t="s">
        <v>1037</v>
      </c>
      <c r="R31" s="202">
        <f>+IFERROR(IF(L31="Probabilidad",('4 - Valor del Riesgo Inherente'!J31-(+'4 - Valor del Riesgo Inherente'!J31*N31)),IF(L31="Impacto",'4 - Valor del Riesgo Inherente'!J31,"")),"")</f>
        <v>0.36</v>
      </c>
      <c r="S31" s="185" t="str">
        <f t="shared" si="2"/>
        <v>Baja</v>
      </c>
      <c r="T31" s="202">
        <f>+IFERROR(IF(L31="Impacto",('4 - Valor del Riesgo Inherente'!M31-(+'4 - Valor del Riesgo Inherente'!M31*N31)),IF(L31="Probabilidad",'4 - Valor del Riesgo Inherente'!M31,"")),"")</f>
        <v>0.6</v>
      </c>
      <c r="U31" s="185" t="str">
        <f t="shared" si="3"/>
        <v>Moderado</v>
      </c>
      <c r="V31" s="185" t="str">
        <f t="shared" si="4"/>
        <v>Moderado</v>
      </c>
      <c r="W31" s="185" t="str">
        <f t="shared" si="5"/>
        <v>Reducir</v>
      </c>
    </row>
    <row r="32" spans="2:23" ht="150" customHeight="1" x14ac:dyDescent="0.25">
      <c r="B32" s="201" t="str">
        <f>+'4 - Valor del Riesgo Inherente'!B32</f>
        <v>INTELIGENCIA DE LA INFORMACIÓN</v>
      </c>
      <c r="C32" s="99" t="str">
        <f>+'4 - Valor del Riesgo Inherente'!C32</f>
        <v>OFICINA DE PLANEACIÓN</v>
      </c>
      <c r="D32" s="25" t="str">
        <f>+'4 - Valor del Riesgo Inherente'!D32</f>
        <v>R 10</v>
      </c>
      <c r="E32" s="201" t="str">
        <f>+'4 - Valor del Riesgo Inherente'!E32</f>
        <v>Aprobación y publicación de información documentada no pertinente a los Procesos de la entidad</v>
      </c>
      <c r="F32" s="201" t="str">
        <f>+'4 - Valor del Riesgo Inherente'!F32</f>
        <v>Pérdida Reputacional</v>
      </c>
      <c r="G32" s="234" t="str">
        <f>+'4 - Valor del Riesgo Inherente'!G32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H32" s="203" t="s">
        <v>1560</v>
      </c>
      <c r="I32" s="243" t="s">
        <v>1011</v>
      </c>
      <c r="J32" s="243" t="s">
        <v>1238</v>
      </c>
      <c r="K32" s="212" t="s">
        <v>409</v>
      </c>
      <c r="L32" s="99" t="str">
        <f t="shared" si="0"/>
        <v>Impacto</v>
      </c>
      <c r="M32" s="212" t="s">
        <v>412</v>
      </c>
      <c r="N32" s="99" t="str">
        <f t="shared" si="1"/>
        <v>25%</v>
      </c>
      <c r="O32" s="212" t="s">
        <v>419</v>
      </c>
      <c r="P32" s="212" t="s">
        <v>421</v>
      </c>
      <c r="Q32" s="212" t="s">
        <v>1037</v>
      </c>
      <c r="R32" s="202"/>
      <c r="S32" s="185" t="str">
        <f t="shared" si="2"/>
        <v/>
      </c>
      <c r="T32" s="202"/>
      <c r="U32" s="185" t="str">
        <f t="shared" si="3"/>
        <v/>
      </c>
      <c r="V32" s="185" t="str">
        <f t="shared" si="4"/>
        <v/>
      </c>
      <c r="W32" s="185" t="e">
        <f t="shared" si="5"/>
        <v>#N/A</v>
      </c>
    </row>
    <row r="33" spans="2:23" ht="150" customHeight="1" x14ac:dyDescent="0.25">
      <c r="B33" s="201" t="str">
        <f>+'4 - Valor del Riesgo Inherente'!B33</f>
        <v>INTELIGENCIA DE LA INFORMACIÓN</v>
      </c>
      <c r="C33" s="99" t="str">
        <f>+'4 - Valor del Riesgo Inherente'!C33</f>
        <v>DIRECCIÓN GENERAL / GESTIÓN DEL CONOCIMIENTO</v>
      </c>
      <c r="D33" s="25" t="str">
        <f>+'4 - Valor del Riesgo Inherente'!D33</f>
        <v>R 11</v>
      </c>
      <c r="E33" s="201" t="str">
        <f>+'4 - Valor del Riesgo Inherente'!E33</f>
        <v>Fuga parcial o completa del conocimiento tácito o explicito de la Entidad</v>
      </c>
      <c r="F33" s="201" t="str">
        <f>+'4 - Valor del Riesgo Inherente'!F33</f>
        <v>Pérdida Reputacional</v>
      </c>
      <c r="G33" s="234" t="str">
        <f>+'4 - Valor del Riesgo Inherente'!G33</f>
        <v>Posibilidad de pérdida reputacional en la desaparición del conocimiento organizacional por falta de mecanismos que permitan retener el conocimiento tácito y explícito tanto individual como grupal u organizacional</v>
      </c>
      <c r="H33" s="203" t="s">
        <v>1561</v>
      </c>
      <c r="I33" s="243" t="s">
        <v>1239</v>
      </c>
      <c r="J33" s="243" t="s">
        <v>1240</v>
      </c>
      <c r="K33" s="212" t="s">
        <v>408</v>
      </c>
      <c r="L33" s="99" t="str">
        <f t="shared" si="0"/>
        <v>Impacto</v>
      </c>
      <c r="M33" s="212" t="s">
        <v>412</v>
      </c>
      <c r="N33" s="99" t="str">
        <f t="shared" si="1"/>
        <v>30%</v>
      </c>
      <c r="O33" s="212" t="s">
        <v>419</v>
      </c>
      <c r="P33" s="212" t="s">
        <v>1346</v>
      </c>
      <c r="Q33" s="212" t="s">
        <v>1037</v>
      </c>
      <c r="R33" s="202">
        <f>+IFERROR(IF(L33="Probabilidad",('4 - Valor del Riesgo Inherente'!J33-(+'4 - Valor del Riesgo Inherente'!J33*N33)),IF(L33="Impacto",'4 - Valor del Riesgo Inherente'!J33,"")),"")</f>
        <v>1</v>
      </c>
      <c r="S33" s="185" t="str">
        <f t="shared" si="2"/>
        <v>Muy Alta</v>
      </c>
      <c r="T33" s="202">
        <f>+IFERROR(IF(L33="Impacto",('4 - Valor del Riesgo Inherente'!M33-(+'4 - Valor del Riesgo Inherente'!M33*N33)),IF(L33="Probabilidad",'4 - Valor del Riesgo Inherente'!M33,"")),"")</f>
        <v>0.7</v>
      </c>
      <c r="U33" s="185" t="str">
        <f t="shared" si="3"/>
        <v>Mayor</v>
      </c>
      <c r="V33" s="185" t="str">
        <f t="shared" si="4"/>
        <v>Alto</v>
      </c>
      <c r="W33" s="185" t="str">
        <f t="shared" si="5"/>
        <v>Reducir</v>
      </c>
    </row>
    <row r="34" spans="2:23" ht="150" customHeight="1" x14ac:dyDescent="0.25">
      <c r="B34" s="201" t="str">
        <f>+'4 - Valor del Riesgo Inherente'!B34</f>
        <v>INTELIGENCIA DE LA INFORMACIÓN</v>
      </c>
      <c r="C34" s="99" t="str">
        <f>+'4 - Valor del Riesgo Inherente'!C34</f>
        <v>DIRECCIÓN GENERAL / GESTIÓN DEL CONOCIMIENTO</v>
      </c>
      <c r="D34" s="25" t="str">
        <f>+'4 - Valor del Riesgo Inherente'!D34</f>
        <v>R 11</v>
      </c>
      <c r="E34" s="201" t="str">
        <f>+'4 - Valor del Riesgo Inherente'!E34</f>
        <v>Fuga parcial o completa del conocimiento tácito o explicito de la Entidad</v>
      </c>
      <c r="F34" s="201" t="str">
        <f>+'4 - Valor del Riesgo Inherente'!F34</f>
        <v>Pérdida Reputacional</v>
      </c>
      <c r="G34" s="234" t="str">
        <f>+'4 - Valor del Riesgo Inherente'!G34</f>
        <v>Posibilidad de pérdida reputacional en la desaparición del conocimiento organizacional por falta de mecanismos que permitan retener el conocimiento tácito y explícito tanto individual como grupal u organizacional</v>
      </c>
      <c r="H34" s="203" t="s">
        <v>1562</v>
      </c>
      <c r="I34" s="243" t="s">
        <v>1241</v>
      </c>
      <c r="J34" s="243" t="s">
        <v>1242</v>
      </c>
      <c r="K34" s="212" t="s">
        <v>409</v>
      </c>
      <c r="L34" s="99" t="str">
        <f t="shared" si="0"/>
        <v>Impacto</v>
      </c>
      <c r="M34" s="212" t="s">
        <v>412</v>
      </c>
      <c r="N34" s="99" t="str">
        <f t="shared" si="1"/>
        <v>25%</v>
      </c>
      <c r="O34" s="212" t="s">
        <v>1081</v>
      </c>
      <c r="P34" s="212" t="s">
        <v>1346</v>
      </c>
      <c r="Q34" s="212" t="s">
        <v>1037</v>
      </c>
      <c r="R34" s="202"/>
      <c r="S34" s="185" t="str">
        <f t="shared" si="2"/>
        <v/>
      </c>
      <c r="T34" s="202"/>
      <c r="U34" s="185" t="str">
        <f t="shared" si="3"/>
        <v/>
      </c>
      <c r="V34" s="185" t="str">
        <f t="shared" si="4"/>
        <v/>
      </c>
      <c r="W34" s="185" t="e">
        <f t="shared" si="5"/>
        <v>#N/A</v>
      </c>
    </row>
    <row r="35" spans="2:23" ht="150" customHeight="1" x14ac:dyDescent="0.25">
      <c r="B35" s="201" t="str">
        <f>+'4 - Valor del Riesgo Inherente'!B35</f>
        <v>INTELIGENCIA DE LA INFORMACIÓN</v>
      </c>
      <c r="C35" s="99" t="str">
        <f>+'4 - Valor del Riesgo Inherente'!C35</f>
        <v>SUBDIRECCIÓN DE SISTEMAS DE INFORMACIÓN DE TIERRAS</v>
      </c>
      <c r="D35" s="25" t="str">
        <f>+'4 - Valor del Riesgo Inherente'!D35</f>
        <v>R 12</v>
      </c>
      <c r="E35" s="201" t="str">
        <f>+'4 - Valor del Riesgo Inherente'!E35</f>
        <v>Incumplimiento en la implementación del PETI</v>
      </c>
      <c r="F35" s="201" t="str">
        <f>+'4 - Valor del Riesgo Inherente'!F35</f>
        <v>Afectación Económica o presupuestal</v>
      </c>
      <c r="G35" s="234" t="str">
        <f>+'4 - Valor del Riesgo Inherente'!G35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5" s="203" t="s">
        <v>1563</v>
      </c>
      <c r="I35" s="243" t="s">
        <v>1243</v>
      </c>
      <c r="J35" s="243" t="s">
        <v>1244</v>
      </c>
      <c r="K35" s="212" t="s">
        <v>408</v>
      </c>
      <c r="L35" s="99" t="str">
        <f t="shared" si="0"/>
        <v>Impacto</v>
      </c>
      <c r="M35" s="212" t="s">
        <v>412</v>
      </c>
      <c r="N35" s="99" t="str">
        <f t="shared" si="1"/>
        <v>30%</v>
      </c>
      <c r="O35" s="212" t="s">
        <v>419</v>
      </c>
      <c r="P35" s="212" t="s">
        <v>421</v>
      </c>
      <c r="Q35" s="212" t="s">
        <v>1037</v>
      </c>
      <c r="R35" s="202">
        <f>+IFERROR(IF(L35="Probabilidad",('4 - Valor del Riesgo Inherente'!J35-(+'4 - Valor del Riesgo Inherente'!J35*N35)),IF(L35="Impacto",'4 - Valor del Riesgo Inherente'!J35,"")),"")</f>
        <v>0.2</v>
      </c>
      <c r="S35" s="185" t="str">
        <f t="shared" si="2"/>
        <v>Muy Baja</v>
      </c>
      <c r="T35" s="202">
        <f>+IFERROR(IF(L35="Impacto",('4 - Valor del Riesgo Inherente'!M35-(+'4 - Valor del Riesgo Inherente'!M35*N35)),IF(L35="Probabilidad",'4 - Valor del Riesgo Inherente'!M35,"")),"")</f>
        <v>0.7</v>
      </c>
      <c r="U35" s="185" t="str">
        <f t="shared" si="3"/>
        <v>Mayor</v>
      </c>
      <c r="V35" s="185" t="str">
        <f t="shared" si="4"/>
        <v>Alto</v>
      </c>
      <c r="W35" s="185" t="str">
        <f t="shared" si="5"/>
        <v>Reducir</v>
      </c>
    </row>
    <row r="36" spans="2:23" ht="150" customHeight="1" x14ac:dyDescent="0.25">
      <c r="B36" s="201" t="str">
        <f>+'4 - Valor del Riesgo Inherente'!B36</f>
        <v>INTELIGENCIA DE LA INFORMACIÓN</v>
      </c>
      <c r="C36" s="99" t="str">
        <f>+'4 - Valor del Riesgo Inherente'!C36</f>
        <v>SUBDIRECCIÓN DE SISTEMAS DE INFORMACIÓN DE TIERRAS</v>
      </c>
      <c r="D36" s="25" t="str">
        <f>+'4 - Valor del Riesgo Inherente'!D36</f>
        <v>R 12</v>
      </c>
      <c r="E36" s="201" t="str">
        <f>+'4 - Valor del Riesgo Inherente'!E36</f>
        <v>Incumplimiento en la implementación del PETI</v>
      </c>
      <c r="F36" s="201" t="str">
        <f>+'4 - Valor del Riesgo Inherente'!F36</f>
        <v>Afectación Económica o presupuestal</v>
      </c>
      <c r="G36" s="234" t="str">
        <f>+'4 - Valor del Riesgo Inherente'!G36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H36" s="203" t="s">
        <v>1564</v>
      </c>
      <c r="I36" s="243" t="s">
        <v>1243</v>
      </c>
      <c r="J36" s="243" t="s">
        <v>1245</v>
      </c>
      <c r="K36" s="212" t="s">
        <v>409</v>
      </c>
      <c r="L36" s="99" t="str">
        <f t="shared" si="0"/>
        <v>Impacto</v>
      </c>
      <c r="M36" s="212" t="s">
        <v>412</v>
      </c>
      <c r="N36" s="99" t="str">
        <f t="shared" si="1"/>
        <v>25%</v>
      </c>
      <c r="O36" s="212" t="s">
        <v>419</v>
      </c>
      <c r="P36" s="212" t="s">
        <v>421</v>
      </c>
      <c r="Q36" s="212" t="s">
        <v>1037</v>
      </c>
      <c r="R36" s="202"/>
      <c r="S36" s="185" t="str">
        <f t="shared" si="2"/>
        <v/>
      </c>
      <c r="T36" s="202"/>
      <c r="U36" s="185" t="str">
        <f t="shared" si="3"/>
        <v/>
      </c>
      <c r="V36" s="185" t="str">
        <f t="shared" si="4"/>
        <v/>
      </c>
      <c r="W36" s="185" t="e">
        <f t="shared" si="5"/>
        <v>#N/A</v>
      </c>
    </row>
    <row r="37" spans="2:23" ht="150" customHeight="1" x14ac:dyDescent="0.25">
      <c r="B37" s="201" t="str">
        <f>+'4 - Valor del Riesgo Inherente'!B37</f>
        <v>INTELIGENCIA DE LA INFORMACIÓN</v>
      </c>
      <c r="C37" s="99" t="str">
        <f>+'4 - Valor del Riesgo Inherente'!C37</f>
        <v>SUBDIRECCIÓN DE SISTEMAS DE INFORMACIÓN DE TIERRAS</v>
      </c>
      <c r="D37" s="25" t="str">
        <f>+'4 - Valor del Riesgo Inherente'!D37</f>
        <v>R 13</v>
      </c>
      <c r="E37" s="201" t="str">
        <f>+'4 - Valor del Riesgo Inherente'!E37</f>
        <v>Definición y evolución de la arquitectura empresarial de TI que no responda a las necesidades de la entidad</v>
      </c>
      <c r="F37" s="201" t="str">
        <f>+'4 - Valor del Riesgo Inherente'!F37</f>
        <v>Pérdida Reputacional</v>
      </c>
      <c r="G37" s="234" t="str">
        <f>+'4 - Valor del Riesgo Inherente'!G37</f>
        <v>Posibilidad de pérdida reputacional en la imagen institucional para los usuarios dado el incumplimiento en la misión y visión, afectando la prestación de los servicios debido a un diagnóstico equivocado e incompleto de las necesidades de la entidad y su entorno</v>
      </c>
      <c r="H37" s="203" t="s">
        <v>1565</v>
      </c>
      <c r="I37" s="243" t="s">
        <v>1243</v>
      </c>
      <c r="J37" s="243" t="s">
        <v>1246</v>
      </c>
      <c r="K37" s="212" t="s">
        <v>407</v>
      </c>
      <c r="L37" s="99" t="str">
        <f t="shared" si="0"/>
        <v>Probabilidad</v>
      </c>
      <c r="M37" s="212" t="s">
        <v>412</v>
      </c>
      <c r="N37" s="99" t="str">
        <f t="shared" si="1"/>
        <v>40%</v>
      </c>
      <c r="O37" s="212" t="s">
        <v>419</v>
      </c>
      <c r="P37" s="212" t="s">
        <v>421</v>
      </c>
      <c r="Q37" s="212" t="s">
        <v>1037</v>
      </c>
      <c r="R37" s="202">
        <f>+IFERROR(IF(L37="Probabilidad",('4 - Valor del Riesgo Inherente'!J37-(+'4 - Valor del Riesgo Inherente'!J37*N37)),IF(L37="Impacto",'4 - Valor del Riesgo Inherente'!J37,"")),"")</f>
        <v>0.48</v>
      </c>
      <c r="S37" s="185" t="str">
        <f t="shared" si="2"/>
        <v>Media</v>
      </c>
      <c r="T37" s="202">
        <f>+IFERROR(IF(L37="Impacto",('4 - Valor del Riesgo Inherente'!M37-(+'4 - Valor del Riesgo Inherente'!M37*N37)),IF(L37="Probabilidad",'4 - Valor del Riesgo Inherente'!M37,"")),"")</f>
        <v>0.6</v>
      </c>
      <c r="U37" s="185" t="str">
        <f t="shared" si="3"/>
        <v>Moderado</v>
      </c>
      <c r="V37" s="185" t="str">
        <f t="shared" si="4"/>
        <v>Moderado</v>
      </c>
      <c r="W37" s="185" t="str">
        <f t="shared" si="5"/>
        <v>Reducir</v>
      </c>
    </row>
    <row r="38" spans="2:23" ht="150" customHeight="1" x14ac:dyDescent="0.25">
      <c r="B38" s="201" t="str">
        <f>+'4 - Valor del Riesgo Inherente'!B38</f>
        <v>INTELIGENCIA DE LA INFORMACIÓN</v>
      </c>
      <c r="C38" s="99" t="str">
        <f>+'4 - Valor del Riesgo Inherente'!C38</f>
        <v>SUBDIRECCIÓN DE SISTEMAS DE INFORMACIÓN DE TIERRAS</v>
      </c>
      <c r="D38" s="25" t="str">
        <f>+'4 - Valor del Riesgo Inherente'!D38</f>
        <v>R 13</v>
      </c>
      <c r="E38" s="201" t="str">
        <f>+'4 - Valor del Riesgo Inherente'!E38</f>
        <v>Definición y evolución de la arquitectura empresarial de TI que no responda a las necesidades de la entidad</v>
      </c>
      <c r="F38" s="201" t="str">
        <f>+'4 - Valor del Riesgo Inherente'!F38</f>
        <v>Pérdida Reputacional</v>
      </c>
      <c r="G38" s="234" t="str">
        <f>+'4 - Valor del Riesgo Inherente'!G38</f>
        <v>Posibilidad de pérdida reputacional en la imagen institucional para los usuarios dado el incumplimiento en la misión y visión, afectando la prestación de los servicios debido a un diagnóstico equivocado e incompleto de las necesidades de la entidad y su entorno</v>
      </c>
      <c r="H38" s="203" t="s">
        <v>1566</v>
      </c>
      <c r="I38" s="243" t="s">
        <v>1243</v>
      </c>
      <c r="J38" s="243" t="s">
        <v>1247</v>
      </c>
      <c r="K38" s="212" t="s">
        <v>408</v>
      </c>
      <c r="L38" s="99" t="str">
        <f t="shared" si="0"/>
        <v>Impacto</v>
      </c>
      <c r="M38" s="212" t="s">
        <v>412</v>
      </c>
      <c r="N38" s="99" t="str">
        <f t="shared" si="1"/>
        <v>30%</v>
      </c>
      <c r="O38" s="212" t="s">
        <v>419</v>
      </c>
      <c r="P38" s="212" t="s">
        <v>421</v>
      </c>
      <c r="Q38" s="212" t="s">
        <v>1037</v>
      </c>
      <c r="R38" s="202">
        <f>IFERROR(IF(AND(L37="Probabilidad",L38="Probabilidad"),(R37-(+R37*N38)),IF(L38="Probabilidad",('4 - Valor del Riesgo Inherente'!J37-(+'4 - Valor del Riesgo Inherente'!J37*N38)),IF(L38="Impacto",R37,""))),"")</f>
        <v>0.48</v>
      </c>
      <c r="S38" s="185" t="str">
        <f t="shared" si="2"/>
        <v>Media</v>
      </c>
      <c r="T38" s="202">
        <f>IFERROR(IF(AND(L37="Impacto",L38="Impacto"),(T37-(+T37*N38)),IF(L38="Impacto",('4 - Valor del Riesgo Inherente'!M37-(+'4 - Valor del Riesgo Inherente'!M37*N38)),IF(L38="Probabilidad",T37,""))),"")</f>
        <v>0.42</v>
      </c>
      <c r="U38" s="185" t="str">
        <f t="shared" si="3"/>
        <v>Moderado</v>
      </c>
      <c r="V38" s="185" t="str">
        <f>IF(OR(AND(S38="Muy Baja",U38="Leve"),AND(S38="Muy Baja",U38="Menor"),AND(S38="Baja",U38="Leve")),"Bajo",IF(OR(AND(S38="Muy baja",U38="Moderado"),AND(S38="Baja",U38="Menor"),AND(S38="Baja",U38="Moderado"),AND(S38="Media",U38="Leve"),AND(S38="Media",U38="Menor"),AND(S38="Media",U38="Moderado"),AND(S38="Alta",U38="Leve"),AND(S38="Alta",U38="Menor")),"Moderado",IF(OR(AND(S38="Muy Baja",U38="Mayor"),AND(S38="Baja",U38="Mayor"),AND(S38="Media",U38="Mayor"),AND(S38="Alta",U38="Moderado"),AND(S38="Alta",U38="Mayor"),AND(S38="Muy Alta",U38="Leve"),AND(S38="Muy Alta",U38="Menor"),AND(S38="Muy Alta",U38="Moderado"),AND(S38="Muy Alta",U38="Mayor")),"Alto",IF(OR(AND(S38="Muy Baja",U38="Catastrófico"),AND(S38="Baja",U38="Catastrófico"),AND(S38="Media",U38="Catastrófico"),AND(S38="Alta",U38="Catastrófico"),AND(S38="Muy Alta",U38="Catastrófico")),"Extremo",""))))</f>
        <v>Moderado</v>
      </c>
      <c r="W38" s="185" t="str">
        <f t="shared" si="5"/>
        <v>Reducir</v>
      </c>
    </row>
    <row r="39" spans="2:23" ht="150" customHeight="1" x14ac:dyDescent="0.25">
      <c r="B39" s="201" t="str">
        <f>+'4 - Valor del Riesgo Inherente'!B39</f>
        <v>INTELIGENCIA DE LA INFORMACIÓN</v>
      </c>
      <c r="C39" s="99" t="str">
        <f>+'4 - Valor del Riesgo Inherente'!C39</f>
        <v>SUBDIRECCIÓN DE SISTEMAS DE INFORMACIÓN DE TIERRAS</v>
      </c>
      <c r="D39" s="25" t="str">
        <f>+'4 - Valor del Riesgo Inherente'!D39</f>
        <v>R 13</v>
      </c>
      <c r="E39" s="201" t="str">
        <f>+'4 - Valor del Riesgo Inherente'!E39</f>
        <v>Definición y evolución de la arquitectura empresarial de TI que no responda a las necesidades de la entidad</v>
      </c>
      <c r="F39" s="201" t="str">
        <f>+'4 - Valor del Riesgo Inherente'!F39</f>
        <v>Pérdida Reputacional</v>
      </c>
      <c r="G39" s="234" t="str">
        <f>+'4 - Valor del Riesgo Inherente'!G39</f>
        <v>Posibilidad de pérdida reputacional en la imagen institucional para los usuarios dado el incumplimiento en la misión y visión, afectando la prestación de los servicios debido a un diagnóstico equivocado e incompleto de las necesidades de la entidad y su entorno</v>
      </c>
      <c r="H39" s="203" t="s">
        <v>1567</v>
      </c>
      <c r="I39" s="243" t="s">
        <v>1243</v>
      </c>
      <c r="J39" s="243" t="s">
        <v>1248</v>
      </c>
      <c r="K39" s="212" t="s">
        <v>409</v>
      </c>
      <c r="L39" s="99" t="str">
        <f t="shared" si="0"/>
        <v>Impacto</v>
      </c>
      <c r="M39" s="212" t="s">
        <v>412</v>
      </c>
      <c r="N39" s="99" t="str">
        <f t="shared" si="1"/>
        <v>25%</v>
      </c>
      <c r="O39" s="212" t="s">
        <v>419</v>
      </c>
      <c r="P39" s="212" t="s">
        <v>421</v>
      </c>
      <c r="Q39" s="212" t="s">
        <v>1037</v>
      </c>
      <c r="R39" s="202"/>
      <c r="S39" s="185" t="str">
        <f t="shared" si="2"/>
        <v/>
      </c>
      <c r="T39" s="202"/>
      <c r="U39" s="185" t="str">
        <f t="shared" si="3"/>
        <v/>
      </c>
      <c r="V39" s="185" t="str">
        <f t="shared" si="4"/>
        <v/>
      </c>
      <c r="W39" s="185" t="e">
        <f t="shared" si="5"/>
        <v>#N/A</v>
      </c>
    </row>
    <row r="40" spans="2:23" ht="150" customHeight="1" x14ac:dyDescent="0.25">
      <c r="B40" s="201" t="str">
        <f>+'4 - Valor del Riesgo Inherente'!B40</f>
        <v>INTELIGENCIA DE LA INFORMACIÓN</v>
      </c>
      <c r="C40" s="99" t="str">
        <f>+'4 - Valor del Riesgo Inherente'!C40</f>
        <v>SUBDIRECCIÓN DE SISTEMAS DE INFORMACIÓN DE TIERRAS</v>
      </c>
      <c r="D40" s="25" t="str">
        <f>+'4 - Valor del Riesgo Inherente'!D40</f>
        <v>R 14</v>
      </c>
      <c r="E40" s="201" t="str">
        <f>+'4 - Valor del Riesgo Inherente'!E40</f>
        <v>Incumplimiento en la implementación del Modelo de Seguridad y Privacidad  de la información de la estrategia de Gobierno Digital</v>
      </c>
      <c r="F40" s="201" t="str">
        <f>+'4 - Valor del Riesgo Inherente'!F40</f>
        <v>Pérdida Reputacional</v>
      </c>
      <c r="G40" s="234" t="str">
        <f>+'4 - Valor del Riesgo Inherente'!G40</f>
        <v>Posibilidad de pérdida reputacional en la imagen institucional debido a la inadecuada priorización de las tareas necesarias para planificar e implementar el componente de seguridad digital de la estrategia de gobierno digital</v>
      </c>
      <c r="H40" s="203" t="s">
        <v>1568</v>
      </c>
      <c r="I40" s="243" t="s">
        <v>1243</v>
      </c>
      <c r="J40" s="243" t="s">
        <v>1249</v>
      </c>
      <c r="K40" s="212" t="s">
        <v>408</v>
      </c>
      <c r="L40" s="99" t="str">
        <f t="shared" si="0"/>
        <v>Impacto</v>
      </c>
      <c r="M40" s="212" t="s">
        <v>412</v>
      </c>
      <c r="N40" s="99" t="str">
        <f t="shared" si="1"/>
        <v>30%</v>
      </c>
      <c r="O40" s="212" t="s">
        <v>419</v>
      </c>
      <c r="P40" s="212" t="s">
        <v>421</v>
      </c>
      <c r="Q40" s="212" t="s">
        <v>1037</v>
      </c>
      <c r="R40" s="202">
        <f>+IFERROR(IF(L40="Probabilidad",('4 - Valor del Riesgo Inherente'!J40-(+'4 - Valor del Riesgo Inherente'!J40*N40)),IF(L40="Impacto",'4 - Valor del Riesgo Inherente'!J40,"")),"")</f>
        <v>1</v>
      </c>
      <c r="S40" s="185" t="str">
        <f t="shared" si="2"/>
        <v>Muy Alta</v>
      </c>
      <c r="T40" s="202">
        <f>+IFERROR(IF(L40="Impacto",('4 - Valor del Riesgo Inherente'!M40-(+'4 - Valor del Riesgo Inherente'!M40*N40)),IF(L40="Probabilidad",'4 - Valor del Riesgo Inherente'!M40,"")),"")</f>
        <v>0.56000000000000005</v>
      </c>
      <c r="U40" s="185" t="str">
        <f t="shared" si="3"/>
        <v>Moderado</v>
      </c>
      <c r="V40" s="185" t="str">
        <f t="shared" si="4"/>
        <v>Alto</v>
      </c>
      <c r="W40" s="185" t="str">
        <f t="shared" si="5"/>
        <v>Reducir</v>
      </c>
    </row>
    <row r="41" spans="2:23" ht="150" customHeight="1" x14ac:dyDescent="0.25">
      <c r="B41" s="201" t="str">
        <f>+'4 - Valor del Riesgo Inherente'!B41</f>
        <v>INTELIGENCIA DE LA INFORMACIÓN</v>
      </c>
      <c r="C41" s="99" t="str">
        <f>+'4 - Valor del Riesgo Inherente'!C41</f>
        <v>SUBDIRECCIÓN DE SISTEMAS DE INFORMACIÓN DE TIERRAS</v>
      </c>
      <c r="D41" s="25" t="str">
        <f>+'4 - Valor del Riesgo Inherente'!D41</f>
        <v>R 14</v>
      </c>
      <c r="E41" s="201" t="str">
        <f>+'4 - Valor del Riesgo Inherente'!E41</f>
        <v>Incumplimiento en la implementación del Modelo de Seguridad y Privacidad  de la información de la estrategia de Gobierno Digital</v>
      </c>
      <c r="F41" s="201" t="str">
        <f>+'4 - Valor del Riesgo Inherente'!F41</f>
        <v>Pérdida Reputacional</v>
      </c>
      <c r="G41" s="234" t="str">
        <f>+'4 - Valor del Riesgo Inherente'!G41</f>
        <v>Posibilidad de pérdida reputacional en la imagen institucional debido a la inadecuada priorización de las tareas necesarias para planificar e implementar el componente de seguridad digital de la estrategia de gobierno digital</v>
      </c>
      <c r="H41" s="203" t="s">
        <v>1569</v>
      </c>
      <c r="I41" s="243" t="s">
        <v>1243</v>
      </c>
      <c r="J41" s="243" t="s">
        <v>1250</v>
      </c>
      <c r="K41" s="212" t="s">
        <v>409</v>
      </c>
      <c r="L41" s="99" t="str">
        <f t="shared" si="0"/>
        <v>Impacto</v>
      </c>
      <c r="M41" s="212" t="s">
        <v>412</v>
      </c>
      <c r="N41" s="99" t="str">
        <f t="shared" si="1"/>
        <v>25%</v>
      </c>
      <c r="O41" s="212" t="s">
        <v>420</v>
      </c>
      <c r="P41" s="212" t="s">
        <v>421</v>
      </c>
      <c r="Q41" s="212" t="s">
        <v>1037</v>
      </c>
      <c r="R41" s="202"/>
      <c r="S41" s="185" t="str">
        <f t="shared" si="2"/>
        <v/>
      </c>
      <c r="T41" s="202"/>
      <c r="U41" s="185" t="str">
        <f t="shared" si="3"/>
        <v/>
      </c>
      <c r="V41" s="185" t="str">
        <f t="shared" si="4"/>
        <v/>
      </c>
      <c r="W41" s="185" t="e">
        <f t="shared" si="5"/>
        <v>#N/A</v>
      </c>
    </row>
    <row r="42" spans="2:23" ht="150" customHeight="1" x14ac:dyDescent="0.25">
      <c r="B42" s="201" t="str">
        <f>+'4 - Valor del Riesgo Inherente'!B42</f>
        <v>GESTIÓN DEL MODELO DE ATENCIÓN</v>
      </c>
      <c r="C42" s="99" t="str">
        <f>+'4 - Valor del Riesgo Inherente'!C42</f>
        <v>DIRECCIÓN DE GESTIÓN DEL ORDENAMIENTO SOCIAL DE LA PROPIEDAD</v>
      </c>
      <c r="D42" s="25" t="str">
        <f>+'4 - Valor del Riesgo Inherente'!D42</f>
        <v>R 15</v>
      </c>
      <c r="E42" s="201" t="str">
        <f>+'4 - Valor del Riesgo Inherente'!E42</f>
        <v>Programar municipios que posteriormente presenten limitantes para su intervención</v>
      </c>
      <c r="F42" s="201" t="str">
        <f>+'4 - Valor del Riesgo Inherente'!F42</f>
        <v>Afectación Económica o presupuestal</v>
      </c>
      <c r="G42" s="234" t="str">
        <f>+'4 - Valor del Riesgo Inherente'!G42</f>
        <v>Posibilidad de afectación económica en los sobrecostos de la operación debido a las Inconsistencias de la información considerada para la programación de los municipios frente a la situación real del territorio</v>
      </c>
      <c r="H42" s="203" t="s">
        <v>1570</v>
      </c>
      <c r="I42" s="243" t="s">
        <v>1133</v>
      </c>
      <c r="J42" s="243" t="s">
        <v>1251</v>
      </c>
      <c r="K42" s="212" t="s">
        <v>407</v>
      </c>
      <c r="L42" s="99" t="str">
        <f t="shared" ref="L42:L67" si="6">IF(OR(K42="Correctivo",K42="Detectivo"),"Impacto",IF(K42="Preventivo","Probabilidad",""))</f>
        <v>Probabilidad</v>
      </c>
      <c r="M42" s="212" t="s">
        <v>412</v>
      </c>
      <c r="N42" s="99" t="str">
        <f t="shared" ref="N42:N67" si="7">IF(AND(K42="Preventivo",M42="Automático"),"50%",IF(AND(K42="Preventivo",M42="Manual"),"40%",IF(AND(K42="Detectivo",M42="Automático"),"40%",IF(AND(K42="Detectivo",M42="Manual"),"30%",IF(AND(K42="Correctivo",M42="Automático"),"35%",IF(AND(K42="Correctivo",M42="Manual"),"25%",""))))))</f>
        <v>40%</v>
      </c>
      <c r="O42" s="212" t="s">
        <v>419</v>
      </c>
      <c r="P42" s="212" t="s">
        <v>421</v>
      </c>
      <c r="Q42" s="212" t="s">
        <v>1037</v>
      </c>
      <c r="R42" s="202">
        <f>+IFERROR(IF(L42="Probabilidad",('4 - Valor del Riesgo Inherente'!J42-(+'4 - Valor del Riesgo Inherente'!J42*N42)),IF(L42="Impacto",'4 - Valor del Riesgo Inherente'!J42,"")),"")</f>
        <v>0.12</v>
      </c>
      <c r="S42" s="185" t="str">
        <f t="shared" si="2"/>
        <v>Muy Baja</v>
      </c>
      <c r="T42" s="202">
        <f>+IFERROR(IF(L42="Impacto",('4 - Valor del Riesgo Inherente'!M42-(+'4 - Valor del Riesgo Inherente'!M42*N42)),IF(L42="Probabilidad",'4 - Valor del Riesgo Inherente'!M42,"")),"")</f>
        <v>1</v>
      </c>
      <c r="U42" s="185" t="str">
        <f t="shared" si="3"/>
        <v>Catastrófico</v>
      </c>
      <c r="V42" s="185" t="str">
        <f t="shared" si="4"/>
        <v>Extremo</v>
      </c>
      <c r="W42" s="185" t="str">
        <f t="shared" si="5"/>
        <v>Reducir</v>
      </c>
    </row>
    <row r="43" spans="2:23" ht="150" customHeight="1" x14ac:dyDescent="0.25">
      <c r="B43" s="201" t="str">
        <f>+'4 - Valor del Riesgo Inherente'!B43</f>
        <v>GESTIÓN DEL MODELO DE ATENCIÓN</v>
      </c>
      <c r="C43" s="99" t="str">
        <f>+'4 - Valor del Riesgo Inherente'!C43</f>
        <v>DIRECCIÓN DE GESTIÓN DEL ORDENAMIENTO SOCIAL DE LA PROPIEDAD</v>
      </c>
      <c r="D43" s="25" t="str">
        <f>+'4 - Valor del Riesgo Inherente'!D43</f>
        <v>R 15</v>
      </c>
      <c r="E43" s="201" t="str">
        <f>+'4 - Valor del Riesgo Inherente'!E43</f>
        <v>Programar municipios que posteriormente presenten limitantes para su intervención</v>
      </c>
      <c r="F43" s="201" t="str">
        <f>+'4 - Valor del Riesgo Inherente'!F43</f>
        <v>Afectación Económica o presupuestal</v>
      </c>
      <c r="G43" s="234" t="str">
        <f>+'4 - Valor del Riesgo Inherente'!G43</f>
        <v>Posibilidad de afectación económica en los sobrecostos de la operación debido a las Inconsistencias de la información considerada para la programación de los municipios frente a la situación real del territorio</v>
      </c>
      <c r="H43" s="203" t="s">
        <v>1571</v>
      </c>
      <c r="I43" s="243" t="s">
        <v>1133</v>
      </c>
      <c r="J43" s="243" t="s">
        <v>1252</v>
      </c>
      <c r="K43" s="212" t="s">
        <v>409</v>
      </c>
      <c r="L43" s="99" t="str">
        <f t="shared" si="6"/>
        <v>Impacto</v>
      </c>
      <c r="M43" s="212" t="s">
        <v>412</v>
      </c>
      <c r="N43" s="99" t="str">
        <f t="shared" si="7"/>
        <v>25%</v>
      </c>
      <c r="O43" s="212" t="s">
        <v>419</v>
      </c>
      <c r="P43" s="212" t="s">
        <v>421</v>
      </c>
      <c r="Q43" s="212" t="s">
        <v>1037</v>
      </c>
      <c r="R43" s="202"/>
      <c r="S43" s="185" t="str">
        <f t="shared" si="2"/>
        <v/>
      </c>
      <c r="T43" s="202"/>
      <c r="U43" s="185" t="str">
        <f t="shared" si="3"/>
        <v/>
      </c>
      <c r="V43" s="185" t="str">
        <f t="shared" si="4"/>
        <v/>
      </c>
      <c r="W43" s="185" t="e">
        <f t="shared" si="5"/>
        <v>#N/A</v>
      </c>
    </row>
    <row r="44" spans="2:23" ht="150" customHeight="1" x14ac:dyDescent="0.25">
      <c r="B44" s="201" t="str">
        <f>+'4 - Valor del Riesgo Inherente'!B44</f>
        <v>GESTIÓN DEL MODELO DE ATENCIÓN</v>
      </c>
      <c r="C44" s="99" t="str">
        <f>+'4 - Valor del Riesgo Inherente'!C44</f>
        <v>SECRETARÍA GENERAL</v>
      </c>
      <c r="D44" s="25" t="str">
        <f>+'4 - Valor del Riesgo Inherente'!D44</f>
        <v>R 16</v>
      </c>
      <c r="E44" s="201" t="str">
        <f>+'4 - Valor del Riesgo Inherente'!E44</f>
        <v>Respuesta inoportuna a las PQRSD</v>
      </c>
      <c r="F44" s="201" t="str">
        <f>+'4 - Valor del Riesgo Inherente'!F44</f>
        <v>Pérdida Reputacional</v>
      </c>
      <c r="G44" s="234" t="str">
        <f>+'4 - Valor del Riesgo Inherente'!G44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4" s="203" t="s">
        <v>1572</v>
      </c>
      <c r="I44" s="243" t="s">
        <v>1134</v>
      </c>
      <c r="J44" s="243" t="s">
        <v>1253</v>
      </c>
      <c r="K44" s="212" t="s">
        <v>408</v>
      </c>
      <c r="L44" s="99" t="str">
        <f t="shared" si="6"/>
        <v>Impacto</v>
      </c>
      <c r="M44" s="212" t="s">
        <v>412</v>
      </c>
      <c r="N44" s="99" t="str">
        <f t="shared" si="7"/>
        <v>30%</v>
      </c>
      <c r="O44" s="212" t="s">
        <v>419</v>
      </c>
      <c r="P44" s="212" t="s">
        <v>421</v>
      </c>
      <c r="Q44" s="212" t="s">
        <v>1037</v>
      </c>
      <c r="R44" s="202">
        <f>+IFERROR(IF(L44="Probabilidad",('4 - Valor del Riesgo Inherente'!J44-(+'4 - Valor del Riesgo Inherente'!J44*N44)),IF(L44="Impacto",'4 - Valor del Riesgo Inherente'!J44,"")),"")</f>
        <v>1</v>
      </c>
      <c r="S44" s="185" t="str">
        <f t="shared" si="2"/>
        <v>Muy Alta</v>
      </c>
      <c r="T44" s="202">
        <f>+IFERROR(IF(L44="Impacto",('4 - Valor del Riesgo Inherente'!M44-(+'4 - Valor del Riesgo Inherente'!M44*N44)),IF(L44="Probabilidad",'4 - Valor del Riesgo Inherente'!M44,"")),"")</f>
        <v>0.7</v>
      </c>
      <c r="U44" s="185" t="str">
        <f t="shared" si="3"/>
        <v>Mayor</v>
      </c>
      <c r="V44" s="185" t="str">
        <f t="shared" si="4"/>
        <v>Alto</v>
      </c>
      <c r="W44" s="185" t="str">
        <f t="shared" si="5"/>
        <v>Reducir</v>
      </c>
    </row>
    <row r="45" spans="2:23" ht="150" customHeight="1" x14ac:dyDescent="0.25">
      <c r="B45" s="201" t="str">
        <f>+'4 - Valor del Riesgo Inherente'!B45</f>
        <v>GESTIÓN DEL MODELO DE ATENCIÓN</v>
      </c>
      <c r="C45" s="99" t="str">
        <f>+'4 - Valor del Riesgo Inherente'!C45</f>
        <v>SECRETARÍA GENERAL</v>
      </c>
      <c r="D45" s="25" t="str">
        <f>+'4 - Valor del Riesgo Inherente'!D45</f>
        <v>R 16</v>
      </c>
      <c r="E45" s="201" t="str">
        <f>+'4 - Valor del Riesgo Inherente'!E45</f>
        <v>Respuesta inoportuna a las PQRSD</v>
      </c>
      <c r="F45" s="201" t="str">
        <f>+'4 - Valor del Riesgo Inherente'!F45</f>
        <v>Pérdida Reputacional</v>
      </c>
      <c r="G45" s="234" t="str">
        <f>+'4 - Valor del Riesgo Inherente'!G45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5" s="203" t="s">
        <v>1573</v>
      </c>
      <c r="I45" s="243" t="s">
        <v>1134</v>
      </c>
      <c r="J45" s="243" t="s">
        <v>1254</v>
      </c>
      <c r="K45" s="212" t="s">
        <v>408</v>
      </c>
      <c r="L45" s="99" t="str">
        <f t="shared" si="6"/>
        <v>Impacto</v>
      </c>
      <c r="M45" s="212" t="s">
        <v>412</v>
      </c>
      <c r="N45" s="99" t="str">
        <f t="shared" si="7"/>
        <v>30%</v>
      </c>
      <c r="O45" s="212" t="s">
        <v>1081</v>
      </c>
      <c r="P45" s="212" t="s">
        <v>421</v>
      </c>
      <c r="Q45" s="212" t="s">
        <v>1037</v>
      </c>
      <c r="R45" s="202">
        <f>IFERROR(IF(AND(L44="Probabilidad",L45="Probabilidad"),(R44-(+R44*N45)),IF(L45="Probabilidad",('4 - Valor del Riesgo Inherente'!J44-(+'4 - Valor del Riesgo Inherente'!J44*N45)),IF(L45="Impacto",R44,""))),"")</f>
        <v>1</v>
      </c>
      <c r="S45" s="185" t="str">
        <f t="shared" si="2"/>
        <v>Muy Alta</v>
      </c>
      <c r="T45" s="202">
        <f>IFERROR(IF(AND(L44="Impacto",L45="Impacto"),(T44-(+T44*N45)),IF(L45="Impacto",('4 - Valor del Riesgo Inherente'!M44-(+'4 - Valor del Riesgo Inherente'!M44*N45)),IF(L45="Probabilidad",T44,""))),"")</f>
        <v>0.49</v>
      </c>
      <c r="U45" s="185" t="str">
        <f t="shared" si="3"/>
        <v>Moderado</v>
      </c>
      <c r="V45" s="185" t="str">
        <f>IF(OR(AND(S45="Muy Baja",U45="Leve"),AND(S45="Muy Baja",U45="Menor"),AND(S45="Baja",U45="Leve")),"Bajo",IF(OR(AND(S45="Muy baja",U45="Moderado"),AND(S45="Baja",U45="Menor"),AND(S45="Baja",U45="Moderado"),AND(S45="Media",U45="Leve"),AND(S45="Media",U45="Menor"),AND(S45="Media",U45="Moderado"),AND(S45="Alta",U45="Leve"),AND(S45="Alta",U45="Menor")),"Moderado",IF(OR(AND(S45="Muy Baja",U45="Mayor"),AND(S45="Baja",U45="Mayor"),AND(S45="Media",U45="Mayor"),AND(S45="Alta",U45="Moderado"),AND(S45="Alta",U45="Mayor"),AND(S45="Muy Alta",U45="Leve"),AND(S45="Muy Alta",U45="Menor"),AND(S45="Muy Alta",U45="Moderado"),AND(S45="Muy Alta",U45="Mayor")),"Alto",IF(OR(AND(S45="Muy Baja",U45="Catastrófico"),AND(S45="Baja",U45="Catastrófico"),AND(S45="Media",U45="Catastrófico"),AND(S45="Alta",U45="Catastrófico"),AND(S45="Muy Alta",U45="Catastrófico")),"Extremo",""))))</f>
        <v>Alto</v>
      </c>
      <c r="W45" s="185" t="str">
        <f t="shared" si="5"/>
        <v>Reducir</v>
      </c>
    </row>
    <row r="46" spans="2:23" ht="150" customHeight="1" x14ac:dyDescent="0.25">
      <c r="B46" s="201" t="str">
        <f>+'4 - Valor del Riesgo Inherente'!B46</f>
        <v>GESTIÓN DEL MODELO DE ATENCIÓN</v>
      </c>
      <c r="C46" s="99" t="str">
        <f>+'4 - Valor del Riesgo Inherente'!C46</f>
        <v>SECRETARÍA GENERAL</v>
      </c>
      <c r="D46" s="25" t="str">
        <f>+'4 - Valor del Riesgo Inherente'!D46</f>
        <v>R 16</v>
      </c>
      <c r="E46" s="201" t="str">
        <f>+'4 - Valor del Riesgo Inherente'!E46</f>
        <v>Respuesta inoportuna a las PQRSD</v>
      </c>
      <c r="F46" s="201" t="str">
        <f>+'4 - Valor del Riesgo Inherente'!F46</f>
        <v>Pérdida Reputacional</v>
      </c>
      <c r="G46" s="234" t="str">
        <f>+'4 - Valor del Riesgo Inherente'!G46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H46" s="203" t="s">
        <v>1574</v>
      </c>
      <c r="I46" s="243" t="s">
        <v>1134</v>
      </c>
      <c r="J46" s="243" t="s">
        <v>1255</v>
      </c>
      <c r="K46" s="212" t="s">
        <v>409</v>
      </c>
      <c r="L46" s="99" t="str">
        <f t="shared" si="6"/>
        <v>Impacto</v>
      </c>
      <c r="M46" s="212" t="s">
        <v>412</v>
      </c>
      <c r="N46" s="99" t="str">
        <f t="shared" si="7"/>
        <v>25%</v>
      </c>
      <c r="O46" s="212" t="s">
        <v>1081</v>
      </c>
      <c r="P46" s="212" t="s">
        <v>421</v>
      </c>
      <c r="Q46" s="212" t="s">
        <v>1037</v>
      </c>
      <c r="R46" s="202"/>
      <c r="S46" s="185" t="str">
        <f t="shared" si="2"/>
        <v/>
      </c>
      <c r="T46" s="202"/>
      <c r="U46" s="185" t="str">
        <f t="shared" si="3"/>
        <v/>
      </c>
      <c r="V46" s="185" t="str">
        <f t="shared" si="4"/>
        <v/>
      </c>
      <c r="W46" s="185" t="e">
        <f t="shared" si="5"/>
        <v>#N/A</v>
      </c>
    </row>
    <row r="47" spans="2:23" ht="150" customHeight="1" x14ac:dyDescent="0.25">
      <c r="B47" s="201" t="str">
        <f>+'4 - Valor del Riesgo Inherente'!B47</f>
        <v>PLANIFICACIÓN DEL ORDENAMIENTO SOCIAL DE LA PROPIEDAD</v>
      </c>
      <c r="C47" s="99" t="str">
        <f>+'4 - Valor del Riesgo Inherente'!C47</f>
        <v>SUBDIRECCIÓN DE SISTEMAS DE INFORMACIÓN DE TIERRAS</v>
      </c>
      <c r="D47" s="25" t="str">
        <f>+'4 - Valor del Riesgo Inherente'!D47</f>
        <v>R 17</v>
      </c>
      <c r="E47" s="201" t="str">
        <f>+'4 - Valor del Riesgo Inherente'!E47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201" t="str">
        <f>+'4 - Valor del Riesgo Inherente'!F47</f>
        <v>Pérdida Reputacional</v>
      </c>
      <c r="G47" s="234" t="str">
        <f>+'4 - Valor del Riesgo Inherente'!G47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7" s="203" t="s">
        <v>1575</v>
      </c>
      <c r="I47" s="243" t="s">
        <v>1243</v>
      </c>
      <c r="J47" s="243" t="s">
        <v>1256</v>
      </c>
      <c r="K47" s="212" t="s">
        <v>407</v>
      </c>
      <c r="L47" s="99" t="str">
        <f t="shared" si="6"/>
        <v>Probabilidad</v>
      </c>
      <c r="M47" s="212" t="s">
        <v>412</v>
      </c>
      <c r="N47" s="99" t="str">
        <f t="shared" si="7"/>
        <v>40%</v>
      </c>
      <c r="O47" s="212" t="s">
        <v>419</v>
      </c>
      <c r="P47" s="212" t="s">
        <v>421</v>
      </c>
      <c r="Q47" s="212" t="s">
        <v>1037</v>
      </c>
      <c r="R47" s="202">
        <f>+IFERROR(IF(L47="Probabilidad",('4 - Valor del Riesgo Inherente'!J47-(+'4 - Valor del Riesgo Inherente'!J47*N47)),IF(L47="Impacto",'4 - Valor del Riesgo Inherente'!J47,"")),"")</f>
        <v>0.6</v>
      </c>
      <c r="S47" s="185" t="str">
        <f t="shared" si="2"/>
        <v>Media</v>
      </c>
      <c r="T47" s="202">
        <f>+IFERROR(IF(L47="Impacto",('4 - Valor del Riesgo Inherente'!M47-(+'4 - Valor del Riesgo Inherente'!M47*N47)),IF(L47="Probabilidad",'4 - Valor del Riesgo Inherente'!M47,"")),"")</f>
        <v>1</v>
      </c>
      <c r="U47" s="185" t="str">
        <f t="shared" si="3"/>
        <v>Catastrófico</v>
      </c>
      <c r="V47" s="185" t="str">
        <f t="shared" si="4"/>
        <v>Extremo</v>
      </c>
      <c r="W47" s="185" t="str">
        <f t="shared" si="5"/>
        <v>Reducir</v>
      </c>
    </row>
    <row r="48" spans="2:23" ht="150" customHeight="1" x14ac:dyDescent="0.25">
      <c r="B48" s="201" t="str">
        <f>+'4 - Valor del Riesgo Inherente'!B48</f>
        <v>PLANIFICACIÓN DEL ORDENAMIENTO SOCIAL DE LA PROPIEDAD</v>
      </c>
      <c r="C48" s="99" t="str">
        <f>+'4 - Valor del Riesgo Inherente'!C48</f>
        <v>SUBDIRECCIÓN DE SISTEMAS DE INFORMACIÓN DE TIERRAS</v>
      </c>
      <c r="D48" s="25" t="str">
        <f>+'4 - Valor del Riesgo Inherente'!D48</f>
        <v>R 17</v>
      </c>
      <c r="E48" s="201" t="str">
        <f>+'4 - Valor del Riesgo Inherente'!E48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201" t="str">
        <f>+'4 - Valor del Riesgo Inherente'!F48</f>
        <v>Pérdida Reputacional</v>
      </c>
      <c r="G48" s="234" t="str">
        <f>+'4 - Valor del Riesgo Inherente'!G48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H48" s="203" t="s">
        <v>1576</v>
      </c>
      <c r="I48" s="243" t="s">
        <v>1243</v>
      </c>
      <c r="J48" s="243" t="s">
        <v>1257</v>
      </c>
      <c r="K48" s="212" t="s">
        <v>409</v>
      </c>
      <c r="L48" s="99" t="str">
        <f t="shared" si="6"/>
        <v>Impacto</v>
      </c>
      <c r="M48" s="212" t="s">
        <v>412</v>
      </c>
      <c r="N48" s="99" t="str">
        <f t="shared" si="7"/>
        <v>25%</v>
      </c>
      <c r="O48" s="212" t="s">
        <v>420</v>
      </c>
      <c r="P48" s="212" t="s">
        <v>421</v>
      </c>
      <c r="Q48" s="212" t="s">
        <v>1037</v>
      </c>
      <c r="R48" s="202"/>
      <c r="S48" s="185" t="str">
        <f t="shared" si="2"/>
        <v/>
      </c>
      <c r="T48" s="202"/>
      <c r="U48" s="185" t="str">
        <f t="shared" si="3"/>
        <v/>
      </c>
      <c r="V48" s="185" t="str">
        <f t="shared" si="4"/>
        <v/>
      </c>
      <c r="W48" s="185" t="e">
        <f t="shared" si="5"/>
        <v>#N/A</v>
      </c>
    </row>
    <row r="49" spans="2:23" ht="150" customHeight="1" x14ac:dyDescent="0.25">
      <c r="B49" s="201" t="str">
        <f>+'4 - Valor del Riesgo Inherente'!B49</f>
        <v>PLANIFICACIÓN DEL ORDENAMIENTO SOCIAL DE LA PROPIEDAD</v>
      </c>
      <c r="C49" s="99" t="str">
        <f>+'4 - Valor del Riesgo Inherente'!C49</f>
        <v>SUBDIRECCIÓN DE PLANEACIÓN OPERATIVA</v>
      </c>
      <c r="D49" s="25" t="str">
        <f>+'4 - Valor del Riesgo Inherente'!D49</f>
        <v>R 18</v>
      </c>
      <c r="E49" s="201" t="str">
        <f>+'4 - Valor del Riesgo Inherente'!E49</f>
        <v>Incumplimiento en la formulación e implementación de los POSPR en los municipios programados por razones técnicas y operativas</v>
      </c>
      <c r="F49" s="201" t="str">
        <f>+'4 - Valor del Riesgo Inherente'!F49</f>
        <v>Afectación Económica o presupuestal</v>
      </c>
      <c r="G49" s="234" t="str">
        <f>+'4 - Valor del Riesgo Inherente'!G49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49" s="203" t="s">
        <v>1577</v>
      </c>
      <c r="I49" s="243" t="s">
        <v>1135</v>
      </c>
      <c r="J49" s="243" t="s">
        <v>1258</v>
      </c>
      <c r="K49" s="212" t="s">
        <v>407</v>
      </c>
      <c r="L49" s="99" t="str">
        <f t="shared" si="6"/>
        <v>Probabilidad</v>
      </c>
      <c r="M49" s="212" t="s">
        <v>412</v>
      </c>
      <c r="N49" s="99" t="str">
        <f t="shared" si="7"/>
        <v>40%</v>
      </c>
      <c r="O49" s="212" t="s">
        <v>419</v>
      </c>
      <c r="P49" s="212" t="s">
        <v>421</v>
      </c>
      <c r="Q49" s="212" t="s">
        <v>1037</v>
      </c>
      <c r="R49" s="202">
        <f>+IFERROR(IF(L49="Probabilidad",('4 - Valor del Riesgo Inherente'!J49-(+'4 - Valor del Riesgo Inherente'!J49*N49)),IF(L49="Impacto",'4 - Valor del Riesgo Inherente'!J49,"")),"")</f>
        <v>0.24</v>
      </c>
      <c r="S49" s="185" t="str">
        <f t="shared" si="2"/>
        <v>Baja</v>
      </c>
      <c r="T49" s="202">
        <f>+IFERROR(IF(L49="Impacto",('4 - Valor del Riesgo Inherente'!M49-(+'4 - Valor del Riesgo Inherente'!M49*N49)),IF(L49="Probabilidad",'4 - Valor del Riesgo Inherente'!M49,"")),"")</f>
        <v>1</v>
      </c>
      <c r="U49" s="185" t="str">
        <f t="shared" si="3"/>
        <v>Catastrófico</v>
      </c>
      <c r="V49" s="185" t="str">
        <f t="shared" si="4"/>
        <v>Extremo</v>
      </c>
      <c r="W49" s="185" t="str">
        <f t="shared" si="5"/>
        <v>Reducir</v>
      </c>
    </row>
    <row r="50" spans="2:23" ht="150" customHeight="1" x14ac:dyDescent="0.25">
      <c r="B50" s="201" t="str">
        <f>+'4 - Valor del Riesgo Inherente'!B50</f>
        <v>PLANIFICACIÓN DEL ORDENAMIENTO SOCIAL DE LA PROPIEDAD</v>
      </c>
      <c r="C50" s="99" t="str">
        <f>+'4 - Valor del Riesgo Inherente'!C50</f>
        <v>SUBDIRECCIÓN DE PLANEACIÓN OPERATIVA</v>
      </c>
      <c r="D50" s="25" t="str">
        <f>+'4 - Valor del Riesgo Inherente'!D50</f>
        <v>R 18</v>
      </c>
      <c r="E50" s="201" t="str">
        <f>+'4 - Valor del Riesgo Inherente'!E50</f>
        <v>Incumplimiento en la formulación e implementación de los POSPR en los municipios programados por razones técnicas y operativas</v>
      </c>
      <c r="F50" s="201" t="str">
        <f>+'4 - Valor del Riesgo Inherente'!F50</f>
        <v>Afectación Económica o presupuestal</v>
      </c>
      <c r="G50" s="234" t="str">
        <f>+'4 - Valor del Riesgo Inherente'!G50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H50" s="203" t="s">
        <v>1578</v>
      </c>
      <c r="I50" s="243" t="s">
        <v>1135</v>
      </c>
      <c r="J50" s="243" t="s">
        <v>1259</v>
      </c>
      <c r="K50" s="212" t="s">
        <v>409</v>
      </c>
      <c r="L50" s="99" t="str">
        <f t="shared" si="6"/>
        <v>Impacto</v>
      </c>
      <c r="M50" s="212" t="s">
        <v>412</v>
      </c>
      <c r="N50" s="99" t="str">
        <f t="shared" si="7"/>
        <v>25%</v>
      </c>
      <c r="O50" s="212" t="s">
        <v>419</v>
      </c>
      <c r="P50" s="212" t="s">
        <v>421</v>
      </c>
      <c r="Q50" s="212" t="s">
        <v>1037</v>
      </c>
      <c r="R50" s="202"/>
      <c r="S50" s="185" t="str">
        <f t="shared" si="2"/>
        <v/>
      </c>
      <c r="T50" s="202"/>
      <c r="U50" s="185" t="str">
        <f t="shared" si="3"/>
        <v/>
      </c>
      <c r="V50" s="185" t="str">
        <f t="shared" si="4"/>
        <v/>
      </c>
      <c r="W50" s="185" t="e">
        <f t="shared" si="5"/>
        <v>#N/A</v>
      </c>
    </row>
    <row r="51" spans="2:23" ht="150" customHeight="1" x14ac:dyDescent="0.25">
      <c r="B51" s="201" t="str">
        <f>+'4 - Valor del Riesgo Inherente'!B51</f>
        <v>PLANIFICACIÓN DEL ORDENAMIENTO SOCIAL DE LA PROPIEDAD</v>
      </c>
      <c r="C51" s="99" t="str">
        <f>+'4 - Valor del Riesgo Inherente'!C51</f>
        <v>SUBDIRECCIÓN DE PLANEACIÓN OPERATIVA</v>
      </c>
      <c r="D51" s="25" t="str">
        <f>+'4 - Valor del Riesgo Inherente'!D51</f>
        <v>R 19</v>
      </c>
      <c r="E51" s="201" t="str">
        <f>+'4 - Valor del Riesgo Inherente'!E51</f>
        <v>Retrasos o suspensión en la formulación e implementación de POSPR en los municipios programados por condiciones de seguridad adversas a la operación</v>
      </c>
      <c r="F51" s="201" t="str">
        <f>+'4 - Valor del Riesgo Inherente'!F51</f>
        <v>Afectación Económica o presupuestal</v>
      </c>
      <c r="G51" s="234" t="str">
        <f>+'4 - Valor del Riesgo Inherente'!G51</f>
        <v>Posibilidad de afectación económica en sobrecostos de operación debido a las situaciones de orden público sobrevinientes, que impidan desarrollar las actividades operativas en la formulación e implementación de POSPR en los municipios programados</v>
      </c>
      <c r="H51" s="203" t="s">
        <v>1579</v>
      </c>
      <c r="I51" s="243" t="s">
        <v>1135</v>
      </c>
      <c r="J51" s="243" t="s">
        <v>1260</v>
      </c>
      <c r="K51" s="212" t="s">
        <v>407</v>
      </c>
      <c r="L51" s="99" t="str">
        <f t="shared" si="6"/>
        <v>Probabilidad</v>
      </c>
      <c r="M51" s="212" t="s">
        <v>412</v>
      </c>
      <c r="N51" s="99" t="str">
        <f t="shared" si="7"/>
        <v>40%</v>
      </c>
      <c r="O51" s="212" t="s">
        <v>419</v>
      </c>
      <c r="P51" s="212" t="s">
        <v>421</v>
      </c>
      <c r="Q51" s="212" t="s">
        <v>1037</v>
      </c>
      <c r="R51" s="202">
        <f>+IFERROR(IF(L51="Probabilidad",('4 - Valor del Riesgo Inherente'!J51-(+'4 - Valor del Riesgo Inherente'!J51*N51)),IF(L51="Impacto",'4 - Valor del Riesgo Inherente'!J51,"")),"")</f>
        <v>0.24</v>
      </c>
      <c r="S51" s="185" t="str">
        <f t="shared" si="2"/>
        <v>Baja</v>
      </c>
      <c r="T51" s="202">
        <f>+IFERROR(IF(L51="Impacto",('4 - Valor del Riesgo Inherente'!M51-(+'4 - Valor del Riesgo Inherente'!M51*N51)),IF(L51="Probabilidad",'4 - Valor del Riesgo Inherente'!M51,"")),"")</f>
        <v>1</v>
      </c>
      <c r="U51" s="185" t="str">
        <f t="shared" si="3"/>
        <v>Catastrófico</v>
      </c>
      <c r="V51" s="185" t="str">
        <f t="shared" si="4"/>
        <v>Extremo</v>
      </c>
      <c r="W51" s="185" t="str">
        <f t="shared" si="5"/>
        <v>Reducir</v>
      </c>
    </row>
    <row r="52" spans="2:23" ht="150" customHeight="1" x14ac:dyDescent="0.25">
      <c r="B52" s="201" t="str">
        <f>+'4 - Valor del Riesgo Inherente'!B52</f>
        <v>PLANIFICACIÓN DEL ORDENAMIENTO SOCIAL DE LA PROPIEDAD</v>
      </c>
      <c r="C52" s="99" t="str">
        <f>+'4 - Valor del Riesgo Inherente'!C52</f>
        <v>SUBDIRECCIÓN DE PLANEACIÓN OPERATIVA</v>
      </c>
      <c r="D52" s="25" t="str">
        <f>+'4 - Valor del Riesgo Inherente'!D52</f>
        <v>R 19</v>
      </c>
      <c r="E52" s="201" t="str">
        <f>+'4 - Valor del Riesgo Inherente'!E52</f>
        <v>Retrasos o suspensión en la formulación e implementación de POSPR en los municipios programados por condiciones de seguridad adversas a la operación</v>
      </c>
      <c r="F52" s="201" t="str">
        <f>+'4 - Valor del Riesgo Inherente'!F52</f>
        <v>Afectación Económica o presupuestal</v>
      </c>
      <c r="G52" s="234" t="str">
        <f>+'4 - Valor del Riesgo Inherente'!G52</f>
        <v>Posibilidad de afectación económica en sobrecostos de operación debido a las situaciones de orden público sobrevinientes, que impidan desarrollar las actividades operativas en la formulación e implementación de POSPR en los municipios programados</v>
      </c>
      <c r="H52" s="203" t="s">
        <v>1580</v>
      </c>
      <c r="I52" s="243" t="s">
        <v>1135</v>
      </c>
      <c r="J52" s="243" t="s">
        <v>1261</v>
      </c>
      <c r="K52" s="212" t="s">
        <v>407</v>
      </c>
      <c r="L52" s="99" t="str">
        <f t="shared" si="6"/>
        <v>Probabilidad</v>
      </c>
      <c r="M52" s="212" t="s">
        <v>412</v>
      </c>
      <c r="N52" s="99" t="str">
        <f t="shared" si="7"/>
        <v>40%</v>
      </c>
      <c r="O52" s="212" t="s">
        <v>419</v>
      </c>
      <c r="P52" s="212" t="s">
        <v>421</v>
      </c>
      <c r="Q52" s="212" t="s">
        <v>1037</v>
      </c>
      <c r="R52" s="202">
        <f>IFERROR(IF(AND(L51="Probabilidad",L52="Probabilidad"),(R51-(+R51*N52)),IF(L52="Probabilidad",('4 - Valor del Riesgo Inherente'!J51-(+'4 - Valor del Riesgo Inherente'!J51*N52)),IF(L52="Impacto",R51,""))),"")</f>
        <v>0.14399999999999999</v>
      </c>
      <c r="S52" s="185" t="str">
        <f t="shared" si="2"/>
        <v>Muy Baja</v>
      </c>
      <c r="T52" s="202">
        <f>IFERROR(IF(AND(L51="Impacto",L52="Impacto"),(T51-(+T51*N52)),IF(L52="Impacto",('4 - Valor del Riesgo Inherente'!M51-(+'4 - Valor del Riesgo Inherente'!M51*N52)),IF(L52="Probabilidad",T51,""))),"")</f>
        <v>1</v>
      </c>
      <c r="U52" s="185" t="str">
        <f t="shared" si="3"/>
        <v>Catastrófico</v>
      </c>
      <c r="V52" s="185" t="str">
        <f>IF(OR(AND(S52="Muy Baja",U52="Leve"),AND(S52="Muy Baja",U52="Menor"),AND(S52="Baja",U52="Leve")),"Bajo",IF(OR(AND(S52="Muy baja",U52="Moderado"),AND(S52="Baja",U52="Menor"),AND(S52="Baja",U52="Moderado"),AND(S52="Media",U52="Leve"),AND(S52="Media",U52="Menor"),AND(S52="Media",U52="Moderado"),AND(S52="Alta",U52="Leve"),AND(S52="Alta",U52="Menor")),"Moderado",IF(OR(AND(S52="Muy Baja",U52="Mayor"),AND(S52="Baja",U52="Mayor"),AND(S52="Media",U52="Mayor"),AND(S52="Alta",U52="Moderado"),AND(S52="Alta",U52="Mayor"),AND(S52="Muy Alta",U52="Leve"),AND(S52="Muy Alta",U52="Menor"),AND(S52="Muy Alta",U52="Moderado"),AND(S52="Muy Alta",U52="Mayor")),"Alto",IF(OR(AND(S52="Muy Baja",U52="Catastrófico"),AND(S52="Baja",U52="Catastrófico"),AND(S52="Media",U52="Catastrófico"),AND(S52="Alta",U52="Catastrófico"),AND(S52="Muy Alta",U52="Catastrófico")),"Extremo",""))))</f>
        <v>Extremo</v>
      </c>
      <c r="W52" s="185" t="str">
        <f t="shared" si="5"/>
        <v>Reducir</v>
      </c>
    </row>
    <row r="53" spans="2:23" ht="150" customHeight="1" x14ac:dyDescent="0.25">
      <c r="B53" s="201" t="str">
        <f>+'4 - Valor del Riesgo Inherente'!B53</f>
        <v>PLANIFICACIÓN DEL ORDENAMIENTO SOCIAL DE LA PROPIEDAD</v>
      </c>
      <c r="C53" s="99" t="str">
        <f>+'4 - Valor del Riesgo Inherente'!C53</f>
        <v>SUBDIRECCIÓN DE PLANEACIÓN OPERATIVA</v>
      </c>
      <c r="D53" s="25" t="str">
        <f>+'4 - Valor del Riesgo Inherente'!D53</f>
        <v>R 19</v>
      </c>
      <c r="E53" s="201" t="str">
        <f>+'4 - Valor del Riesgo Inherente'!E53</f>
        <v>Retrasos o suspensión en la formulación e implementación de POSPR en los municipios programados por condiciones de seguridad adversas a la operación</v>
      </c>
      <c r="F53" s="201" t="str">
        <f>+'4 - Valor del Riesgo Inherente'!F53</f>
        <v>Afectación Económica o presupuestal</v>
      </c>
      <c r="G53" s="234" t="str">
        <f>+'4 - Valor del Riesgo Inherente'!G53</f>
        <v>Posibilidad de afectación económica en sobrecostos de operación debido a las situaciones de orden público sobrevinientes, que impidan desarrollar las actividades operativas en la formulación e implementación de POSPR en los municipios programados</v>
      </c>
      <c r="H53" s="203" t="s">
        <v>1581</v>
      </c>
      <c r="I53" s="243" t="s">
        <v>1135</v>
      </c>
      <c r="J53" s="243" t="s">
        <v>1262</v>
      </c>
      <c r="K53" s="212" t="s">
        <v>409</v>
      </c>
      <c r="L53" s="99" t="str">
        <f t="shared" si="6"/>
        <v>Impacto</v>
      </c>
      <c r="M53" s="212" t="s">
        <v>412</v>
      </c>
      <c r="N53" s="99" t="str">
        <f t="shared" si="7"/>
        <v>25%</v>
      </c>
      <c r="O53" s="212" t="s">
        <v>419</v>
      </c>
      <c r="P53" s="212" t="s">
        <v>421</v>
      </c>
      <c r="Q53" s="212" t="s">
        <v>1037</v>
      </c>
      <c r="R53" s="202"/>
      <c r="S53" s="185" t="str">
        <f t="shared" si="2"/>
        <v/>
      </c>
      <c r="T53" s="202"/>
      <c r="U53" s="185" t="str">
        <f t="shared" si="3"/>
        <v/>
      </c>
      <c r="V53" s="185" t="str">
        <f t="shared" si="4"/>
        <v/>
      </c>
      <c r="W53" s="185" t="e">
        <f t="shared" si="5"/>
        <v>#N/A</v>
      </c>
    </row>
    <row r="54" spans="2:23" ht="150" customHeight="1" x14ac:dyDescent="0.25">
      <c r="B54" s="201" t="str">
        <f>+'4 - Valor del Riesgo Inherente'!B54</f>
        <v>PLANIFICACIÓN DEL ORDENAMIENTO SOCIAL DE LA PROPIEDAD</v>
      </c>
      <c r="C54" s="99" t="str">
        <f>+'4 - Valor del Riesgo Inherente'!C54</f>
        <v>SUBDIRECCIÓN DE PLANEACIÓN OPERATIVA</v>
      </c>
      <c r="D54" s="25" t="str">
        <f>+'4 - Valor del Riesgo Inherente'!D54</f>
        <v>R 20</v>
      </c>
      <c r="E54" s="201" t="str">
        <f>+'4 - Valor del Riesgo Inherente'!E54</f>
        <v>Incumplimientos por parte de los socios estratégicos y/u operadores de catastro en la entrega de insumos / productos requeridos para la formulación e implementación de POSPR, en el marco de los convenios celebrados</v>
      </c>
      <c r="F54" s="201" t="str">
        <f>+'4 - Valor del Riesgo Inherente'!F54</f>
        <v>Afectación Económica o presupuestal</v>
      </c>
      <c r="G54" s="234" t="str">
        <f>+'4 - Valor del Riesgo Inherente'!G54</f>
        <v>Posibilidad de afectación económica por multa y sanción del ente regulador debido al inadecuado seguimiento a la ejecución en las actividades desarrolladas por socios estratégicos y/u operadores de catastro en la formulación e implementación de POSPR</v>
      </c>
      <c r="H54" s="203" t="s">
        <v>1582</v>
      </c>
      <c r="I54" s="243" t="s">
        <v>1135</v>
      </c>
      <c r="J54" s="243" t="s">
        <v>1263</v>
      </c>
      <c r="K54" s="212" t="s">
        <v>408</v>
      </c>
      <c r="L54" s="99" t="str">
        <f t="shared" si="6"/>
        <v>Impacto</v>
      </c>
      <c r="M54" s="212" t="s">
        <v>412</v>
      </c>
      <c r="N54" s="99" t="str">
        <f t="shared" si="7"/>
        <v>30%</v>
      </c>
      <c r="O54" s="212" t="s">
        <v>419</v>
      </c>
      <c r="P54" s="212" t="s">
        <v>421</v>
      </c>
      <c r="Q54" s="212" t="s">
        <v>1037</v>
      </c>
      <c r="R54" s="202">
        <f>+IFERROR(IF(L54="Probabilidad",('4 - Valor del Riesgo Inherente'!J54-(+'4 - Valor del Riesgo Inherente'!J54*N54)),IF(L54="Impacto",'4 - Valor del Riesgo Inherente'!J54,"")),"")</f>
        <v>0.6</v>
      </c>
      <c r="S54" s="185" t="str">
        <f t="shared" si="2"/>
        <v>Media</v>
      </c>
      <c r="T54" s="202">
        <f>+IFERROR(IF(L54="Impacto",('4 - Valor del Riesgo Inherente'!M54-(+'4 - Valor del Riesgo Inherente'!M54*N54)),IF(L54="Probabilidad",'4 - Valor del Riesgo Inherente'!M54,"")),"")</f>
        <v>0.7</v>
      </c>
      <c r="U54" s="185" t="str">
        <f t="shared" si="3"/>
        <v>Mayor</v>
      </c>
      <c r="V54" s="185" t="str">
        <f t="shared" si="4"/>
        <v>Alto</v>
      </c>
      <c r="W54" s="185" t="str">
        <f t="shared" si="5"/>
        <v>Reducir</v>
      </c>
    </row>
    <row r="55" spans="2:23" ht="150" customHeight="1" x14ac:dyDescent="0.25">
      <c r="B55" s="201" t="str">
        <f>+'4 - Valor del Riesgo Inherente'!B55</f>
        <v>PLANIFICACIÓN DEL ORDENAMIENTO SOCIAL DE LA PROPIEDAD</v>
      </c>
      <c r="C55" s="99" t="str">
        <f>+'4 - Valor del Riesgo Inherente'!C55</f>
        <v>SUBDIRECCIÓN DE PLANEACIÓN OPERATIVA</v>
      </c>
      <c r="D55" s="25" t="str">
        <f>+'4 - Valor del Riesgo Inherente'!D55</f>
        <v>R 20</v>
      </c>
      <c r="E55" s="201" t="str">
        <f>+'4 - Valor del Riesgo Inherente'!E55</f>
        <v>Incumplimientos por parte de los socios estratégicos y/u operadores de catastro en la entrega de insumos / productos requeridos para la formulación e implementación de POSPR, en el marco de los convenios celebrados</v>
      </c>
      <c r="F55" s="201" t="str">
        <f>+'4 - Valor del Riesgo Inherente'!F55</f>
        <v>Afectación Económica o presupuestal</v>
      </c>
      <c r="G55" s="234" t="str">
        <f>+'4 - Valor del Riesgo Inherente'!G55</f>
        <v>Posibilidad de afectación económica por multa y sanción del ente regulador debido al inadecuado seguimiento a la ejecución en las actividades desarrolladas por socios estratégicos y/u operadores de catastro en la formulación e implementación de POSPR</v>
      </c>
      <c r="H55" s="203" t="s">
        <v>1583</v>
      </c>
      <c r="I55" s="243" t="s">
        <v>1135</v>
      </c>
      <c r="J55" s="243" t="s">
        <v>1264</v>
      </c>
      <c r="K55" s="212" t="s">
        <v>409</v>
      </c>
      <c r="L55" s="99" t="str">
        <f t="shared" si="6"/>
        <v>Impacto</v>
      </c>
      <c r="M55" s="212" t="s">
        <v>412</v>
      </c>
      <c r="N55" s="99" t="str">
        <f t="shared" si="7"/>
        <v>25%</v>
      </c>
      <c r="O55" s="212" t="s">
        <v>419</v>
      </c>
      <c r="P55" s="212" t="s">
        <v>421</v>
      </c>
      <c r="Q55" s="212" t="s">
        <v>1037</v>
      </c>
      <c r="R55" s="202"/>
      <c r="S55" s="185" t="str">
        <f t="shared" si="2"/>
        <v/>
      </c>
      <c r="T55" s="202"/>
      <c r="U55" s="185" t="str">
        <f t="shared" si="3"/>
        <v/>
      </c>
      <c r="V55" s="185" t="str">
        <f t="shared" si="4"/>
        <v/>
      </c>
      <c r="W55" s="185" t="e">
        <f t="shared" si="5"/>
        <v>#N/A</v>
      </c>
    </row>
    <row r="56" spans="2:23" ht="150" customHeight="1" x14ac:dyDescent="0.25">
      <c r="B56" s="201" t="str">
        <f>+'4 - Valor del Riesgo Inherente'!B56</f>
        <v>SEGURIDAD JURÍDICA SOBRE LA TITULARIDAD DE LA TIERRA Y LOS TERRITORIOS</v>
      </c>
      <c r="C56" s="99" t="str">
        <f>+'4 - Valor del Riesgo Inherente'!C56</f>
        <v>DIRECCIÓN DE GESTIÓN JURÍDICA DE TIERRAS</v>
      </c>
      <c r="D56" s="25" t="str">
        <f>+'4 - Valor del Riesgo Inherente'!D56</f>
        <v>R 21</v>
      </c>
      <c r="E56" s="201" t="str">
        <f>+'4 - Valor del Riesgo Inherente'!E56</f>
        <v>Tomar decisiones incorrectas en los procesos agrarios y la formalización de la propiedad privada rural (zonas no focalizadas)</v>
      </c>
      <c r="F56" s="201" t="str">
        <f>+'4 - Valor del Riesgo Inherente'!F56</f>
        <v>Pérdida Reputacional</v>
      </c>
      <c r="G56" s="234" t="str">
        <f>+'4 - Valor del Riesgo Inherente'!G56</f>
        <v>Posibilidad de pérdida reputacional en la credibilidad institucional por la decisión generada erradamente en el acto administrativo para las zonas no focalizadas</v>
      </c>
      <c r="H56" s="203" t="s">
        <v>1584</v>
      </c>
      <c r="I56" s="243" t="s">
        <v>1265</v>
      </c>
      <c r="J56" s="243" t="s">
        <v>1266</v>
      </c>
      <c r="K56" s="212" t="s">
        <v>407</v>
      </c>
      <c r="L56" s="51" t="str">
        <f t="shared" si="6"/>
        <v>Probabilidad</v>
      </c>
      <c r="M56" s="212" t="s">
        <v>412</v>
      </c>
      <c r="N56" s="51" t="str">
        <f t="shared" si="7"/>
        <v>40%</v>
      </c>
      <c r="O56" s="212" t="s">
        <v>419</v>
      </c>
      <c r="P56" s="212" t="s">
        <v>421</v>
      </c>
      <c r="Q56" s="212" t="s">
        <v>1037</v>
      </c>
      <c r="R56" s="202">
        <f>+IFERROR(IF(L56="Probabilidad",('4 - Valor del Riesgo Inherente'!J56-(+'4 - Valor del Riesgo Inherente'!J56*N56)),IF(L56="Impacto",'4 - Valor del Riesgo Inherente'!J56,"")),"")</f>
        <v>0.6</v>
      </c>
      <c r="S56" s="185" t="str">
        <f t="shared" si="2"/>
        <v>Media</v>
      </c>
      <c r="T56" s="202">
        <f>+IFERROR(IF(L56="Impacto",('4 - Valor del Riesgo Inherente'!M56-(+'4 - Valor del Riesgo Inherente'!M56*N56)),IF(L56="Probabilidad",'4 - Valor del Riesgo Inherente'!M56,"")),"")</f>
        <v>0.8</v>
      </c>
      <c r="U56" s="185" t="str">
        <f t="shared" si="3"/>
        <v>Mayor</v>
      </c>
      <c r="V56" s="185" t="str">
        <f t="shared" si="4"/>
        <v>Alto</v>
      </c>
      <c r="W56" s="185" t="str">
        <f t="shared" si="5"/>
        <v>Reducir</v>
      </c>
    </row>
    <row r="57" spans="2:23" ht="150" customHeight="1" x14ac:dyDescent="0.25">
      <c r="B57" s="201" t="str">
        <f>+'4 - Valor del Riesgo Inherente'!B57</f>
        <v>SEGURIDAD JURÍDICA SOBRE LA TITULARIDAD DE LA TIERRA Y LOS TERRITORIOS</v>
      </c>
      <c r="C57" s="99" t="str">
        <f>+'4 - Valor del Riesgo Inherente'!C57</f>
        <v>DIRECCIÓN DE GESTIÓN JURÍDICA DE TIERRAS</v>
      </c>
      <c r="D57" s="25" t="str">
        <f>+'4 - Valor del Riesgo Inherente'!D57</f>
        <v>R 21</v>
      </c>
      <c r="E57" s="201" t="str">
        <f>+'4 - Valor del Riesgo Inherente'!E57</f>
        <v>Tomar decisiones incorrectas en los procesos agrarios y la formalización de la propiedad privada rural (zonas no focalizadas)</v>
      </c>
      <c r="F57" s="201" t="str">
        <f>+'4 - Valor del Riesgo Inherente'!F57</f>
        <v>Pérdida Reputacional</v>
      </c>
      <c r="G57" s="234" t="str">
        <f>+'4 - Valor del Riesgo Inherente'!G57</f>
        <v>Posibilidad de pérdida reputacional en la credibilidad institucional por la decisión generada erradamente en el acto administrativo para las zonas no focalizadas</v>
      </c>
      <c r="H57" s="203" t="s">
        <v>1585</v>
      </c>
      <c r="I57" s="243" t="s">
        <v>1265</v>
      </c>
      <c r="J57" s="243" t="s">
        <v>1267</v>
      </c>
      <c r="K57" s="212" t="s">
        <v>409</v>
      </c>
      <c r="L57" s="51" t="str">
        <f t="shared" si="6"/>
        <v>Impacto</v>
      </c>
      <c r="M57" s="212" t="s">
        <v>412</v>
      </c>
      <c r="N57" s="51" t="str">
        <f t="shared" si="7"/>
        <v>25%</v>
      </c>
      <c r="O57" s="212" t="s">
        <v>1081</v>
      </c>
      <c r="P57" s="212" t="s">
        <v>421</v>
      </c>
      <c r="Q57" s="212" t="s">
        <v>1037</v>
      </c>
      <c r="R57" s="202"/>
      <c r="S57" s="185" t="str">
        <f t="shared" si="2"/>
        <v/>
      </c>
      <c r="T57" s="202"/>
      <c r="U57" s="185" t="str">
        <f t="shared" si="3"/>
        <v/>
      </c>
      <c r="V57" s="185" t="str">
        <f t="shared" si="4"/>
        <v/>
      </c>
      <c r="W57" s="185" t="e">
        <f t="shared" si="5"/>
        <v>#N/A</v>
      </c>
    </row>
    <row r="58" spans="2:23" ht="150" customHeight="1" x14ac:dyDescent="0.25">
      <c r="B58" s="201" t="str">
        <f>+'4 - Valor del Riesgo Inherente'!B58</f>
        <v>SEGURIDAD JURÍDICA SOBRE LA TITULARIDAD DE LA TIERRA Y LOS TERRITORIOS</v>
      </c>
      <c r="C58" s="99" t="str">
        <f>+'4 - Valor del Riesgo Inherente'!C58</f>
        <v>DIRECCIÓN DE GESTIÓN JURÍDICA DE TIERRAS</v>
      </c>
      <c r="D58" s="25" t="str">
        <f>+'4 - Valor del Riesgo Inherente'!D58</f>
        <v>R 22</v>
      </c>
      <c r="E58" s="201" t="str">
        <f>+'4 - Valor del Riesgo Inherente'!E58</f>
        <v>Tomar decisiones incorrectas en los procesos agrarios y la formalización de la propiedad privada rural (zonas focalizadas)</v>
      </c>
      <c r="F58" s="201" t="str">
        <f>+'4 - Valor del Riesgo Inherente'!F58</f>
        <v>Pérdida Reputacional</v>
      </c>
      <c r="G58" s="234" t="str">
        <f>+'4 - Valor del Riesgo Inherente'!G58</f>
        <v>Posibilidad de pérdida reputacional en la credibilidad institucional por la decisión generada erradamente en el acto administrativo para las zonas focalizadas y formalización de la propiedad privada rural</v>
      </c>
      <c r="H58" s="203" t="s">
        <v>1586</v>
      </c>
      <c r="I58" s="243" t="s">
        <v>1268</v>
      </c>
      <c r="J58" s="243" t="s">
        <v>1269</v>
      </c>
      <c r="K58" s="212" t="s">
        <v>407</v>
      </c>
      <c r="L58" s="51" t="str">
        <f t="shared" si="6"/>
        <v>Probabilidad</v>
      </c>
      <c r="M58" s="212" t="s">
        <v>412</v>
      </c>
      <c r="N58" s="51" t="str">
        <f t="shared" si="7"/>
        <v>40%</v>
      </c>
      <c r="O58" s="212" t="s">
        <v>419</v>
      </c>
      <c r="P58" s="212" t="s">
        <v>421</v>
      </c>
      <c r="Q58" s="212" t="s">
        <v>1037</v>
      </c>
      <c r="R58" s="202">
        <f>+IFERROR(IF(L58="Probabilidad",('4 - Valor del Riesgo Inherente'!J58-(+'4 - Valor del Riesgo Inherente'!J58*N58)),IF(L58="Impacto",'4 - Valor del Riesgo Inherente'!J58,"")),"")</f>
        <v>0.6</v>
      </c>
      <c r="S58" s="185" t="str">
        <f t="shared" si="2"/>
        <v>Media</v>
      </c>
      <c r="T58" s="202">
        <f>+IFERROR(IF(L58="Impacto",('4 - Valor del Riesgo Inherente'!M58-(+'4 - Valor del Riesgo Inherente'!M58*N58)),IF(L58="Probabilidad",'4 - Valor del Riesgo Inherente'!M58,"")),"")</f>
        <v>0.8</v>
      </c>
      <c r="U58" s="185" t="str">
        <f t="shared" si="3"/>
        <v>Mayor</v>
      </c>
      <c r="V58" s="185" t="str">
        <f t="shared" si="4"/>
        <v>Alto</v>
      </c>
      <c r="W58" s="185" t="str">
        <f t="shared" si="5"/>
        <v>Reducir</v>
      </c>
    </row>
    <row r="59" spans="2:23" ht="150" customHeight="1" x14ac:dyDescent="0.25">
      <c r="B59" s="201" t="str">
        <f>+'4 - Valor del Riesgo Inherente'!B59</f>
        <v>SEGURIDAD JURÍDICA SOBRE LA TITULARIDAD DE LA TIERRA Y LOS TERRITORIOS</v>
      </c>
      <c r="C59" s="99" t="str">
        <f>+'4 - Valor del Riesgo Inherente'!C59</f>
        <v>DIRECCIÓN DE GESTIÓN JURÍDICA DE TIERRAS</v>
      </c>
      <c r="D59" s="25" t="str">
        <f>+'4 - Valor del Riesgo Inherente'!D59</f>
        <v>R 22</v>
      </c>
      <c r="E59" s="201" t="str">
        <f>+'4 - Valor del Riesgo Inherente'!E59</f>
        <v>Tomar decisiones incorrectas en los procesos agrarios y la formalización de la propiedad privada rural (zonas focalizadas)</v>
      </c>
      <c r="F59" s="201" t="str">
        <f>+'4 - Valor del Riesgo Inherente'!F59</f>
        <v>Pérdida Reputacional</v>
      </c>
      <c r="G59" s="234" t="str">
        <f>+'4 - Valor del Riesgo Inherente'!G59</f>
        <v>Posibilidad de pérdida reputacional en la credibilidad institucional por la decisión generada erradamente en el acto administrativo para las zonas focalizadas y formalización de la propiedad privada rural</v>
      </c>
      <c r="H59" s="203" t="s">
        <v>1587</v>
      </c>
      <c r="I59" s="243" t="s">
        <v>1268</v>
      </c>
      <c r="J59" s="243" t="s">
        <v>1270</v>
      </c>
      <c r="K59" s="212" t="s">
        <v>409</v>
      </c>
      <c r="L59" s="51" t="str">
        <f t="shared" si="6"/>
        <v>Impacto</v>
      </c>
      <c r="M59" s="212" t="s">
        <v>412</v>
      </c>
      <c r="N59" s="51" t="str">
        <f t="shared" si="7"/>
        <v>25%</v>
      </c>
      <c r="O59" s="212" t="s">
        <v>1081</v>
      </c>
      <c r="P59" s="212" t="s">
        <v>421</v>
      </c>
      <c r="Q59" s="212" t="s">
        <v>1037</v>
      </c>
      <c r="R59" s="202"/>
      <c r="S59" s="185" t="str">
        <f t="shared" si="2"/>
        <v/>
      </c>
      <c r="T59" s="202"/>
      <c r="U59" s="185" t="str">
        <f t="shared" si="3"/>
        <v/>
      </c>
      <c r="V59" s="185" t="str">
        <f t="shared" si="4"/>
        <v/>
      </c>
      <c r="W59" s="185" t="e">
        <f t="shared" si="5"/>
        <v>#N/A</v>
      </c>
    </row>
    <row r="60" spans="2:23" ht="150" customHeight="1" x14ac:dyDescent="0.25">
      <c r="B60" s="201" t="str">
        <f>+'4 - Valor del Riesgo Inherente'!B60</f>
        <v>SEGURIDAD JURÍDICA SOBRE LA TITULARIDAD DE LA TIERRA Y LOS TERRITORIOS</v>
      </c>
      <c r="C60" s="99" t="str">
        <f>+'4 - Valor del Riesgo Inherente'!C60</f>
        <v>DIRECCIÓN DE GESTIÓN JURÍDICA DE TIERRAS</v>
      </c>
      <c r="D60" s="25" t="str">
        <f>+'4 - Valor del Riesgo Inherente'!D60</f>
        <v>R 23</v>
      </c>
      <c r="E60" s="201" t="str">
        <f>+'4 - Valor del Riesgo Inherente'!E60</f>
        <v>Incumplimiento de términos para dar respuesta a las nuevas solicitudes de recursos, de decisiones finales de procesos agrarios y formalización de la propiedad privada rural</v>
      </c>
      <c r="F60" s="201" t="str">
        <f>+'4 - Valor del Riesgo Inherente'!F60</f>
        <v>Pérdida Reputacional</v>
      </c>
      <c r="G60" s="234" t="str">
        <f>+'4 - Valor del Riesgo Inherente'!G60</f>
        <v>Posibilidad de pérdida reputacional en la credibilidad institucional por el incumpliendo de los términos para resolver un recurso</v>
      </c>
      <c r="H60" s="203" t="s">
        <v>1588</v>
      </c>
      <c r="I60" s="243" t="s">
        <v>1265</v>
      </c>
      <c r="J60" s="243" t="s">
        <v>1271</v>
      </c>
      <c r="K60" s="212" t="s">
        <v>407</v>
      </c>
      <c r="L60" s="99" t="str">
        <f t="shared" si="6"/>
        <v>Probabilidad</v>
      </c>
      <c r="M60" s="212" t="s">
        <v>412</v>
      </c>
      <c r="N60" s="99" t="str">
        <f t="shared" si="7"/>
        <v>40%</v>
      </c>
      <c r="O60" s="212" t="s">
        <v>419</v>
      </c>
      <c r="P60" s="212" t="s">
        <v>421</v>
      </c>
      <c r="Q60" s="212" t="s">
        <v>1037</v>
      </c>
      <c r="R60" s="202">
        <f>+IFERROR(IF(L60="Probabilidad",('4 - Valor del Riesgo Inherente'!J60-(+'4 - Valor del Riesgo Inherente'!J60*N60)),IF(L60="Impacto",'4 - Valor del Riesgo Inherente'!J60,"")),"")</f>
        <v>0.36</v>
      </c>
      <c r="S60" s="185" t="str">
        <f t="shared" si="2"/>
        <v>Baja</v>
      </c>
      <c r="T60" s="202">
        <f>+IFERROR(IF(L60="Impacto",('4 - Valor del Riesgo Inherente'!M60-(+'4 - Valor del Riesgo Inherente'!M60*N60)),IF(L60="Probabilidad",'4 - Valor del Riesgo Inherente'!M60,"")),"")</f>
        <v>1</v>
      </c>
      <c r="U60" s="185" t="str">
        <f t="shared" si="3"/>
        <v>Catastrófico</v>
      </c>
      <c r="V60" s="185" t="str">
        <f t="shared" si="4"/>
        <v>Extremo</v>
      </c>
      <c r="W60" s="185" t="str">
        <f t="shared" si="5"/>
        <v>Reducir</v>
      </c>
    </row>
    <row r="61" spans="2:23" ht="150" customHeight="1" x14ac:dyDescent="0.25">
      <c r="B61" s="201" t="str">
        <f>+'4 - Valor del Riesgo Inherente'!B61</f>
        <v>SEGURIDAD JURÍDICA SOBRE LA TITULARIDAD DE LA TIERRA Y LOS TERRITORIOS</v>
      </c>
      <c r="C61" s="99" t="str">
        <f>+'4 - Valor del Riesgo Inherente'!C61</f>
        <v>DIRECCIÓN DE GESTIÓN JURÍDICA DE TIERRAS</v>
      </c>
      <c r="D61" s="25" t="str">
        <f>+'4 - Valor del Riesgo Inherente'!D61</f>
        <v>R 23</v>
      </c>
      <c r="E61" s="201" t="str">
        <f>+'4 - Valor del Riesgo Inherente'!E61</f>
        <v>Incumplimiento de términos para dar respuesta a las nuevas solicitudes de recursos, de decisiones finales de procesos agrarios y formalización de la propiedad privada rural</v>
      </c>
      <c r="F61" s="201" t="str">
        <f>+'4 - Valor del Riesgo Inherente'!F61</f>
        <v>Pérdida Reputacional</v>
      </c>
      <c r="G61" s="234" t="str">
        <f>+'4 - Valor del Riesgo Inherente'!G61</f>
        <v>Posibilidad de pérdida reputacional en la credibilidad institucional por el incumpliendo de los términos para resolver un recurso</v>
      </c>
      <c r="H61" s="203" t="s">
        <v>1589</v>
      </c>
      <c r="I61" s="243" t="s">
        <v>1268</v>
      </c>
      <c r="J61" s="243" t="s">
        <v>1272</v>
      </c>
      <c r="K61" s="212" t="s">
        <v>407</v>
      </c>
      <c r="L61" s="99" t="str">
        <f t="shared" si="6"/>
        <v>Probabilidad</v>
      </c>
      <c r="M61" s="212" t="s">
        <v>412</v>
      </c>
      <c r="N61" s="99" t="str">
        <f t="shared" si="7"/>
        <v>40%</v>
      </c>
      <c r="O61" s="212" t="s">
        <v>419</v>
      </c>
      <c r="P61" s="212" t="s">
        <v>421</v>
      </c>
      <c r="Q61" s="212" t="s">
        <v>1037</v>
      </c>
      <c r="R61" s="202">
        <f>IFERROR(IF(AND(L60="Probabilidad",L61="Probabilidad"),(R60-(+R60*N61)),IF(L61="Probabilidad",('4 - Valor del Riesgo Inherente'!J60-(+'4 - Valor del Riesgo Inherente'!J60*N61)),IF(L61="Impacto",R60,""))),"")</f>
        <v>0.216</v>
      </c>
      <c r="S61" s="185" t="str">
        <f t="shared" si="2"/>
        <v>Baja</v>
      </c>
      <c r="T61" s="202">
        <f>IFERROR(IF(AND(L60="Impacto",L61="Impacto"),(T60-(+T60*N61)),IF(L61="Impacto",('4 - Valor del Riesgo Inherente'!M60-(+'4 - Valor del Riesgo Inherente'!M60*N61)),IF(L61="Probabilidad",T60,""))),"")</f>
        <v>1</v>
      </c>
      <c r="U61" s="185" t="str">
        <f t="shared" si="3"/>
        <v>Catastrófico</v>
      </c>
      <c r="V61" s="185" t="str">
        <f>IF(OR(AND(S61="Muy Baja",U61="Leve"),AND(S61="Muy Baja",U61="Menor"),AND(S61="Baja",U61="Leve")),"Bajo",IF(OR(AND(S61="Muy baja",U61="Moderado"),AND(S61="Baja",U61="Menor"),AND(S61="Baja",U61="Moderado"),AND(S61="Media",U61="Leve"),AND(S61="Media",U61="Menor"),AND(S61="Media",U61="Moderado"),AND(S61="Alta",U61="Leve"),AND(S61="Alta",U61="Menor")),"Moderado",IF(OR(AND(S61="Muy Baja",U61="Mayor"),AND(S61="Baja",U61="Mayor"),AND(S61="Media",U61="Mayor"),AND(S61="Alta",U61="Moderado"),AND(S61="Alta",U61="Mayor"),AND(S61="Muy Alta",U61="Leve"),AND(S61="Muy Alta",U61="Menor"),AND(S61="Muy Alta",U61="Moderado"),AND(S61="Muy Alta",U61="Mayor")),"Alto",IF(OR(AND(S61="Muy Baja",U61="Catastrófico"),AND(S61="Baja",U61="Catastrófico"),AND(S61="Media",U61="Catastrófico"),AND(S61="Alta",U61="Catastrófico"),AND(S61="Muy Alta",U61="Catastrófico")),"Extremo",""))))</f>
        <v>Extremo</v>
      </c>
      <c r="W61" s="185" t="str">
        <f t="shared" si="5"/>
        <v>Reducir</v>
      </c>
    </row>
    <row r="62" spans="2:23" ht="150" customHeight="1" x14ac:dyDescent="0.25">
      <c r="B62" s="201" t="str">
        <f>+'4 - Valor del Riesgo Inherente'!B62</f>
        <v>SEGURIDAD JURÍDICA SOBRE LA TITULARIDAD DE LA TIERRA Y LOS TERRITORIOS</v>
      </c>
      <c r="C62" s="99" t="str">
        <f>+'4 - Valor del Riesgo Inherente'!C62</f>
        <v>DIRECCIÓN DE GESTIÓN JURÍDICA DE TIERRAS</v>
      </c>
      <c r="D62" s="25" t="str">
        <f>+'4 - Valor del Riesgo Inherente'!D62</f>
        <v>R 23</v>
      </c>
      <c r="E62" s="201" t="str">
        <f>+'4 - Valor del Riesgo Inherente'!E62</f>
        <v>Incumplimiento de términos para dar respuesta a las nuevas solicitudes de recursos, de decisiones finales de procesos agrarios y formalización de la propiedad privada rural</v>
      </c>
      <c r="F62" s="201" t="str">
        <f>+'4 - Valor del Riesgo Inherente'!F62</f>
        <v>Pérdida Reputacional</v>
      </c>
      <c r="G62" s="234" t="str">
        <f>+'4 - Valor del Riesgo Inherente'!G62</f>
        <v>Posibilidad de pérdida reputacional en la credibilidad institucional por el incumpliendo de los términos para resolver un recurso</v>
      </c>
      <c r="H62" s="203" t="s">
        <v>1590</v>
      </c>
      <c r="I62" s="243" t="s">
        <v>1265</v>
      </c>
      <c r="J62" s="243" t="s">
        <v>1273</v>
      </c>
      <c r="K62" s="212" t="s">
        <v>409</v>
      </c>
      <c r="L62" s="99" t="str">
        <f t="shared" si="6"/>
        <v>Impacto</v>
      </c>
      <c r="M62" s="212" t="s">
        <v>412</v>
      </c>
      <c r="N62" s="99" t="str">
        <f t="shared" si="7"/>
        <v>25%</v>
      </c>
      <c r="O62" s="212" t="s">
        <v>419</v>
      </c>
      <c r="P62" s="212" t="s">
        <v>421</v>
      </c>
      <c r="Q62" s="212" t="s">
        <v>1037</v>
      </c>
      <c r="R62" s="202"/>
      <c r="S62" s="185" t="str">
        <f t="shared" si="2"/>
        <v/>
      </c>
      <c r="T62" s="202"/>
      <c r="U62" s="185" t="str">
        <f t="shared" si="3"/>
        <v/>
      </c>
      <c r="V62" s="185" t="str">
        <f t="shared" si="4"/>
        <v/>
      </c>
      <c r="W62" s="185" t="e">
        <f t="shared" si="5"/>
        <v>#N/A</v>
      </c>
    </row>
    <row r="63" spans="2:23" ht="150" customHeight="1" x14ac:dyDescent="0.25">
      <c r="B63" s="201" t="str">
        <f>+'4 - Valor del Riesgo Inherente'!B63</f>
        <v>SEGURIDAD JURÍDICA SOBRE LA TITULARIDAD DE LA TIERRA Y LOS TERRITORIOS</v>
      </c>
      <c r="C63" s="99" t="str">
        <f>+'4 - Valor del Riesgo Inherente'!C63</f>
        <v>DIRECCIÓN DE GESTIÓN JURÍDICA DE TIERRAS</v>
      </c>
      <c r="D63" s="25" t="str">
        <f>+'4 - Valor del Riesgo Inherente'!D63</f>
        <v>R 23</v>
      </c>
      <c r="E63" s="201" t="str">
        <f>+'4 - Valor del Riesgo Inherente'!E63</f>
        <v>Incumplimiento de términos para dar respuesta a las nuevas solicitudes de recursos, de decisiones finales de procesos agrarios y formalización de la propiedad privada rural</v>
      </c>
      <c r="F63" s="201" t="str">
        <f>+'4 - Valor del Riesgo Inherente'!F63</f>
        <v>Pérdida Reputacional</v>
      </c>
      <c r="G63" s="234" t="str">
        <f>+'4 - Valor del Riesgo Inherente'!G63</f>
        <v>Posibilidad de pérdida reputacional en la credibilidad institucional por el incumpliendo de los términos para resolver un recurso</v>
      </c>
      <c r="H63" s="203" t="s">
        <v>1591</v>
      </c>
      <c r="I63" s="243" t="s">
        <v>1265</v>
      </c>
      <c r="J63" s="243" t="s">
        <v>1274</v>
      </c>
      <c r="K63" s="212" t="s">
        <v>409</v>
      </c>
      <c r="L63" s="99" t="str">
        <f t="shared" si="6"/>
        <v>Impacto</v>
      </c>
      <c r="M63" s="212" t="s">
        <v>412</v>
      </c>
      <c r="N63" s="99" t="str">
        <f t="shared" si="7"/>
        <v>25%</v>
      </c>
      <c r="O63" s="212" t="s">
        <v>419</v>
      </c>
      <c r="P63" s="212" t="s">
        <v>421</v>
      </c>
      <c r="Q63" s="212" t="s">
        <v>1037</v>
      </c>
      <c r="R63" s="202"/>
      <c r="S63" s="185" t="str">
        <f t="shared" si="2"/>
        <v/>
      </c>
      <c r="T63" s="202"/>
      <c r="U63" s="185" t="str">
        <f t="shared" si="3"/>
        <v/>
      </c>
      <c r="V63" s="185" t="str">
        <f t="shared" si="4"/>
        <v/>
      </c>
      <c r="W63" s="185" t="e">
        <f t="shared" si="5"/>
        <v>#N/A</v>
      </c>
    </row>
    <row r="64" spans="2:23" ht="150" customHeight="1" x14ac:dyDescent="0.25">
      <c r="B64" s="201" t="str">
        <f>+'4 - Valor del Riesgo Inherente'!B64</f>
        <v>SEGURIDAD JURÍDICA SOBRE LA TITULARIDAD DE LA TIERRA Y LOS TERRITORIOS</v>
      </c>
      <c r="C64" s="99" t="str">
        <f>+'4 - Valor del Riesgo Inherente'!C64</f>
        <v>DIRECCIÓN DE GESTIÓN JURÍDICA DE TIERRAS</v>
      </c>
      <c r="D64" s="25" t="str">
        <f>+'4 - Valor del Riesgo Inherente'!D64</f>
        <v>R 24</v>
      </c>
      <c r="E64" s="201" t="str">
        <f>+'4 - Valor del Riesgo Inherente'!E64</f>
        <v>Realizar el reparto de una solicitud a dos o más, diferentes dependencias</v>
      </c>
      <c r="F64" s="201" t="str">
        <f>+'4 - Valor del Riesgo Inherente'!F64</f>
        <v>Pérdida Reputacional</v>
      </c>
      <c r="G64" s="234" t="str">
        <f>+'4 - Valor del Riesgo Inherente'!G64</f>
        <v>Posibilidad de pérdida reputacional en la credibilidad institucional por falta de bases de datos unificadas y estandarizadas como única matriz de control y seguimiento a respuestas</v>
      </c>
      <c r="H64" s="203" t="s">
        <v>1592</v>
      </c>
      <c r="I64" s="243" t="s">
        <v>1275</v>
      </c>
      <c r="J64" s="243" t="s">
        <v>1276</v>
      </c>
      <c r="K64" s="212" t="s">
        <v>407</v>
      </c>
      <c r="L64" s="51" t="str">
        <f t="shared" si="6"/>
        <v>Probabilidad</v>
      </c>
      <c r="M64" s="212" t="s">
        <v>412</v>
      </c>
      <c r="N64" s="51" t="str">
        <f t="shared" si="7"/>
        <v>40%</v>
      </c>
      <c r="O64" s="212" t="s">
        <v>1081</v>
      </c>
      <c r="P64" s="212" t="s">
        <v>421</v>
      </c>
      <c r="Q64" s="212" t="s">
        <v>1037</v>
      </c>
      <c r="R64" s="202">
        <f>+IFERROR(IF(L64="Probabilidad",('4 - Valor del Riesgo Inherente'!J64-(+'4 - Valor del Riesgo Inherente'!J64*N64)),IF(L64="Impacto",'4 - Valor del Riesgo Inherente'!J64,"")),"")</f>
        <v>0.36</v>
      </c>
      <c r="S64" s="185" t="str">
        <f t="shared" si="2"/>
        <v>Baja</v>
      </c>
      <c r="T64" s="202">
        <f>+IFERROR(IF(L64="Impacto",('4 - Valor del Riesgo Inherente'!M64-(+'4 - Valor del Riesgo Inherente'!M64*N64)),IF(L64="Probabilidad",'4 - Valor del Riesgo Inherente'!M64,"")),"")</f>
        <v>0.6</v>
      </c>
      <c r="U64" s="185" t="str">
        <f t="shared" si="3"/>
        <v>Moderado</v>
      </c>
      <c r="V64" s="185" t="str">
        <f t="shared" si="4"/>
        <v>Moderado</v>
      </c>
      <c r="W64" s="185" t="str">
        <f t="shared" si="5"/>
        <v>Reducir</v>
      </c>
    </row>
    <row r="65" spans="2:23" ht="150" customHeight="1" x14ac:dyDescent="0.25">
      <c r="B65" s="201" t="str">
        <f>+'4 - Valor del Riesgo Inherente'!B65</f>
        <v>SEGURIDAD JURÍDICA SOBRE LA TITULARIDAD DE LA TIERRA Y LOS TERRITORIOS</v>
      </c>
      <c r="C65" s="99" t="str">
        <f>+'4 - Valor del Riesgo Inherente'!C65</f>
        <v>DIRECCIÓN DE GESTIÓN JURÍDICA DE TIERRAS</v>
      </c>
      <c r="D65" s="25" t="str">
        <f>+'4 - Valor del Riesgo Inherente'!D65</f>
        <v>R 24</v>
      </c>
      <c r="E65" s="201" t="str">
        <f>+'4 - Valor del Riesgo Inherente'!E65</f>
        <v>Realizar el reparto de una solicitud a dos o más, diferentes dependencias</v>
      </c>
      <c r="F65" s="201" t="str">
        <f>+'4 - Valor del Riesgo Inherente'!F65</f>
        <v>Pérdida Reputacional</v>
      </c>
      <c r="G65" s="234" t="str">
        <f>+'4 - Valor del Riesgo Inherente'!G65</f>
        <v>Posibilidad de pérdida reputacional en la credibilidad institucional por falta de bases de datos unificadas y estandarizadas como única matriz de control y seguimiento a respuestas</v>
      </c>
      <c r="H65" s="203" t="s">
        <v>1593</v>
      </c>
      <c r="I65" s="243" t="s">
        <v>1277</v>
      </c>
      <c r="J65" s="243" t="s">
        <v>1278</v>
      </c>
      <c r="K65" s="212" t="s">
        <v>407</v>
      </c>
      <c r="L65" s="51" t="str">
        <f t="shared" si="6"/>
        <v>Probabilidad</v>
      </c>
      <c r="M65" s="212" t="s">
        <v>412</v>
      </c>
      <c r="N65" s="51" t="str">
        <f t="shared" si="7"/>
        <v>40%</v>
      </c>
      <c r="O65" s="212" t="s">
        <v>419</v>
      </c>
      <c r="P65" s="212" t="s">
        <v>421</v>
      </c>
      <c r="Q65" s="212" t="s">
        <v>1037</v>
      </c>
      <c r="R65" s="202">
        <f>IFERROR(IF(AND(L64="Probabilidad",L65="Probabilidad"),(R64-(+R64*N65)),IF(L65="Probabilidad",('4 - Valor del Riesgo Inherente'!J64-(+'4 - Valor del Riesgo Inherente'!J64*N65)),IF(L65="Impacto",R64,""))),"")</f>
        <v>0.216</v>
      </c>
      <c r="S65" s="185" t="str">
        <f t="shared" si="2"/>
        <v>Baja</v>
      </c>
      <c r="T65" s="202">
        <f>IFERROR(IF(AND(L64="Impacto",L65="Impacto"),(T64-(+T64*N65)),IF(L65="Impacto",('4 - Valor del Riesgo Inherente'!M64-(+'4 - Valor del Riesgo Inherente'!M64*N65)),IF(L65="Probabilidad",T64,""))),"")</f>
        <v>0.6</v>
      </c>
      <c r="U65" s="185" t="str">
        <f t="shared" si="3"/>
        <v>Moderado</v>
      </c>
      <c r="V65" s="185" t="str">
        <f>IF(OR(AND(S65="Muy Baja",U65="Leve"),AND(S65="Muy Baja",U65="Menor"),AND(S65="Baja",U65="Leve")),"Bajo",IF(OR(AND(S65="Muy baja",U65="Moderado"),AND(S65="Baja",U65="Menor"),AND(S65="Baja",U65="Moderado"),AND(S65="Media",U65="Leve"),AND(S65="Media",U65="Menor"),AND(S65="Media",U65="Moderado"),AND(S65="Alta",U65="Leve"),AND(S65="Alta",U65="Menor")),"Moderado",IF(OR(AND(S65="Muy Baja",U65="Mayor"),AND(S65="Baja",U65="Mayor"),AND(S65="Media",U65="Mayor"),AND(S65="Alta",U65="Moderado"),AND(S65="Alta",U65="Mayor"),AND(S65="Muy Alta",U65="Leve"),AND(S65="Muy Alta",U65="Menor"),AND(S65="Muy Alta",U65="Moderado"),AND(S65="Muy Alta",U65="Mayor")),"Alto",IF(OR(AND(S65="Muy Baja",U65="Catastrófico"),AND(S65="Baja",U65="Catastrófico"),AND(S65="Media",U65="Catastrófico"),AND(S65="Alta",U65="Catastrófico"),AND(S65="Muy Alta",U65="Catastrófico")),"Extremo",""))))</f>
        <v>Moderado</v>
      </c>
      <c r="W65" s="185" t="str">
        <f t="shared" si="5"/>
        <v>Reducir</v>
      </c>
    </row>
    <row r="66" spans="2:23" ht="150" customHeight="1" x14ac:dyDescent="0.25">
      <c r="B66" s="201" t="str">
        <f>+'4 - Valor del Riesgo Inherente'!B66</f>
        <v>SEGURIDAD JURÍDICA SOBRE LA TITULARIDAD DE LA TIERRA Y LOS TERRITORIOS</v>
      </c>
      <c r="C66" s="99" t="str">
        <f>+'4 - Valor del Riesgo Inherente'!C66</f>
        <v>DIRECCIÓN DE GESTIÓN JURÍDICA DE TIERRAS</v>
      </c>
      <c r="D66" s="25" t="str">
        <f>+'4 - Valor del Riesgo Inherente'!D66</f>
        <v>R 24</v>
      </c>
      <c r="E66" s="201" t="str">
        <f>+'4 - Valor del Riesgo Inherente'!E66</f>
        <v>Realizar el reparto de una solicitud a dos o más, diferentes dependencias</v>
      </c>
      <c r="F66" s="201" t="str">
        <f>+'4 - Valor del Riesgo Inherente'!F66</f>
        <v>Pérdida Reputacional</v>
      </c>
      <c r="G66" s="234" t="str">
        <f>+'4 - Valor del Riesgo Inherente'!G66</f>
        <v>Posibilidad de pérdida reputacional en la credibilidad institucional por falta de bases de datos unificadas y estandarizadas como única matriz de control y seguimiento a respuestas</v>
      </c>
      <c r="H66" s="203" t="s">
        <v>1594</v>
      </c>
      <c r="I66" s="243" t="s">
        <v>1265</v>
      </c>
      <c r="J66" s="243" t="s">
        <v>1279</v>
      </c>
      <c r="K66" s="212" t="s">
        <v>409</v>
      </c>
      <c r="L66" s="51" t="str">
        <f t="shared" si="6"/>
        <v>Impacto</v>
      </c>
      <c r="M66" s="212" t="s">
        <v>412</v>
      </c>
      <c r="N66" s="51" t="str">
        <f t="shared" si="7"/>
        <v>25%</v>
      </c>
      <c r="O66" s="212" t="s">
        <v>1081</v>
      </c>
      <c r="P66" s="212" t="s">
        <v>421</v>
      </c>
      <c r="Q66" s="212" t="s">
        <v>1037</v>
      </c>
      <c r="R66" s="202"/>
      <c r="S66" s="185" t="str">
        <f t="shared" si="2"/>
        <v/>
      </c>
      <c r="T66" s="202"/>
      <c r="U66" s="185" t="str">
        <f t="shared" si="3"/>
        <v/>
      </c>
      <c r="V66" s="185" t="str">
        <f t="shared" si="4"/>
        <v/>
      </c>
      <c r="W66" s="185" t="e">
        <f t="shared" si="5"/>
        <v>#N/A</v>
      </c>
    </row>
    <row r="67" spans="2:23" ht="150" customHeight="1" x14ac:dyDescent="0.25">
      <c r="B67" s="201" t="str">
        <f>+'4 - Valor del Riesgo Inherente'!B67</f>
        <v>SEGURIDAD JURÍDICA SOBRE LA TITULARIDAD DE LA TIERRA Y LOS TERRITORIOS</v>
      </c>
      <c r="C67" s="99" t="str">
        <f>+'4 - Valor del Riesgo Inherente'!C67</f>
        <v>DIRECCIÓN DE GESTIÓN JURÍDICA DE TIERRAS</v>
      </c>
      <c r="D67" s="25" t="str">
        <f>+'4 - Valor del Riesgo Inherente'!D67</f>
        <v>R 24</v>
      </c>
      <c r="E67" s="201" t="str">
        <f>+'4 - Valor del Riesgo Inherente'!E67</f>
        <v>Realizar el reparto de una solicitud a dos o más, diferentes dependencias</v>
      </c>
      <c r="F67" s="201" t="str">
        <f>+'4 - Valor del Riesgo Inherente'!F67</f>
        <v>Pérdida Reputacional</v>
      </c>
      <c r="G67" s="234" t="str">
        <f>+'4 - Valor del Riesgo Inherente'!G67</f>
        <v>Posibilidad de pérdida reputacional en la credibilidad institucional por falta de bases de datos unificadas y estandarizadas como única matriz de control y seguimiento a respuestas</v>
      </c>
      <c r="H67" s="203" t="s">
        <v>1594</v>
      </c>
      <c r="I67" s="243" t="s">
        <v>1268</v>
      </c>
      <c r="J67" s="243" t="s">
        <v>1280</v>
      </c>
      <c r="K67" s="212" t="s">
        <v>409</v>
      </c>
      <c r="L67" s="51" t="str">
        <f t="shared" si="6"/>
        <v>Impacto</v>
      </c>
      <c r="M67" s="212" t="s">
        <v>412</v>
      </c>
      <c r="N67" s="51" t="str">
        <f t="shared" si="7"/>
        <v>25%</v>
      </c>
      <c r="O67" s="212" t="s">
        <v>1081</v>
      </c>
      <c r="P67" s="212" t="s">
        <v>421</v>
      </c>
      <c r="Q67" s="212" t="s">
        <v>1037</v>
      </c>
      <c r="R67" s="202"/>
      <c r="S67" s="185" t="str">
        <f t="shared" si="2"/>
        <v/>
      </c>
      <c r="T67" s="202"/>
      <c r="U67" s="185" t="str">
        <f t="shared" si="3"/>
        <v/>
      </c>
      <c r="V67" s="185" t="str">
        <f t="shared" si="4"/>
        <v/>
      </c>
      <c r="W67" s="185" t="e">
        <f t="shared" si="5"/>
        <v>#N/A</v>
      </c>
    </row>
    <row r="68" spans="2:23" ht="150" customHeight="1" x14ac:dyDescent="0.25">
      <c r="B68" s="201" t="str">
        <f>+'4 - Valor del Riesgo Inherente'!B68</f>
        <v>ACCESO A LA PROPIEDAD DE LA TIERRA Y LOS TERRITORIOS</v>
      </c>
      <c r="C68" s="99" t="str">
        <f>+'4 - Valor del Riesgo Inherente'!C68</f>
        <v>EQUIPO INICIATIVAS COMUNITARIAS DAE</v>
      </c>
      <c r="D68" s="25" t="str">
        <f>+'4 - Valor del Riesgo Inherente'!D68</f>
        <v>R 25</v>
      </c>
      <c r="E68" s="201" t="str">
        <f>+'4 - Valor del Riesgo Inherente'!E68</f>
        <v>Incumplimiento por parte de los proveedores de servicios e insumos de las Iniciativas Cofinanciadas</v>
      </c>
      <c r="F68" s="201" t="str">
        <f>+'4 - Valor del Riesgo Inherente'!F68</f>
        <v>Afectación Económica o presupuestal</v>
      </c>
      <c r="G68" s="234" t="str">
        <f>+'4 - Valor del Riesgo Inherente'!G68</f>
        <v>Posibilidad de afectación económica  presentando incrementos en los costos por la suspensión de la iniciativa cofinanciada debido a la falta de verificación de la capacidad operativa de los proveedores en la región</v>
      </c>
      <c r="H68" s="203" t="s">
        <v>1595</v>
      </c>
      <c r="I68" s="243" t="s">
        <v>1536</v>
      </c>
      <c r="J68" s="243" t="s">
        <v>1281</v>
      </c>
      <c r="K68" s="212" t="s">
        <v>408</v>
      </c>
      <c r="L68" s="99" t="str">
        <f t="shared" ref="L68:L77" si="8">IF(OR(K68="Correctivo",K68="Detectivo"),"Impacto",IF(K68="Preventivo","Probabilidad",""))</f>
        <v>Impacto</v>
      </c>
      <c r="M68" s="212" t="s">
        <v>412</v>
      </c>
      <c r="N68" s="99" t="str">
        <f t="shared" ref="N68:N77" si="9">IF(AND(K68="Preventivo",M68="Automático"),"50%",IF(AND(K68="Preventivo",M68="Manual"),"40%",IF(AND(K68="Detectivo",M68="Automático"),"40%",IF(AND(K68="Detectivo",M68="Manual"),"30%",IF(AND(K68="Correctivo",M68="Automático"),"35%",IF(AND(K68="Correctivo",M68="Manual"),"25%",""))))))</f>
        <v>30%</v>
      </c>
      <c r="O68" s="185" t="s">
        <v>419</v>
      </c>
      <c r="P68" s="99" t="s">
        <v>421</v>
      </c>
      <c r="Q68" s="185" t="s">
        <v>423</v>
      </c>
      <c r="R68" s="202">
        <f>+IFERROR(IF(L68="Probabilidad",('4 - Valor del Riesgo Inherente'!J68-(+'4 - Valor del Riesgo Inherente'!J68*N68)),IF(L68="Impacto",'4 - Valor del Riesgo Inherente'!J68,"")),"")</f>
        <v>0.4</v>
      </c>
      <c r="S68" s="185" t="str">
        <f t="shared" si="2"/>
        <v>Baja</v>
      </c>
      <c r="T68" s="202">
        <f>+IFERROR(IF(L68="Impacto",('4 - Valor del Riesgo Inherente'!M68-(+'4 - Valor del Riesgo Inherente'!M68*N68)),IF(L68="Probabilidad",'4 - Valor del Riesgo Inherente'!M68,"")),"")</f>
        <v>0.7</v>
      </c>
      <c r="U68" s="185" t="str">
        <f t="shared" si="3"/>
        <v>Mayor</v>
      </c>
      <c r="V68" s="185" t="str">
        <f t="shared" si="4"/>
        <v>Alto</v>
      </c>
      <c r="W68" s="185" t="str">
        <f t="shared" si="5"/>
        <v>Reducir</v>
      </c>
    </row>
    <row r="69" spans="2:23" ht="150" customHeight="1" x14ac:dyDescent="0.25">
      <c r="B69" s="201" t="str">
        <f>+'4 - Valor del Riesgo Inherente'!B69</f>
        <v>ACCESO A LA PROPIEDAD DE LA TIERRA Y LOS TERRITORIOS</v>
      </c>
      <c r="C69" s="99" t="str">
        <f>+'4 - Valor del Riesgo Inherente'!C69</f>
        <v>EQUIPO INICIATIVAS COMUNITARIAS DAE</v>
      </c>
      <c r="D69" s="25" t="str">
        <f>+'4 - Valor del Riesgo Inherente'!D69</f>
        <v>R 25</v>
      </c>
      <c r="E69" s="201" t="str">
        <f>+'4 - Valor del Riesgo Inherente'!E69</f>
        <v>Incumplimiento por parte de los proveedores de servicios e insumos de las Iniciativas Cofinanciadas</v>
      </c>
      <c r="F69" s="201" t="str">
        <f>+'4 - Valor del Riesgo Inherente'!F69</f>
        <v>Afectación Económica o presupuestal</v>
      </c>
      <c r="G69" s="234" t="str">
        <f>+'4 - Valor del Riesgo Inherente'!G69</f>
        <v>Posibilidad de afectación económica  presentando incrementos en los costos por la suspensión de la iniciativa cofinanciada debido a la falta de verificación de la capacidad operativa de los proveedores en la región</v>
      </c>
      <c r="H69" s="203" t="s">
        <v>1596</v>
      </c>
      <c r="I69" s="243" t="s">
        <v>1536</v>
      </c>
      <c r="J69" s="243" t="s">
        <v>1282</v>
      </c>
      <c r="K69" s="212" t="s">
        <v>409</v>
      </c>
      <c r="L69" s="99" t="str">
        <f t="shared" si="8"/>
        <v>Impacto</v>
      </c>
      <c r="M69" s="212" t="s">
        <v>412</v>
      </c>
      <c r="N69" s="99" t="str">
        <f t="shared" si="9"/>
        <v>25%</v>
      </c>
      <c r="O69" s="185" t="s">
        <v>419</v>
      </c>
      <c r="P69" s="99" t="s">
        <v>421</v>
      </c>
      <c r="Q69" s="185" t="s">
        <v>423</v>
      </c>
      <c r="R69" s="202"/>
      <c r="S69" s="185" t="str">
        <f t="shared" si="2"/>
        <v/>
      </c>
      <c r="T69" s="202"/>
      <c r="U69" s="185" t="str">
        <f t="shared" si="3"/>
        <v/>
      </c>
      <c r="V69" s="185" t="str">
        <f t="shared" si="4"/>
        <v/>
      </c>
      <c r="W69" s="185" t="e">
        <f t="shared" si="5"/>
        <v>#N/A</v>
      </c>
    </row>
    <row r="70" spans="2:23" ht="150" customHeight="1" x14ac:dyDescent="0.25">
      <c r="B70" s="201" t="str">
        <f>+'4 - Valor del Riesgo Inherente'!B70</f>
        <v>ACCESO A LA PROPIEDAD DE LA TIERRA Y LOS TERRITORIOS</v>
      </c>
      <c r="C70" s="99" t="str">
        <f>+'4 - Valor del Riesgo Inherente'!C70</f>
        <v>EQUIPO INICIATIVAS COMUNITARIAS DAE</v>
      </c>
      <c r="D70" s="25" t="str">
        <f>+'4 - Valor del Riesgo Inherente'!D70</f>
        <v>R 25</v>
      </c>
      <c r="E70" s="201" t="str">
        <f>+'4 - Valor del Riesgo Inherente'!E70</f>
        <v>Incumplimiento por parte de los proveedores de servicios e insumos de las Iniciativas Cofinanciadas</v>
      </c>
      <c r="F70" s="201" t="str">
        <f>+'4 - Valor del Riesgo Inherente'!F70</f>
        <v>Afectación Económica o presupuestal</v>
      </c>
      <c r="G70" s="234" t="str">
        <f>+'4 - Valor del Riesgo Inherente'!G70</f>
        <v>Posibilidad de afectación económica  presentando incrementos en los costos por la suspensión de la iniciativa cofinanciada debido a la falta de verificación de la capacidad operativa de los proveedores en la región</v>
      </c>
      <c r="H70" s="203" t="s">
        <v>1597</v>
      </c>
      <c r="I70" s="243" t="s">
        <v>1041</v>
      </c>
      <c r="J70" s="243"/>
      <c r="K70" s="212"/>
      <c r="L70" s="99" t="str">
        <f t="shared" si="8"/>
        <v/>
      </c>
      <c r="M70" s="212"/>
      <c r="N70" s="99" t="str">
        <f t="shared" si="9"/>
        <v/>
      </c>
      <c r="O70" s="185"/>
      <c r="P70" s="99"/>
      <c r="Q70" s="185"/>
      <c r="R70" s="202" t="str">
        <f>+IFERROR(IF(L70="Probabilidad",('4 - Valor del Riesgo Inherente'!J70-(+'4 - Valor del Riesgo Inherente'!J70*N70)),IF(L70="Impacto",'4 - Valor del Riesgo Inherente'!J70,"")),"")</f>
        <v/>
      </c>
      <c r="S70" s="185" t="str">
        <f t="shared" si="2"/>
        <v/>
      </c>
      <c r="T70" s="202" t="str">
        <f>+IFERROR(IF(L70="Impacto",('4 - Valor del Riesgo Inherente'!M70-(+'4 - Valor del Riesgo Inherente'!M70*N70)),IF(L70="Probabilidad",'4 - Valor del Riesgo Inherente'!M70,"")),"")</f>
        <v/>
      </c>
      <c r="U70" s="185" t="str">
        <f t="shared" si="3"/>
        <v/>
      </c>
      <c r="V70" s="185" t="str">
        <f t="shared" si="4"/>
        <v/>
      </c>
      <c r="W70" s="185" t="e">
        <f t="shared" si="5"/>
        <v>#N/A</v>
      </c>
    </row>
    <row r="71" spans="2:23" ht="150" customHeight="1" x14ac:dyDescent="0.25">
      <c r="B71" s="201" t="str">
        <f>+'4 - Valor del Riesgo Inherente'!B71</f>
        <v>ACCESO A LA PROPIEDAD DE LA TIERRA Y LOS TERRITORIOS</v>
      </c>
      <c r="C71" s="99" t="str">
        <f>+'4 - Valor del Riesgo Inherente'!C71</f>
        <v>EQUIPO DE ADQUISICIONES DE PREDIOS Y/O MEJORAS DAE</v>
      </c>
      <c r="D71" s="25" t="str">
        <f>+'4 - Valor del Riesgo Inherente'!D71</f>
        <v>R 26</v>
      </c>
      <c r="E71" s="201" t="str">
        <f>+'4 - Valor del Riesgo Inherente'!E71</f>
        <v>Interrupción del proceso de compra directa de un predio y/o mejora</v>
      </c>
      <c r="F71" s="201" t="str">
        <f>+'4 - Valor del Riesgo Inherente'!F71</f>
        <v>Afectación Económica o presupuestal</v>
      </c>
      <c r="G71" s="234" t="str">
        <f>+'4 - Valor del Riesgo Inherente'!G71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1" s="203" t="s">
        <v>1598</v>
      </c>
      <c r="I71" s="243" t="s">
        <v>1138</v>
      </c>
      <c r="J71" s="243" t="s">
        <v>1283</v>
      </c>
      <c r="K71" s="185" t="s">
        <v>407</v>
      </c>
      <c r="L71" s="99" t="str">
        <f t="shared" si="8"/>
        <v>Probabilidad</v>
      </c>
      <c r="M71" s="185" t="s">
        <v>412</v>
      </c>
      <c r="N71" s="99" t="str">
        <f t="shared" si="9"/>
        <v>40%</v>
      </c>
      <c r="O71" s="185" t="s">
        <v>419</v>
      </c>
      <c r="P71" s="99" t="s">
        <v>421</v>
      </c>
      <c r="Q71" s="185" t="s">
        <v>423</v>
      </c>
      <c r="R71" s="202">
        <f>+IFERROR(IF(L71="Probabilidad",('4 - Valor del Riesgo Inherente'!J71-(+'4 - Valor del Riesgo Inherente'!J71*N71)),IF(L71="Impacto",'4 - Valor del Riesgo Inherente'!J71,"")),"")</f>
        <v>0.36</v>
      </c>
      <c r="S71" s="185" t="str">
        <f t="shared" si="2"/>
        <v>Baja</v>
      </c>
      <c r="T71" s="202">
        <f>+IFERROR(IF(L71="Impacto",('4 - Valor del Riesgo Inherente'!M71-(+'4 - Valor del Riesgo Inherente'!M71*N71)),IF(L71="Probabilidad",'4 - Valor del Riesgo Inherente'!M71,"")),"")</f>
        <v>1</v>
      </c>
      <c r="U71" s="185" t="str">
        <f t="shared" si="3"/>
        <v>Catastrófico</v>
      </c>
      <c r="V71" s="185" t="str">
        <f t="shared" si="4"/>
        <v>Extremo</v>
      </c>
      <c r="W71" s="185" t="str">
        <f t="shared" si="5"/>
        <v>Reducir</v>
      </c>
    </row>
    <row r="72" spans="2:23" ht="150" customHeight="1" x14ac:dyDescent="0.25">
      <c r="B72" s="201" t="str">
        <f>+'4 - Valor del Riesgo Inherente'!B72</f>
        <v>ACCESO A LA PROPIEDAD DE LA TIERRA Y LOS TERRITORIOS</v>
      </c>
      <c r="C72" s="99" t="str">
        <f>+'4 - Valor del Riesgo Inherente'!C72</f>
        <v>EQUIPO DE ADQUISICIONES DE PREDIOS Y/O MEJORAS DAE</v>
      </c>
      <c r="D72" s="25" t="str">
        <f>+'4 - Valor del Riesgo Inherente'!D72</f>
        <v>R 26</v>
      </c>
      <c r="E72" s="201" t="str">
        <f>+'4 - Valor del Riesgo Inherente'!E72</f>
        <v>Interrupción del proceso de compra directa de un predio y/o mejora</v>
      </c>
      <c r="F72" s="201" t="str">
        <f>+'4 - Valor del Riesgo Inherente'!F72</f>
        <v>Afectación Económica o presupuestal</v>
      </c>
      <c r="G72" s="234" t="str">
        <f>+'4 - Valor del Riesgo Inherente'!G72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2" s="203" t="s">
        <v>1599</v>
      </c>
      <c r="I72" s="243" t="s">
        <v>1535</v>
      </c>
      <c r="J72" s="243" t="s">
        <v>1284</v>
      </c>
      <c r="K72" s="185" t="s">
        <v>407</v>
      </c>
      <c r="L72" s="99" t="str">
        <f t="shared" si="8"/>
        <v>Probabilidad</v>
      </c>
      <c r="M72" s="185" t="s">
        <v>412</v>
      </c>
      <c r="N72" s="99" t="str">
        <f t="shared" si="9"/>
        <v>40%</v>
      </c>
      <c r="O72" s="185" t="s">
        <v>419</v>
      </c>
      <c r="P72" s="99" t="s">
        <v>421</v>
      </c>
      <c r="Q72" s="185" t="s">
        <v>423</v>
      </c>
      <c r="R72" s="202">
        <f>IFERROR(IF(AND(L71="Probabilidad",L72="Probabilidad"),(R71-(+R71*N72)),IF(L72="Probabilidad",('4 - Valor del Riesgo Inherente'!J71-(+'4 - Valor del Riesgo Inherente'!J71*N72)),IF(L72="Impacto",R71,""))),"")</f>
        <v>0.216</v>
      </c>
      <c r="S72" s="185" t="str">
        <f t="shared" si="2"/>
        <v>Baja</v>
      </c>
      <c r="T72" s="202">
        <f>IFERROR(IF(AND(L71="Impacto",L72="Impacto"),(T71-(+T71*N72)),IF(L72="Impacto",('4 - Valor del Riesgo Inherente'!M71-(+'4 - Valor del Riesgo Inherente'!M71*N72)),IF(L72="Probabilidad",T71,""))),"")</f>
        <v>1</v>
      </c>
      <c r="U72" s="185" t="str">
        <f t="shared" si="3"/>
        <v>Catastrófico</v>
      </c>
      <c r="V72" s="185" t="str">
        <f>IF(OR(AND(S72="Muy Baja",U72="Leve"),AND(S72="Muy Baja",U72="Menor"),AND(S72="Baja",U72="Leve")),"Bajo",IF(OR(AND(S72="Muy baja",U72="Moderado"),AND(S72="Baja",U72="Menor"),AND(S72="Baja",U72="Moderado"),AND(S72="Media",U72="Leve"),AND(S72="Media",U72="Menor"),AND(S72="Media",U72="Moderado"),AND(S72="Alta",U72="Leve"),AND(S72="Alta",U72="Menor")),"Moderado",IF(OR(AND(S72="Muy Baja",U72="Mayor"),AND(S72="Baja",U72="Mayor"),AND(S72="Media",U72="Mayor"),AND(S72="Alta",U72="Moderado"),AND(S72="Alta",U72="Mayor"),AND(S72="Muy Alta",U72="Leve"),AND(S72="Muy Alta",U72="Menor"),AND(S72="Muy Alta",U72="Moderado"),AND(S72="Muy Alta",U72="Mayor")),"Alto",IF(OR(AND(S72="Muy Baja",U72="Catastrófico"),AND(S72="Baja",U72="Catastrófico"),AND(S72="Media",U72="Catastrófico"),AND(S72="Alta",U72="Catastrófico"),AND(S72="Muy Alta",U72="Catastrófico")),"Extremo",""))))</f>
        <v>Extremo</v>
      </c>
      <c r="W72" s="185" t="str">
        <f t="shared" si="5"/>
        <v>Reducir</v>
      </c>
    </row>
    <row r="73" spans="2:23" ht="150" customHeight="1" x14ac:dyDescent="0.25">
      <c r="B73" s="201" t="str">
        <f>+'4 - Valor del Riesgo Inherente'!B73</f>
        <v>ACCESO A LA PROPIEDAD DE LA TIERRA Y LOS TERRITORIOS</v>
      </c>
      <c r="C73" s="99" t="str">
        <f>+'4 - Valor del Riesgo Inherente'!C73</f>
        <v>EQUIPO DE ADQUISICIONES DE PREDIOS Y/O MEJORAS DAE</v>
      </c>
      <c r="D73" s="25" t="str">
        <f>+'4 - Valor del Riesgo Inherente'!D73</f>
        <v>R 26</v>
      </c>
      <c r="E73" s="201" t="str">
        <f>+'4 - Valor del Riesgo Inherente'!E73</f>
        <v>Interrupción del proceso de compra directa de un predio y/o mejora</v>
      </c>
      <c r="F73" s="201" t="str">
        <f>+'4 - Valor del Riesgo Inherente'!F73</f>
        <v>Afectación Económica o presupuestal</v>
      </c>
      <c r="G73" s="234" t="str">
        <f>+'4 - Valor del Riesgo Inherente'!G73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H73" s="203" t="s">
        <v>1600</v>
      </c>
      <c r="I73" s="243" t="s">
        <v>1535</v>
      </c>
      <c r="J73" s="243" t="s">
        <v>1285</v>
      </c>
      <c r="K73" s="185" t="s">
        <v>409</v>
      </c>
      <c r="L73" s="99" t="str">
        <f t="shared" si="8"/>
        <v>Impacto</v>
      </c>
      <c r="M73" s="212" t="s">
        <v>412</v>
      </c>
      <c r="N73" s="99" t="str">
        <f t="shared" si="9"/>
        <v>25%</v>
      </c>
      <c r="O73" s="185" t="s">
        <v>419</v>
      </c>
      <c r="P73" s="212" t="s">
        <v>421</v>
      </c>
      <c r="Q73" s="212" t="s">
        <v>423</v>
      </c>
      <c r="R73" s="202"/>
      <c r="S73" s="185" t="str">
        <f t="shared" si="2"/>
        <v/>
      </c>
      <c r="T73" s="202"/>
      <c r="U73" s="185" t="str">
        <f t="shared" si="3"/>
        <v/>
      </c>
      <c r="V73" s="185" t="str">
        <f t="shared" si="4"/>
        <v/>
      </c>
      <c r="W73" s="185" t="e">
        <f t="shared" si="5"/>
        <v>#N/A</v>
      </c>
    </row>
    <row r="74" spans="2:23" ht="150" customHeight="1" x14ac:dyDescent="0.25">
      <c r="B74" s="201" t="str">
        <f>+'4 - Valor del Riesgo Inherente'!B74</f>
        <v>ACCESO A LA PROPIEDAD DE LA TIERRA Y LOS TERRITORIOS</v>
      </c>
      <c r="C74" s="99" t="str">
        <f>+'4 - Valor del Riesgo Inherente'!C74</f>
        <v>EQUIPO SISTEMAS DE INFORMACIÓN DAE</v>
      </c>
      <c r="D74" s="25" t="str">
        <f>+'4 - Valor del Riesgo Inherente'!D74</f>
        <v>R 27</v>
      </c>
      <c r="E74" s="201" t="str">
        <f>+'4 - Valor del Riesgo Inherente'!E74</f>
        <v>Falta de unificación en la información reportada</v>
      </c>
      <c r="F74" s="201" t="str">
        <f>+'4 - Valor del Riesgo Inherente'!F74</f>
        <v>Pérdida Reputacional</v>
      </c>
      <c r="G74" s="234" t="str">
        <f>+'4 - Valor del Riesgo Inherente'!G74</f>
        <v>Posibilidad de Pérdida Reputacional por reporte de información imprecisa y variada debido a las diferentes archivos de datos para almacenamiento de la información y las distintas fuentes finales para el envío de la información</v>
      </c>
      <c r="H74" s="203" t="s">
        <v>1601</v>
      </c>
      <c r="I74" s="243" t="s">
        <v>1139</v>
      </c>
      <c r="J74" s="243" t="s">
        <v>1286</v>
      </c>
      <c r="K74" s="212" t="s">
        <v>408</v>
      </c>
      <c r="L74" s="99" t="str">
        <f t="shared" si="8"/>
        <v>Impacto</v>
      </c>
      <c r="M74" s="212" t="s">
        <v>412</v>
      </c>
      <c r="N74" s="99" t="str">
        <f t="shared" si="9"/>
        <v>30%</v>
      </c>
      <c r="O74" s="212" t="s">
        <v>420</v>
      </c>
      <c r="P74" s="212" t="s">
        <v>421</v>
      </c>
      <c r="Q74" s="212" t="s">
        <v>423</v>
      </c>
      <c r="R74" s="202">
        <f>+IFERROR(IF(L74="Probabilidad",('4 - Valor del Riesgo Inherente'!J74-(+'4 - Valor del Riesgo Inherente'!J74*N74)),IF(L74="Impacto",'4 - Valor del Riesgo Inherente'!J74,"")),"")</f>
        <v>0.4</v>
      </c>
      <c r="S74" s="185" t="str">
        <f t="shared" si="2"/>
        <v>Baja</v>
      </c>
      <c r="T74" s="202">
        <f>+IFERROR(IF(L74="Impacto",('4 - Valor del Riesgo Inherente'!M74-(+'4 - Valor del Riesgo Inherente'!M74*N74)),IF(L74="Probabilidad",'4 - Valor del Riesgo Inherente'!M74,"")),"")</f>
        <v>0.42</v>
      </c>
      <c r="U74" s="185" t="str">
        <f t="shared" si="3"/>
        <v>Moderado</v>
      </c>
      <c r="V74" s="185" t="str">
        <f t="shared" si="4"/>
        <v>Moderado</v>
      </c>
      <c r="W74" s="185" t="str">
        <f t="shared" si="5"/>
        <v>Reducir</v>
      </c>
    </row>
    <row r="75" spans="2:23" ht="150" customHeight="1" x14ac:dyDescent="0.25">
      <c r="B75" s="201" t="str">
        <f>+'4 - Valor del Riesgo Inherente'!B75</f>
        <v>ACCESO A LA PROPIEDAD DE LA TIERRA Y LOS TERRITORIOS</v>
      </c>
      <c r="C75" s="99" t="str">
        <f>+'4 - Valor del Riesgo Inherente'!C75</f>
        <v>EQUIPO SISTEMAS DE INFORMACIÓN DAE</v>
      </c>
      <c r="D75" s="25" t="str">
        <f>+'4 - Valor del Riesgo Inherente'!D75</f>
        <v>R 27</v>
      </c>
      <c r="E75" s="201" t="str">
        <f>+'4 - Valor del Riesgo Inherente'!E75</f>
        <v>Falta de unificación en la información reportada</v>
      </c>
      <c r="F75" s="201" t="str">
        <f>+'4 - Valor del Riesgo Inherente'!F75</f>
        <v>Pérdida Reputacional</v>
      </c>
      <c r="G75" s="234" t="str">
        <f>+'4 - Valor del Riesgo Inherente'!G75</f>
        <v>Posibilidad de Pérdida Reputacional por reporte de información imprecisa y variada debido a las diferentes archivos de datos para almacenamiento de la información y las distintas fuentes finales para el envío de la información</v>
      </c>
      <c r="H75" s="203" t="s">
        <v>1602</v>
      </c>
      <c r="I75" s="243" t="s">
        <v>1139</v>
      </c>
      <c r="J75" s="243" t="s">
        <v>1287</v>
      </c>
      <c r="K75" s="212" t="s">
        <v>409</v>
      </c>
      <c r="L75" s="99" t="str">
        <f t="shared" si="8"/>
        <v>Impacto</v>
      </c>
      <c r="M75" s="212" t="s">
        <v>412</v>
      </c>
      <c r="N75" s="99" t="str">
        <f t="shared" si="9"/>
        <v>25%</v>
      </c>
      <c r="O75" s="212" t="s">
        <v>420</v>
      </c>
      <c r="P75" s="212" t="s">
        <v>421</v>
      </c>
      <c r="Q75" s="212" t="s">
        <v>423</v>
      </c>
      <c r="R75" s="202"/>
      <c r="S75" s="185" t="str">
        <f t="shared" ref="S75:S139" si="10">IFERROR(IF(R75="","",IF(R75&lt;=0.2,"Muy Baja",IF(R75&lt;=0.4,"Baja",IF(R75&lt;=0.6,"Media",IF(R75&lt;=0.8,"Alta","Muy Alta"))))),"")</f>
        <v/>
      </c>
      <c r="T75" s="202"/>
      <c r="U75" s="185" t="str">
        <f t="shared" ref="U75:U139" si="11">IFERROR(IF(T75="","",IF(T75&lt;=0.2,"Leve",IF(T75&lt;=0.4,"Menor",IF(T75&lt;=0.6,"Moderado",IF(T75&lt;=0.8,"Mayor","Catastrófico"))))),"")</f>
        <v/>
      </c>
      <c r="V75" s="185" t="str">
        <f t="shared" ref="V75:V139" si="12">IF(OR(AND(S75="Muy Baja",U75="Leve"),AND(S75="Muy Baja",U75="Menor"),AND(S75="Baja",U75="Leve")),"Bajo",IF(OR(AND(S75="Muy baja",U75="Moderado"),AND(S75="Baja",U75="Menor"),AND(S75="Baja",U75="Moderado"),AND(S75="Media",U75="Leve"),AND(S75="Media",U75="Menor"),AND(S75="Media",U75="Moderado"),AND(S75="Alta",U75="Leve"),AND(S75="Alta",U75="Menor")),"Moderado",IF(OR(AND(S75="Muy Baja",U75="Mayor"),AND(S75="Baja",U75="Mayor"),AND(S75="Media",U75="Mayor"),AND(S75="Alta",U75="Moderado"),AND(S75="Alta",U75="Mayor"),AND(S75="Muy Alta",U75="Leve"),AND(S75="Muy Alta",U75="Menor"),AND(S75="Muy Alta",U75="Moderado"),AND(S75="Muy Alta",U75="Mayor")),"Alto",IF(OR(AND(S75="Muy Baja",U75="Catastrófico"),AND(S75="Baja",U75="Catastrófico"),AND(S75="Media",U75="Catastrófico"),AND(S75="Alta",U75="Catastrófico"),AND(S75="Muy Alta",U75="Catastrófico")),"Extremo",""))))</f>
        <v/>
      </c>
      <c r="W75" s="185" t="e">
        <f t="shared" ref="W75:W139" si="13">_xlfn.IFS(V75="Bajo","Aceptar",V75="Moderado","Reducir",V75="Alto","Reducir",V75="Extremo","Reducir")</f>
        <v>#N/A</v>
      </c>
    </row>
    <row r="76" spans="2:23" ht="150" customHeight="1" x14ac:dyDescent="0.25">
      <c r="B76" s="201" t="str">
        <f>+'4 - Valor del Riesgo Inherente'!B76</f>
        <v>ACCESO A LA PROPIEDAD DE LA TIERRA Y LOS TERRITORIOS</v>
      </c>
      <c r="C76" s="99" t="str">
        <f>+'4 - Valor del Riesgo Inherente'!C76</f>
        <v>EQUIPO SISTEMAS DE INFORMACIÓN DAE</v>
      </c>
      <c r="D76" s="25" t="str">
        <f>+'4 - Valor del Riesgo Inherente'!D76</f>
        <v>R 28</v>
      </c>
      <c r="E76" s="201" t="str">
        <f>+'4 - Valor del Riesgo Inherente'!E76</f>
        <v>Demora en la revisión de las diferentes peticiones presentadas por las comunidades étnicas a cargo de la DAE</v>
      </c>
      <c r="F76" s="201" t="str">
        <f>+'4 - Valor del Riesgo Inherente'!F76</f>
        <v>Pérdida Reputacional</v>
      </c>
      <c r="G76" s="234" t="str">
        <f>+'4 - Valor del Riesgo Inherente'!G76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6" s="203" t="s">
        <v>1603</v>
      </c>
      <c r="I76" s="243" t="s">
        <v>1139</v>
      </c>
      <c r="J76" s="243" t="s">
        <v>1288</v>
      </c>
      <c r="K76" s="212" t="s">
        <v>407</v>
      </c>
      <c r="L76" s="99" t="str">
        <f t="shared" si="8"/>
        <v>Probabilidad</v>
      </c>
      <c r="M76" s="212" t="s">
        <v>412</v>
      </c>
      <c r="N76" s="99" t="str">
        <f t="shared" si="9"/>
        <v>40%</v>
      </c>
      <c r="O76" s="185" t="s">
        <v>419</v>
      </c>
      <c r="P76" s="99" t="s">
        <v>421</v>
      </c>
      <c r="Q76" s="185" t="s">
        <v>423</v>
      </c>
      <c r="R76" s="202">
        <f>+IFERROR(IF(L76="Probabilidad",('4 - Valor del Riesgo Inherente'!J76-(+'4 - Valor del Riesgo Inherente'!J76*N76)),IF(L76="Impacto",'4 - Valor del Riesgo Inherente'!J76,"")),"")</f>
        <v>0.36</v>
      </c>
      <c r="S76" s="185" t="str">
        <f t="shared" si="10"/>
        <v>Baja</v>
      </c>
      <c r="T76" s="202">
        <f>+IFERROR(IF(L76="Impacto",('4 - Valor del Riesgo Inherente'!M76-(+'4 - Valor del Riesgo Inherente'!M76*N76)),IF(L76="Probabilidad",'4 - Valor del Riesgo Inherente'!M76,"")),"")</f>
        <v>1</v>
      </c>
      <c r="U76" s="185" t="str">
        <f t="shared" si="11"/>
        <v>Catastrófico</v>
      </c>
      <c r="V76" s="185" t="str">
        <f t="shared" si="12"/>
        <v>Extremo</v>
      </c>
      <c r="W76" s="185" t="str">
        <f t="shared" si="13"/>
        <v>Reducir</v>
      </c>
    </row>
    <row r="77" spans="2:23" ht="150" customHeight="1" x14ac:dyDescent="0.25">
      <c r="B77" s="201" t="str">
        <f>+'4 - Valor del Riesgo Inherente'!B77</f>
        <v>ACCESO A LA PROPIEDAD DE LA TIERRA Y LOS TERRITORIOS</v>
      </c>
      <c r="C77" s="99" t="str">
        <f>+'4 - Valor del Riesgo Inherente'!C77</f>
        <v>EQUIPO SISTEMAS DE INFORMACIÓN DAE</v>
      </c>
      <c r="D77" s="25" t="str">
        <f>+'4 - Valor del Riesgo Inherente'!D77</f>
        <v>R 28</v>
      </c>
      <c r="E77" s="201" t="str">
        <f>+'4 - Valor del Riesgo Inherente'!E77</f>
        <v>Demora en la revisión de las diferentes peticiones presentadas por las comunidades étnicas a cargo de la DAE</v>
      </c>
      <c r="F77" s="201" t="str">
        <f>+'4 - Valor del Riesgo Inherente'!F77</f>
        <v>Pérdida Reputacional</v>
      </c>
      <c r="G77" s="234" t="str">
        <f>+'4 - Valor del Riesgo Inherente'!G77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H77" s="203" t="s">
        <v>1604</v>
      </c>
      <c r="I77" s="243" t="s">
        <v>1139</v>
      </c>
      <c r="J77" s="243" t="s">
        <v>1289</v>
      </c>
      <c r="K77" s="212" t="s">
        <v>409</v>
      </c>
      <c r="L77" s="99" t="str">
        <f t="shared" si="8"/>
        <v>Impacto</v>
      </c>
      <c r="M77" s="212" t="s">
        <v>412</v>
      </c>
      <c r="N77" s="99" t="str">
        <f t="shared" si="9"/>
        <v>25%</v>
      </c>
      <c r="O77" s="185" t="s">
        <v>419</v>
      </c>
      <c r="P77" s="99" t="s">
        <v>421</v>
      </c>
      <c r="Q77" s="185" t="s">
        <v>423</v>
      </c>
      <c r="R77" s="202"/>
      <c r="S77" s="185" t="str">
        <f t="shared" si="10"/>
        <v/>
      </c>
      <c r="T77" s="202"/>
      <c r="U77" s="185" t="str">
        <f t="shared" si="11"/>
        <v/>
      </c>
      <c r="V77" s="185" t="str">
        <f t="shared" si="12"/>
        <v/>
      </c>
      <c r="W77" s="185" t="e">
        <f t="shared" si="13"/>
        <v>#N/A</v>
      </c>
    </row>
    <row r="78" spans="2:23" ht="150" customHeight="1" x14ac:dyDescent="0.25">
      <c r="B78" s="201" t="str">
        <f>+'4 - Valor del Riesgo Inherente'!B78</f>
        <v>ACCESO A LA PROPIEDAD DE LA TIERRA Y LOS TERRITORIOS</v>
      </c>
      <c r="C78" s="99" t="str">
        <f>+'4 - Valor del Riesgo Inherente'!C78</f>
        <v>DIRECCIÓN DE ACCESO A TIERRAS</v>
      </c>
      <c r="D78" s="25" t="str">
        <f>+'4 - Valor del Riesgo Inherente'!D78</f>
        <v>R 29</v>
      </c>
      <c r="E78" s="201" t="str">
        <f>+'4 - Valor del Riesgo Inherente'!E78</f>
        <v>Incumplimiento  de adquisición de predios en el marco de Políticas del Gobierno</v>
      </c>
      <c r="F78" s="201" t="str">
        <f>+'4 - Valor del Riesgo Inherente'!F78</f>
        <v>Pérdida Reputacional</v>
      </c>
      <c r="G78" s="234" t="str">
        <f>+'4 - Valor del Riesgo Inherente'!G78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8" s="203" t="s">
        <v>1605</v>
      </c>
      <c r="I78" s="243" t="s">
        <v>1140</v>
      </c>
      <c r="J78" s="243" t="s">
        <v>1290</v>
      </c>
      <c r="K78" s="212" t="s">
        <v>407</v>
      </c>
      <c r="L78" s="99" t="str">
        <f t="shared" ref="L78:L95" si="14">IF(OR(K78="Correctivo",K78="Detectivo"),"Impacto",IF(K78="Preventivo","Probabilidad",""))</f>
        <v>Probabilidad</v>
      </c>
      <c r="M78" s="212" t="s">
        <v>412</v>
      </c>
      <c r="N78" s="99" t="str">
        <f t="shared" ref="N78:N95" si="15">IF(AND(K78="Preventivo",M78="Automático"),"50%",IF(AND(K78="Preventivo",M78="Manual"),"40%",IF(AND(K78="Detectivo",M78="Automático"),"40%",IF(AND(K78="Detectivo",M78="Manual"),"30%",IF(AND(K78="Correctivo",M78="Automático"),"35%",IF(AND(K78="Correctivo",M78="Manual"),"25%",""))))))</f>
        <v>40%</v>
      </c>
      <c r="O78" s="212" t="s">
        <v>419</v>
      </c>
      <c r="P78" s="212" t="s">
        <v>421</v>
      </c>
      <c r="Q78" s="212" t="s">
        <v>1037</v>
      </c>
      <c r="R78" s="202">
        <f>+IFERROR(IF(L78="Probabilidad",('4 - Valor del Riesgo Inherente'!J78-(+'4 - Valor del Riesgo Inherente'!J78*N78)),IF(L78="Impacto",'4 - Valor del Riesgo Inherente'!J78,"")),"")</f>
        <v>0.48</v>
      </c>
      <c r="S78" s="185" t="str">
        <f t="shared" si="10"/>
        <v>Media</v>
      </c>
      <c r="T78" s="202">
        <f>+IFERROR(IF(L78="Impacto",('4 - Valor del Riesgo Inherente'!M78-(+'4 - Valor del Riesgo Inherente'!M78*N78)),IF(L78="Probabilidad",'4 - Valor del Riesgo Inherente'!M78,"")),"")</f>
        <v>1</v>
      </c>
      <c r="U78" s="185" t="str">
        <f t="shared" si="11"/>
        <v>Catastrófico</v>
      </c>
      <c r="V78" s="185" t="str">
        <f t="shared" si="12"/>
        <v>Extremo</v>
      </c>
      <c r="W78" s="185" t="str">
        <f t="shared" si="13"/>
        <v>Reducir</v>
      </c>
    </row>
    <row r="79" spans="2:23" ht="150" customHeight="1" x14ac:dyDescent="0.25">
      <c r="B79" s="201" t="str">
        <f>+'4 - Valor del Riesgo Inherente'!B79</f>
        <v>ACCESO A LA PROPIEDAD DE LA TIERRA Y LOS TERRITORIOS</v>
      </c>
      <c r="C79" s="99" t="str">
        <f>+'4 - Valor del Riesgo Inherente'!C79</f>
        <v>DIRECCIÓN DE ACCESO A TIERRAS</v>
      </c>
      <c r="D79" s="25" t="str">
        <f>+'4 - Valor del Riesgo Inherente'!D79</f>
        <v>R 29</v>
      </c>
      <c r="E79" s="201" t="str">
        <f>+'4 - Valor del Riesgo Inherente'!E79</f>
        <v>Incumplimiento  de adquisición de predios en el marco de Políticas del Gobierno</v>
      </c>
      <c r="F79" s="201" t="str">
        <f>+'4 - Valor del Riesgo Inherente'!F79</f>
        <v>Pérdida Reputacional</v>
      </c>
      <c r="G79" s="234" t="str">
        <f>+'4 - Valor del Riesgo Inherente'!G79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79" s="203" t="s">
        <v>1606</v>
      </c>
      <c r="I79" s="243" t="s">
        <v>1140</v>
      </c>
      <c r="J79" s="243" t="s">
        <v>2056</v>
      </c>
      <c r="K79" s="212" t="s">
        <v>407</v>
      </c>
      <c r="L79" s="99" t="str">
        <f t="shared" si="14"/>
        <v>Probabilidad</v>
      </c>
      <c r="M79" s="212" t="s">
        <v>412</v>
      </c>
      <c r="N79" s="99" t="str">
        <f t="shared" si="15"/>
        <v>40%</v>
      </c>
      <c r="O79" s="212" t="s">
        <v>419</v>
      </c>
      <c r="P79" s="212" t="s">
        <v>421</v>
      </c>
      <c r="Q79" s="212" t="s">
        <v>1037</v>
      </c>
      <c r="R79" s="202">
        <f>IFERROR(IF(AND(L78="Probabilidad",L79="Probabilidad"),(R78-(+R78*N79)),IF(L79="Probabilidad",('4 - Valor del Riesgo Inherente'!J78-(+'4 - Valor del Riesgo Inherente'!J78*N79)),IF(L79="Impacto",R78,""))),"")</f>
        <v>0.28799999999999998</v>
      </c>
      <c r="S79" s="185" t="str">
        <f t="shared" si="10"/>
        <v>Baja</v>
      </c>
      <c r="T79" s="202">
        <f>IFERROR(IF(AND(L78="Impacto",L79="Impacto"),(T78-(+T78*N79)),IF(L79="Impacto",('4 - Valor del Riesgo Inherente'!M78-(+'4 - Valor del Riesgo Inherente'!M78*N79)),IF(L79="Probabilidad",T78,""))),"")</f>
        <v>1</v>
      </c>
      <c r="U79" s="185" t="str">
        <f t="shared" si="11"/>
        <v>Catastrófico</v>
      </c>
      <c r="V79" s="185" t="str">
        <f t="shared" si="12"/>
        <v>Extremo</v>
      </c>
      <c r="W79" s="185" t="str">
        <f t="shared" si="13"/>
        <v>Reducir</v>
      </c>
    </row>
    <row r="80" spans="2:23" ht="150" customHeight="1" x14ac:dyDescent="0.25">
      <c r="B80" s="201" t="str">
        <f>+'4 - Valor del Riesgo Inherente'!B80</f>
        <v>ACCESO A LA PROPIEDAD DE LA TIERRA Y LOS TERRITORIOS</v>
      </c>
      <c r="C80" s="99" t="str">
        <f>+'4 - Valor del Riesgo Inherente'!C80</f>
        <v>DIRECCIÓN DE ACCESO A TIERRAS</v>
      </c>
      <c r="D80" s="25" t="str">
        <f>+'4 - Valor del Riesgo Inherente'!D80</f>
        <v>R 29</v>
      </c>
      <c r="E80" s="201" t="str">
        <f>+'4 - Valor del Riesgo Inherente'!E80</f>
        <v>Incumplimiento  de adquisición de predios en el marco de Políticas del Gobierno</v>
      </c>
      <c r="F80" s="201" t="str">
        <f>+'4 - Valor del Riesgo Inherente'!F80</f>
        <v>Pérdida Reputacional</v>
      </c>
      <c r="G80" s="234" t="str">
        <f>+'4 - Valor del Riesgo Inherente'!G80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H80" s="203" t="s">
        <v>1607</v>
      </c>
      <c r="I80" s="243" t="s">
        <v>1140</v>
      </c>
      <c r="J80" s="243" t="s">
        <v>2057</v>
      </c>
      <c r="K80" s="212" t="s">
        <v>409</v>
      </c>
      <c r="L80" s="99" t="str">
        <f t="shared" si="14"/>
        <v>Impacto</v>
      </c>
      <c r="M80" s="212" t="s">
        <v>412</v>
      </c>
      <c r="N80" s="99" t="str">
        <f t="shared" si="15"/>
        <v>25%</v>
      </c>
      <c r="O80" s="212" t="s">
        <v>419</v>
      </c>
      <c r="P80" s="212" t="s">
        <v>421</v>
      </c>
      <c r="Q80" s="212" t="s">
        <v>1037</v>
      </c>
      <c r="R80" s="202"/>
      <c r="S80" s="185" t="str">
        <f t="shared" si="10"/>
        <v/>
      </c>
      <c r="T80" s="202"/>
      <c r="U80" s="185" t="str">
        <f t="shared" si="11"/>
        <v/>
      </c>
      <c r="V80" s="185" t="str">
        <f t="shared" si="12"/>
        <v/>
      </c>
      <c r="W80" s="185" t="e">
        <f t="shared" si="13"/>
        <v>#N/A</v>
      </c>
    </row>
    <row r="81" spans="2:23" ht="150" customHeight="1" x14ac:dyDescent="0.25">
      <c r="B81" s="201" t="str">
        <f>+'4 - Valor del Riesgo Inherente'!B81</f>
        <v>ACCESO A LA PROPIEDAD DE LA TIERRA Y LOS TERRITORIOS</v>
      </c>
      <c r="C81" s="99" t="str">
        <f>+'4 - Valor del Riesgo Inherente'!C81</f>
        <v>SUBDIRECCIÓN DE ACCESO A TIERRAS EN ZONAS FOCALIZADAS</v>
      </c>
      <c r="D81" s="25" t="str">
        <f>+'4 - Valor del Riesgo Inherente'!D81</f>
        <v>R 30</v>
      </c>
      <c r="E81" s="201" t="str">
        <f>+'4 - Valor del Riesgo Inherente'!E81</f>
        <v>Materializar un subsidio que no cumpla con los requisitos establecidos</v>
      </c>
      <c r="F81" s="201" t="str">
        <f>+'4 - Valor del Riesgo Inherente'!F81</f>
        <v>Afectación Económica o presupuestal</v>
      </c>
      <c r="G81" s="234" t="str">
        <f>+'4 - Valor del Riesgo Inherente'!G81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1" s="203" t="s">
        <v>1608</v>
      </c>
      <c r="I81" s="243" t="s">
        <v>1141</v>
      </c>
      <c r="J81" s="243" t="s">
        <v>2058</v>
      </c>
      <c r="K81" s="212" t="s">
        <v>407</v>
      </c>
      <c r="L81" s="99" t="str">
        <f t="shared" si="14"/>
        <v>Probabilidad</v>
      </c>
      <c r="M81" s="212" t="s">
        <v>412</v>
      </c>
      <c r="N81" s="99" t="str">
        <f t="shared" si="15"/>
        <v>40%</v>
      </c>
      <c r="O81" s="212" t="s">
        <v>419</v>
      </c>
      <c r="P81" s="212" t="s">
        <v>422</v>
      </c>
      <c r="Q81" s="212" t="s">
        <v>1037</v>
      </c>
      <c r="R81" s="202">
        <f>+IFERROR(IF(L81="Probabilidad",('4 - Valor del Riesgo Inherente'!J81-(+'4 - Valor del Riesgo Inherente'!J81*N81)),IF(L81="Impacto",'4 - Valor del Riesgo Inherente'!J81,"")),"")</f>
        <v>0.36</v>
      </c>
      <c r="S81" s="185" t="str">
        <f t="shared" si="10"/>
        <v>Baja</v>
      </c>
      <c r="T81" s="202">
        <f>+IFERROR(IF(L81="Impacto",('4 - Valor del Riesgo Inherente'!M81-(+'4 - Valor del Riesgo Inherente'!M81*N81)),IF(L81="Probabilidad",'4 - Valor del Riesgo Inherente'!M81,"")),"")</f>
        <v>1</v>
      </c>
      <c r="U81" s="185" t="str">
        <f t="shared" si="11"/>
        <v>Catastrófico</v>
      </c>
      <c r="V81" s="185" t="str">
        <f t="shared" si="12"/>
        <v>Extremo</v>
      </c>
      <c r="W81" s="185" t="str">
        <f t="shared" si="13"/>
        <v>Reducir</v>
      </c>
    </row>
    <row r="82" spans="2:23" ht="150" customHeight="1" x14ac:dyDescent="0.25">
      <c r="B82" s="201" t="str">
        <f>+'4 - Valor del Riesgo Inherente'!B82</f>
        <v>ACCESO A LA PROPIEDAD DE LA TIERRA Y LOS TERRITORIOS</v>
      </c>
      <c r="C82" s="99" t="str">
        <f>+'4 - Valor del Riesgo Inherente'!C82</f>
        <v>SUBDIRECCIÓN DE ACCESO A TIERRAS EN ZONAS FOCALIZADAS</v>
      </c>
      <c r="D82" s="25" t="str">
        <f>+'4 - Valor del Riesgo Inherente'!D82</f>
        <v>R 30</v>
      </c>
      <c r="E82" s="201" t="str">
        <f>+'4 - Valor del Riesgo Inherente'!E82</f>
        <v>Materializar un subsidio que no cumpla con los requisitos establecidos</v>
      </c>
      <c r="F82" s="201" t="str">
        <f>+'4 - Valor del Riesgo Inherente'!F82</f>
        <v>Afectación Económica o presupuestal</v>
      </c>
      <c r="G82" s="234" t="str">
        <f>+'4 - Valor del Riesgo Inherente'!G82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2" s="203" t="s">
        <v>1609</v>
      </c>
      <c r="I82" s="243" t="s">
        <v>1141</v>
      </c>
      <c r="J82" s="243" t="s">
        <v>2059</v>
      </c>
      <c r="K82" s="212" t="s">
        <v>407</v>
      </c>
      <c r="L82" s="99" t="str">
        <f t="shared" si="14"/>
        <v>Probabilidad</v>
      </c>
      <c r="M82" s="212" t="s">
        <v>412</v>
      </c>
      <c r="N82" s="99" t="str">
        <f t="shared" si="15"/>
        <v>40%</v>
      </c>
      <c r="O82" s="212" t="s">
        <v>419</v>
      </c>
      <c r="P82" s="212" t="s">
        <v>422</v>
      </c>
      <c r="Q82" s="212" t="s">
        <v>1037</v>
      </c>
      <c r="R82" s="202">
        <f>IFERROR(IF(AND(L81="Probabilidad",L82="Probabilidad"),(R81-(+R81*N82)),IF(L82="Probabilidad",('4 - Valor del Riesgo Inherente'!J81-(+'4 - Valor del Riesgo Inherente'!J81*N82)),IF(L82="Impacto",R81,""))),"")</f>
        <v>0.216</v>
      </c>
      <c r="S82" s="185" t="str">
        <f t="shared" si="10"/>
        <v>Baja</v>
      </c>
      <c r="T82" s="202">
        <f>IFERROR(IF(AND(L81="Impacto",L82="Impacto"),(T81-(+T81*N82)),IF(L82="Impacto",('4 - Valor del Riesgo Inherente'!M81-(+'4 - Valor del Riesgo Inherente'!M81*N82)),IF(L82="Probabilidad",T81,""))),"")</f>
        <v>1</v>
      </c>
      <c r="U82" s="185" t="str">
        <f t="shared" si="11"/>
        <v>Catastrófico</v>
      </c>
      <c r="V82" s="185" t="str">
        <f t="shared" si="12"/>
        <v>Extremo</v>
      </c>
      <c r="W82" s="185" t="str">
        <f t="shared" si="13"/>
        <v>Reducir</v>
      </c>
    </row>
    <row r="83" spans="2:23" ht="150" customHeight="1" x14ac:dyDescent="0.25">
      <c r="B83" s="201" t="str">
        <f>+'4 - Valor del Riesgo Inherente'!B83</f>
        <v>ACCESO A LA PROPIEDAD DE LA TIERRA Y LOS TERRITORIOS</v>
      </c>
      <c r="C83" s="99" t="str">
        <f>+'4 - Valor del Riesgo Inherente'!C83</f>
        <v>SUBDIRECCIÓN DE ACCESO A TIERRAS EN ZONAS FOCALIZADAS</v>
      </c>
      <c r="D83" s="25" t="str">
        <f>+'4 - Valor del Riesgo Inherente'!D83</f>
        <v>R 30</v>
      </c>
      <c r="E83" s="201" t="str">
        <f>+'4 - Valor del Riesgo Inherente'!E83</f>
        <v>Materializar un subsidio que no cumpla con los requisitos establecidos</v>
      </c>
      <c r="F83" s="201" t="str">
        <f>+'4 - Valor del Riesgo Inherente'!F83</f>
        <v>Afectación Económica o presupuestal</v>
      </c>
      <c r="G83" s="234" t="str">
        <f>+'4 - Valor del Riesgo Inherente'!G83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3" s="203" t="s">
        <v>1610</v>
      </c>
      <c r="I83" s="243" t="s">
        <v>1141</v>
      </c>
      <c r="J83" s="243" t="s">
        <v>1291</v>
      </c>
      <c r="K83" s="212" t="s">
        <v>408</v>
      </c>
      <c r="L83" s="99" t="str">
        <f t="shared" si="14"/>
        <v>Impacto</v>
      </c>
      <c r="M83" s="212" t="s">
        <v>412</v>
      </c>
      <c r="N83" s="99" t="str">
        <f t="shared" si="15"/>
        <v>30%</v>
      </c>
      <c r="O83" s="212" t="s">
        <v>419</v>
      </c>
      <c r="P83" s="212" t="s">
        <v>422</v>
      </c>
      <c r="Q83" s="212" t="s">
        <v>1037</v>
      </c>
      <c r="R83" s="202">
        <f>IFERROR(IF(AND(L82="Probabilidad",L83="Probabilidad"),(R82-(+R82*N83)),IF(L83="Probabilidad",('4 - Valor del Riesgo Inherente'!J82-(+'4 - Valor del Riesgo Inherente'!J82*N83)),IF(L83="Impacto",R82,""))),"")</f>
        <v>0.216</v>
      </c>
      <c r="S83" s="185" t="str">
        <f t="shared" si="10"/>
        <v>Baja</v>
      </c>
      <c r="T83" s="202">
        <f>IFERROR(IF(AND(L82="Impacto",L83="Impacto"),(T82-(+T82*N83)),IF(L83="Impacto",('4 - Valor del Riesgo Inherente'!M82-(+'4 - Valor del Riesgo Inherente'!M82*N83)),IF(L83="Probabilidad",T82,""))),"")</f>
        <v>0.7</v>
      </c>
      <c r="U83" s="185" t="str">
        <f t="shared" si="11"/>
        <v>Mayor</v>
      </c>
      <c r="V83" s="185" t="str">
        <f t="shared" si="12"/>
        <v>Alto</v>
      </c>
      <c r="W83" s="185" t="str">
        <f t="shared" si="13"/>
        <v>Reducir</v>
      </c>
    </row>
    <row r="84" spans="2:23" ht="150" customHeight="1" x14ac:dyDescent="0.25">
      <c r="B84" s="201" t="str">
        <f>+'4 - Valor del Riesgo Inherente'!B84</f>
        <v>ACCESO A LA PROPIEDAD DE LA TIERRA Y LOS TERRITORIOS</v>
      </c>
      <c r="C84" s="99" t="str">
        <f>+'4 - Valor del Riesgo Inherente'!C84</f>
        <v>SUBDIRECCIÓN DE ACCESO A TIERRAS EN ZONAS FOCALIZADAS</v>
      </c>
      <c r="D84" s="25" t="str">
        <f>+'4 - Valor del Riesgo Inherente'!D84</f>
        <v>R 30</v>
      </c>
      <c r="E84" s="201" t="str">
        <f>+'4 - Valor del Riesgo Inherente'!E84</f>
        <v>Materializar un subsidio que no cumpla con los requisitos establecidos</v>
      </c>
      <c r="F84" s="201" t="str">
        <f>+'4 - Valor del Riesgo Inherente'!F84</f>
        <v>Afectación Económica o presupuestal</v>
      </c>
      <c r="G84" s="234" t="str">
        <f>+'4 - Valor del Riesgo Inherente'!G84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H84" s="203" t="s">
        <v>1611</v>
      </c>
      <c r="I84" s="243" t="s">
        <v>1141</v>
      </c>
      <c r="J84" s="243" t="s">
        <v>1292</v>
      </c>
      <c r="K84" s="212" t="s">
        <v>409</v>
      </c>
      <c r="L84" s="99" t="str">
        <f t="shared" si="14"/>
        <v>Impacto</v>
      </c>
      <c r="M84" s="212" t="s">
        <v>412</v>
      </c>
      <c r="N84" s="99" t="str">
        <f t="shared" si="15"/>
        <v>25%</v>
      </c>
      <c r="O84" s="212" t="s">
        <v>419</v>
      </c>
      <c r="P84" s="212" t="s">
        <v>421</v>
      </c>
      <c r="Q84" s="212" t="s">
        <v>1037</v>
      </c>
      <c r="R84" s="202"/>
      <c r="S84" s="185" t="str">
        <f t="shared" si="10"/>
        <v/>
      </c>
      <c r="T84" s="202"/>
      <c r="U84" s="185" t="str">
        <f t="shared" si="11"/>
        <v/>
      </c>
      <c r="V84" s="185" t="str">
        <f t="shared" si="12"/>
        <v/>
      </c>
      <c r="W84" s="185" t="e">
        <f t="shared" si="13"/>
        <v>#N/A</v>
      </c>
    </row>
    <row r="85" spans="2:23" ht="150" customHeight="1" x14ac:dyDescent="0.25">
      <c r="B85" s="201" t="str">
        <f>+'4 - Valor del Riesgo Inherente'!B85</f>
        <v>ACCESO A LA PROPIEDAD DE LA TIERRA Y LOS TERRITORIOS</v>
      </c>
      <c r="C85" s="99" t="str">
        <f>+'4 - Valor del Riesgo Inherente'!C85</f>
        <v>SUBDIRECCIÓN DE ACCESO A TIERRAS EN ZONAS FOCALIZADAS</v>
      </c>
      <c r="D85" s="25" t="str">
        <f>+'4 - Valor del Riesgo Inherente'!D85</f>
        <v>R 31</v>
      </c>
      <c r="E85" s="201" t="str">
        <f>+'4 - Valor del Riesgo Inherente'!E85</f>
        <v>Adjudicación de baldíos a persona natural, sin el cumplimiento de requisitos jurídicos, agronómicos y catastrales en los municipios focalizados</v>
      </c>
      <c r="F85" s="201" t="str">
        <f>+'4 - Valor del Riesgo Inherente'!F85</f>
        <v>Pérdida Reputacional</v>
      </c>
      <c r="G85" s="234" t="str">
        <f>+'4 - Valor del Riesgo Inherente'!G85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5" s="203" t="s">
        <v>1612</v>
      </c>
      <c r="I85" s="243" t="s">
        <v>1141</v>
      </c>
      <c r="J85" s="243" t="s">
        <v>2060</v>
      </c>
      <c r="K85" s="212" t="s">
        <v>407</v>
      </c>
      <c r="L85" s="99" t="str">
        <f t="shared" si="14"/>
        <v>Probabilidad</v>
      </c>
      <c r="M85" s="212" t="s">
        <v>412</v>
      </c>
      <c r="N85" s="99" t="str">
        <f t="shared" si="15"/>
        <v>40%</v>
      </c>
      <c r="O85" s="212" t="s">
        <v>419</v>
      </c>
      <c r="P85" s="212" t="s">
        <v>421</v>
      </c>
      <c r="Q85" s="212" t="s">
        <v>1037</v>
      </c>
      <c r="R85" s="202">
        <f>+IFERROR(IF(L85="Probabilidad",('4 - Valor del Riesgo Inherente'!J85-(+'4 - Valor del Riesgo Inherente'!J85*N85)),IF(L85="Impacto",'4 - Valor del Riesgo Inherente'!J85,"")),"")</f>
        <v>0.48</v>
      </c>
      <c r="S85" s="185" t="str">
        <f t="shared" si="10"/>
        <v>Media</v>
      </c>
      <c r="T85" s="202">
        <f>+IFERROR(IF(L85="Impacto",('4 - Valor del Riesgo Inherente'!M85-(+'4 - Valor del Riesgo Inherente'!M85*N85)),IF(L85="Probabilidad",'4 - Valor del Riesgo Inherente'!M85,"")),"")</f>
        <v>1</v>
      </c>
      <c r="U85" s="185" t="str">
        <f t="shared" si="11"/>
        <v>Catastrófico</v>
      </c>
      <c r="V85" s="185" t="str">
        <f t="shared" si="12"/>
        <v>Extremo</v>
      </c>
      <c r="W85" s="185" t="str">
        <f t="shared" si="13"/>
        <v>Reducir</v>
      </c>
    </row>
    <row r="86" spans="2:23" ht="150" customHeight="1" x14ac:dyDescent="0.25">
      <c r="B86" s="201" t="str">
        <f>+'4 - Valor del Riesgo Inherente'!B86</f>
        <v>ACCESO A LA PROPIEDAD DE LA TIERRA Y LOS TERRITORIOS</v>
      </c>
      <c r="C86" s="99" t="str">
        <f>+'4 - Valor del Riesgo Inherente'!C86</f>
        <v>SUBDIRECCIÓN DE ACCESO A TIERRAS EN ZONAS FOCALIZADAS</v>
      </c>
      <c r="D86" s="25" t="str">
        <f>+'4 - Valor del Riesgo Inherente'!D86</f>
        <v>R 31</v>
      </c>
      <c r="E86" s="201" t="str">
        <f>+'4 - Valor del Riesgo Inherente'!E86</f>
        <v>Adjudicación de baldíos a persona natural, sin el cumplimiento de requisitos jurídicos, agronómicos y catastrales en los municipios focalizados</v>
      </c>
      <c r="F86" s="201" t="str">
        <f>+'4 - Valor del Riesgo Inherente'!F86</f>
        <v>Pérdida Reputacional</v>
      </c>
      <c r="G86" s="234" t="str">
        <f>+'4 - Valor del Riesgo Inherente'!G86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6" s="203" t="s">
        <v>1613</v>
      </c>
      <c r="I86" s="243" t="s">
        <v>1141</v>
      </c>
      <c r="J86" s="243" t="s">
        <v>2061</v>
      </c>
      <c r="K86" s="212" t="s">
        <v>407</v>
      </c>
      <c r="L86" s="99" t="str">
        <f t="shared" si="14"/>
        <v>Probabilidad</v>
      </c>
      <c r="M86" s="212" t="s">
        <v>412</v>
      </c>
      <c r="N86" s="99" t="str">
        <f t="shared" si="15"/>
        <v>40%</v>
      </c>
      <c r="O86" s="212" t="s">
        <v>419</v>
      </c>
      <c r="P86" s="212" t="s">
        <v>421</v>
      </c>
      <c r="Q86" s="212" t="s">
        <v>1037</v>
      </c>
      <c r="R86" s="202">
        <f>IFERROR(IF(AND(L85="Probabilidad",L86="Probabilidad"),(R85-(+R85*N86)),IF(L86="Probabilidad",('4 - Valor del Riesgo Inherente'!J85-(+'4 - Valor del Riesgo Inherente'!J85*N86)),IF(L86="Impacto",R85,""))),"")</f>
        <v>0.28799999999999998</v>
      </c>
      <c r="S86" s="185" t="str">
        <f t="shared" si="10"/>
        <v>Baja</v>
      </c>
      <c r="T86" s="202">
        <f>IFERROR(IF(AND(L85="Impacto",L86="Impacto"),(T85-(+T85*N86)),IF(L86="Impacto",('4 - Valor del Riesgo Inherente'!M85-(+'4 - Valor del Riesgo Inherente'!M85*N86)),IF(L86="Probabilidad",T85,""))),"")</f>
        <v>1</v>
      </c>
      <c r="U86" s="185" t="str">
        <f t="shared" si="11"/>
        <v>Catastrófico</v>
      </c>
      <c r="V86" s="185" t="str">
        <f t="shared" si="12"/>
        <v>Extremo</v>
      </c>
      <c r="W86" s="185" t="str">
        <f t="shared" si="13"/>
        <v>Reducir</v>
      </c>
    </row>
    <row r="87" spans="2:23" ht="150" customHeight="1" x14ac:dyDescent="0.25">
      <c r="B87" s="201" t="str">
        <f>+'4 - Valor del Riesgo Inherente'!B87</f>
        <v>ACCESO A LA PROPIEDAD DE LA TIERRA Y LOS TERRITORIOS</v>
      </c>
      <c r="C87" s="99" t="str">
        <f>+'4 - Valor del Riesgo Inherente'!C87</f>
        <v>SUBDIRECCIÓN DE ACCESO A TIERRAS EN ZONAS FOCALIZADAS</v>
      </c>
      <c r="D87" s="25" t="str">
        <f>+'4 - Valor del Riesgo Inherente'!D87</f>
        <v>R 31</v>
      </c>
      <c r="E87" s="201" t="str">
        <f>+'4 - Valor del Riesgo Inherente'!E87</f>
        <v>Adjudicación de baldíos a persona natural, sin el cumplimiento de requisitos jurídicos, agronómicos y catastrales en los municipios focalizados</v>
      </c>
      <c r="F87" s="201" t="str">
        <f>+'4 - Valor del Riesgo Inherente'!F87</f>
        <v>Pérdida Reputacional</v>
      </c>
      <c r="G87" s="234" t="str">
        <f>+'4 - Valor del Riesgo Inherente'!G87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H87" s="203" t="s">
        <v>1614</v>
      </c>
      <c r="I87" s="243" t="s">
        <v>1141</v>
      </c>
      <c r="J87" s="243" t="s">
        <v>2062</v>
      </c>
      <c r="K87" s="212" t="s">
        <v>409</v>
      </c>
      <c r="L87" s="99" t="str">
        <f t="shared" si="14"/>
        <v>Impacto</v>
      </c>
      <c r="M87" s="212" t="s">
        <v>412</v>
      </c>
      <c r="N87" s="99" t="str">
        <f t="shared" si="15"/>
        <v>25%</v>
      </c>
      <c r="O87" s="212" t="s">
        <v>419</v>
      </c>
      <c r="P87" s="212" t="s">
        <v>421</v>
      </c>
      <c r="Q87" s="212" t="s">
        <v>1037</v>
      </c>
      <c r="R87" s="202"/>
      <c r="S87" s="185" t="str">
        <f t="shared" si="10"/>
        <v/>
      </c>
      <c r="T87" s="202"/>
      <c r="U87" s="185" t="str">
        <f t="shared" si="11"/>
        <v/>
      </c>
      <c r="V87" s="185" t="str">
        <f t="shared" si="12"/>
        <v/>
      </c>
      <c r="W87" s="185" t="e">
        <f t="shared" si="13"/>
        <v>#N/A</v>
      </c>
    </row>
    <row r="88" spans="2:23" ht="150" customHeight="1" x14ac:dyDescent="0.25">
      <c r="B88" s="201" t="str">
        <f>+'4 - Valor del Riesgo Inherente'!B88</f>
        <v>ACCESO A LA PROPIEDAD DE LA TIERRA Y LOS TERRITORIOS</v>
      </c>
      <c r="C88" s="99" t="str">
        <f>+'4 - Valor del Riesgo Inherente'!C88</f>
        <v>SUBDIRECCIÓN DE ACCESO A TIERRAS POR DEMANDA Y DESCONGESTIÓN</v>
      </c>
      <c r="D88" s="25" t="str">
        <f>+'4 - Valor del Riesgo Inherente'!D88</f>
        <v>R 32</v>
      </c>
      <c r="E88" s="201" t="str">
        <f>+'4 - Valor del Riesgo Inherente'!E88</f>
        <v xml:space="preserve">Demoras en ejecutar las etapas propias del procedimiento por causas internas de revocatoria de predios no focalizados </v>
      </c>
      <c r="F88" s="201" t="str">
        <f>+'4 - Valor del Riesgo Inherente'!F88</f>
        <v>Pérdida Reputacional</v>
      </c>
      <c r="G88" s="234" t="str">
        <f>+'4 - Valor del Riesgo Inherente'!G88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8" s="203" t="s">
        <v>1615</v>
      </c>
      <c r="I88" s="243" t="s">
        <v>1142</v>
      </c>
      <c r="J88" s="243" t="s">
        <v>2063</v>
      </c>
      <c r="K88" s="212" t="s">
        <v>407</v>
      </c>
      <c r="L88" s="99" t="str">
        <f t="shared" si="14"/>
        <v>Probabilidad</v>
      </c>
      <c r="M88" s="212" t="s">
        <v>412</v>
      </c>
      <c r="N88" s="99" t="str">
        <f t="shared" si="15"/>
        <v>40%</v>
      </c>
      <c r="O88" s="212" t="s">
        <v>419</v>
      </c>
      <c r="P88" s="212" t="s">
        <v>421</v>
      </c>
      <c r="Q88" s="212" t="s">
        <v>1037</v>
      </c>
      <c r="R88" s="202">
        <f>+IFERROR(IF(L88="Probabilidad",('4 - Valor del Riesgo Inherente'!J88-(+'4 - Valor del Riesgo Inherente'!J88*N88)),IF(L88="Impacto",'4 - Valor del Riesgo Inherente'!J88,"")),"")</f>
        <v>0.48</v>
      </c>
      <c r="S88" s="185" t="str">
        <f t="shared" si="10"/>
        <v>Media</v>
      </c>
      <c r="T88" s="202">
        <f>+IFERROR(IF(L88="Impacto",('4 - Valor del Riesgo Inherente'!M88-(+'4 - Valor del Riesgo Inherente'!M88*N88)),IF(L88="Probabilidad",'4 - Valor del Riesgo Inherente'!M88,"")),"")</f>
        <v>1</v>
      </c>
      <c r="U88" s="185" t="str">
        <f t="shared" si="11"/>
        <v>Catastrófico</v>
      </c>
      <c r="V88" s="185" t="str">
        <f t="shared" si="12"/>
        <v>Extremo</v>
      </c>
      <c r="W88" s="185" t="str">
        <f t="shared" si="13"/>
        <v>Reducir</v>
      </c>
    </row>
    <row r="89" spans="2:23" ht="150" customHeight="1" x14ac:dyDescent="0.25">
      <c r="B89" s="201" t="str">
        <f>+'4 - Valor del Riesgo Inherente'!B89</f>
        <v>ACCESO A LA PROPIEDAD DE LA TIERRA Y LOS TERRITORIOS</v>
      </c>
      <c r="C89" s="99" t="str">
        <f>+'4 - Valor del Riesgo Inherente'!C89</f>
        <v>SUBDIRECCIÓN DE ACCESO A TIERRAS POR DEMANDA Y DESCONGESTIÓN</v>
      </c>
      <c r="D89" s="25" t="str">
        <f>+'4 - Valor del Riesgo Inherente'!D89</f>
        <v>R 32</v>
      </c>
      <c r="E89" s="201" t="str">
        <f>+'4 - Valor del Riesgo Inherente'!E89</f>
        <v xml:space="preserve">Demoras en ejecutar las etapas propias del procedimiento por causas internas de revocatoria de predios no focalizados </v>
      </c>
      <c r="F89" s="201" t="str">
        <f>+'4 - Valor del Riesgo Inherente'!F89</f>
        <v>Pérdida Reputacional</v>
      </c>
      <c r="G89" s="234" t="str">
        <f>+'4 - Valor del Riesgo Inherente'!G89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89" s="203" t="s">
        <v>1616</v>
      </c>
      <c r="I89" s="243" t="s">
        <v>1142</v>
      </c>
      <c r="J89" s="243" t="s">
        <v>1293</v>
      </c>
      <c r="K89" s="212" t="s">
        <v>408</v>
      </c>
      <c r="L89" s="99" t="str">
        <f t="shared" si="14"/>
        <v>Impacto</v>
      </c>
      <c r="M89" s="212" t="s">
        <v>412</v>
      </c>
      <c r="N89" s="99" t="str">
        <f t="shared" si="15"/>
        <v>30%</v>
      </c>
      <c r="O89" s="212" t="s">
        <v>419</v>
      </c>
      <c r="P89" s="212" t="s">
        <v>421</v>
      </c>
      <c r="Q89" s="212" t="s">
        <v>1037</v>
      </c>
      <c r="R89" s="202">
        <f>IFERROR(IF(AND(L88="Probabilidad",L89="Probabilidad"),(R88-(+R88*N89)),IF(L89="Probabilidad",('4 - Valor del Riesgo Inherente'!J88-(+'4 - Valor del Riesgo Inherente'!J88*N89)),IF(L89="Impacto",R88,""))),"")</f>
        <v>0.48</v>
      </c>
      <c r="S89" s="185" t="str">
        <f t="shared" si="10"/>
        <v>Media</v>
      </c>
      <c r="T89" s="202">
        <f>IFERROR(IF(AND(L88="Impacto",L89="Impacto"),(T88-(+T88*N89)),IF(L89="Impacto",('4 - Valor del Riesgo Inherente'!M88-(+'4 - Valor del Riesgo Inherente'!M88*N89)),IF(L89="Probabilidad",T88,""))),"")</f>
        <v>0.7</v>
      </c>
      <c r="U89" s="185" t="str">
        <f t="shared" si="11"/>
        <v>Mayor</v>
      </c>
      <c r="V89" s="185" t="str">
        <f t="shared" si="12"/>
        <v>Alto</v>
      </c>
      <c r="W89" s="185" t="str">
        <f t="shared" si="13"/>
        <v>Reducir</v>
      </c>
    </row>
    <row r="90" spans="2:23" ht="150" customHeight="1" x14ac:dyDescent="0.25">
      <c r="B90" s="201" t="str">
        <f>+'4 - Valor del Riesgo Inherente'!B90</f>
        <v>ACCESO A LA PROPIEDAD DE LA TIERRA Y LOS TERRITORIOS</v>
      </c>
      <c r="C90" s="99" t="str">
        <f>+'4 - Valor del Riesgo Inherente'!C90</f>
        <v>SUBDIRECCIÓN DE ACCESO A TIERRAS POR DEMANDA Y DESCONGESTIÓN</v>
      </c>
      <c r="D90" s="25" t="str">
        <f>+'4 - Valor del Riesgo Inherente'!D90</f>
        <v>R 32</v>
      </c>
      <c r="E90" s="201" t="str">
        <f>+'4 - Valor del Riesgo Inherente'!E90</f>
        <v xml:space="preserve">Demoras en ejecutar las etapas propias del procedimiento por causas internas de revocatoria de predios no focalizados </v>
      </c>
      <c r="F90" s="201" t="str">
        <f>+'4 - Valor del Riesgo Inherente'!F90</f>
        <v>Pérdida Reputacional</v>
      </c>
      <c r="G90" s="234" t="str">
        <f>+'4 - Valor del Riesgo Inherente'!G90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H90" s="203" t="s">
        <v>1617</v>
      </c>
      <c r="I90" s="243" t="s">
        <v>1142</v>
      </c>
      <c r="J90" s="243" t="s">
        <v>2064</v>
      </c>
      <c r="K90" s="212" t="s">
        <v>409</v>
      </c>
      <c r="L90" s="99" t="str">
        <f t="shared" si="14"/>
        <v>Impacto</v>
      </c>
      <c r="M90" s="212" t="s">
        <v>412</v>
      </c>
      <c r="N90" s="99" t="str">
        <f t="shared" si="15"/>
        <v>25%</v>
      </c>
      <c r="O90" s="212" t="s">
        <v>419</v>
      </c>
      <c r="P90" s="212" t="s">
        <v>421</v>
      </c>
      <c r="Q90" s="212" t="s">
        <v>1037</v>
      </c>
      <c r="R90" s="202"/>
      <c r="S90" s="185" t="str">
        <f t="shared" si="10"/>
        <v/>
      </c>
      <c r="T90" s="202"/>
      <c r="U90" s="185" t="str">
        <f t="shared" si="11"/>
        <v/>
      </c>
      <c r="V90" s="185" t="str">
        <f t="shared" si="12"/>
        <v/>
      </c>
      <c r="W90" s="185" t="e">
        <f t="shared" si="13"/>
        <v>#N/A</v>
      </c>
    </row>
    <row r="91" spans="2:23" ht="150" customHeight="1" x14ac:dyDescent="0.25">
      <c r="B91" s="201" t="str">
        <f>+'4 - Valor del Riesgo Inherente'!B91</f>
        <v>ACCESO A LA PROPIEDAD DE LA TIERRA Y LOS TERRITORIOS</v>
      </c>
      <c r="C91" s="99" t="str">
        <f>+'4 - Valor del Riesgo Inherente'!C91</f>
        <v>SUBDIRECCIÓN DE ACCESO A TIERRAS EN ZONAS FOCALIZADAS</v>
      </c>
      <c r="D91" s="25" t="str">
        <f>+'4 - Valor del Riesgo Inherente'!D91</f>
        <v>R 33</v>
      </c>
      <c r="E91" s="201" t="str">
        <f>+'4 - Valor del Riesgo Inherente'!E91</f>
        <v xml:space="preserve">Demoras en ejecutar las etapas propias del procedimiento por causas internas de revocatoria de predios focalizados </v>
      </c>
      <c r="F91" s="201" t="str">
        <f>+'4 - Valor del Riesgo Inherente'!F91</f>
        <v>Pérdida Reputacional</v>
      </c>
      <c r="G91" s="234" t="str">
        <f>+'4 - Valor del Riesgo Inherente'!G91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1" s="203" t="s">
        <v>1618</v>
      </c>
      <c r="I91" s="243" t="s">
        <v>1141</v>
      </c>
      <c r="J91" s="243" t="s">
        <v>2065</v>
      </c>
      <c r="K91" s="212" t="s">
        <v>407</v>
      </c>
      <c r="L91" s="99" t="str">
        <f t="shared" si="14"/>
        <v>Probabilidad</v>
      </c>
      <c r="M91" s="212" t="s">
        <v>412</v>
      </c>
      <c r="N91" s="99" t="str">
        <f t="shared" si="15"/>
        <v>40%</v>
      </c>
      <c r="O91" s="212" t="s">
        <v>419</v>
      </c>
      <c r="P91" s="212" t="s">
        <v>421</v>
      </c>
      <c r="Q91" s="212" t="s">
        <v>1037</v>
      </c>
      <c r="R91" s="202">
        <f>+IFERROR(IF(L91="Probabilidad",('4 - Valor del Riesgo Inherente'!J91-(+'4 - Valor del Riesgo Inherente'!J91*N91)),IF(L91="Impacto",'4 - Valor del Riesgo Inherente'!J91,"")),"")</f>
        <v>0.48</v>
      </c>
      <c r="S91" s="185" t="str">
        <f t="shared" si="10"/>
        <v>Media</v>
      </c>
      <c r="T91" s="202">
        <f>+IFERROR(IF(L91="Impacto",('4 - Valor del Riesgo Inherente'!M91-(+'4 - Valor del Riesgo Inherente'!M91*N91)),IF(L91="Probabilidad",'4 - Valor del Riesgo Inherente'!M91,"")),"")</f>
        <v>1</v>
      </c>
      <c r="U91" s="185" t="str">
        <f t="shared" si="11"/>
        <v>Catastrófico</v>
      </c>
      <c r="V91" s="185" t="str">
        <f t="shared" si="12"/>
        <v>Extremo</v>
      </c>
      <c r="W91" s="185" t="str">
        <f t="shared" si="13"/>
        <v>Reducir</v>
      </c>
    </row>
    <row r="92" spans="2:23" ht="150" customHeight="1" x14ac:dyDescent="0.25">
      <c r="B92" s="201" t="str">
        <f>+'4 - Valor del Riesgo Inherente'!B92</f>
        <v>ACCESO A LA PROPIEDAD DE LA TIERRA Y LOS TERRITORIOS</v>
      </c>
      <c r="C92" s="99" t="str">
        <f>+'4 - Valor del Riesgo Inherente'!C92</f>
        <v>SUBDIRECCIÓN DE ACCESO A TIERRAS EN ZONAS FOCALIZADAS</v>
      </c>
      <c r="D92" s="25" t="str">
        <f>+'4 - Valor del Riesgo Inherente'!D92</f>
        <v>R 33</v>
      </c>
      <c r="E92" s="201" t="str">
        <f>+'4 - Valor del Riesgo Inherente'!E92</f>
        <v xml:space="preserve">Demoras en ejecutar las etapas propias del procedimiento por causas internas de revocatoria de predios focalizados </v>
      </c>
      <c r="F92" s="201" t="str">
        <f>+'4 - Valor del Riesgo Inherente'!F92</f>
        <v>Pérdida Reputacional</v>
      </c>
      <c r="G92" s="234" t="str">
        <f>+'4 - Valor del Riesgo Inherente'!G92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2" s="203" t="s">
        <v>1619</v>
      </c>
      <c r="I92" s="243" t="s">
        <v>1141</v>
      </c>
      <c r="J92" s="243" t="s">
        <v>1294</v>
      </c>
      <c r="K92" s="212" t="s">
        <v>408</v>
      </c>
      <c r="L92" s="99" t="str">
        <f t="shared" si="14"/>
        <v>Impacto</v>
      </c>
      <c r="M92" s="212" t="s">
        <v>412</v>
      </c>
      <c r="N92" s="99" t="str">
        <f t="shared" si="15"/>
        <v>30%</v>
      </c>
      <c r="O92" s="212" t="s">
        <v>419</v>
      </c>
      <c r="P92" s="212" t="s">
        <v>421</v>
      </c>
      <c r="Q92" s="212" t="s">
        <v>1037</v>
      </c>
      <c r="R92" s="202">
        <f>IFERROR(IF(AND(L91="Probabilidad",L92="Probabilidad"),(R91-(+R91*N92)),IF(L92="Probabilidad",('4 - Valor del Riesgo Inherente'!J91-(+'4 - Valor del Riesgo Inherente'!J91*N92)),IF(L92="Impacto",R91,""))),"")</f>
        <v>0.48</v>
      </c>
      <c r="S92" s="185" t="str">
        <f t="shared" si="10"/>
        <v>Media</v>
      </c>
      <c r="T92" s="202">
        <f>IFERROR(IF(AND(L91="Impacto",L92="Impacto"),(T91-(+T91*N92)),IF(L92="Impacto",('4 - Valor del Riesgo Inherente'!M91-(+'4 - Valor del Riesgo Inherente'!M91*N92)),IF(L92="Probabilidad",T91,""))),"")</f>
        <v>0.7</v>
      </c>
      <c r="U92" s="185" t="str">
        <f t="shared" si="11"/>
        <v>Mayor</v>
      </c>
      <c r="V92" s="185" t="str">
        <f t="shared" si="12"/>
        <v>Alto</v>
      </c>
      <c r="W92" s="185" t="str">
        <f t="shared" si="13"/>
        <v>Reducir</v>
      </c>
    </row>
    <row r="93" spans="2:23" ht="150" customHeight="1" x14ac:dyDescent="0.25">
      <c r="B93" s="201" t="str">
        <f>+'4 - Valor del Riesgo Inherente'!B93</f>
        <v>ACCESO A LA PROPIEDAD DE LA TIERRA Y LOS TERRITORIOS</v>
      </c>
      <c r="C93" s="99" t="str">
        <f>+'4 - Valor del Riesgo Inherente'!C93</f>
        <v>SUBDIRECCIÓN DE ACCESO A TIERRAS EN ZONAS FOCALIZADAS</v>
      </c>
      <c r="D93" s="25" t="str">
        <f>+'4 - Valor del Riesgo Inherente'!D93</f>
        <v>R 33</v>
      </c>
      <c r="E93" s="201" t="str">
        <f>+'4 - Valor del Riesgo Inherente'!E93</f>
        <v xml:space="preserve">Demoras en ejecutar las etapas propias del procedimiento por causas internas de revocatoria de predios focalizados </v>
      </c>
      <c r="F93" s="201" t="str">
        <f>+'4 - Valor del Riesgo Inherente'!F93</f>
        <v>Pérdida Reputacional</v>
      </c>
      <c r="G93" s="234" t="str">
        <f>+'4 - Valor del Riesgo Inherente'!G93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H93" s="203" t="s">
        <v>1620</v>
      </c>
      <c r="I93" s="243" t="s">
        <v>1141</v>
      </c>
      <c r="J93" s="243" t="s">
        <v>2066</v>
      </c>
      <c r="K93" s="212" t="s">
        <v>409</v>
      </c>
      <c r="L93" s="99" t="str">
        <f t="shared" si="14"/>
        <v>Impacto</v>
      </c>
      <c r="M93" s="212" t="s">
        <v>412</v>
      </c>
      <c r="N93" s="99" t="str">
        <f t="shared" si="15"/>
        <v>25%</v>
      </c>
      <c r="O93" s="212" t="s">
        <v>419</v>
      </c>
      <c r="P93" s="212" t="s">
        <v>421</v>
      </c>
      <c r="Q93" s="212" t="s">
        <v>1037</v>
      </c>
      <c r="R93" s="202"/>
      <c r="S93" s="185" t="str">
        <f t="shared" si="10"/>
        <v/>
      </c>
      <c r="T93" s="202"/>
      <c r="U93" s="185" t="str">
        <f t="shared" si="11"/>
        <v/>
      </c>
      <c r="V93" s="185" t="str">
        <f t="shared" si="12"/>
        <v/>
      </c>
      <c r="W93" s="185" t="e">
        <f t="shared" si="13"/>
        <v>#N/A</v>
      </c>
    </row>
    <row r="94" spans="2:23" ht="150" customHeight="1" x14ac:dyDescent="0.25">
      <c r="B94" s="201" t="str">
        <f>+'4 - Valor del Riesgo Inherente'!B94</f>
        <v>ACCESO A LA PROPIEDAD DE LA TIERRA Y LOS TERRITORIOS</v>
      </c>
      <c r="C94" s="99" t="str">
        <f>+'4 - Valor del Riesgo Inherente'!C94</f>
        <v>DIRECCIÓN DE ACCESO A TIERRAS</v>
      </c>
      <c r="D94" s="25" t="str">
        <f>+'4 - Valor del Riesgo Inherente'!D94</f>
        <v>R 34</v>
      </c>
      <c r="E94" s="201" t="str">
        <f>+'4 - Valor del Riesgo Inherente'!E94</f>
        <v>Redireccionamiento equivocado de las solicitudes que ingresan a la DAT</v>
      </c>
      <c r="F94" s="201" t="str">
        <f>+'4 - Valor del Riesgo Inherente'!F94</f>
        <v>Pérdida Reputacional</v>
      </c>
      <c r="G94" s="234" t="str">
        <f>+'4 - Valor del Riesgo Inherente'!G94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4" s="203" t="s">
        <v>1621</v>
      </c>
      <c r="I94" s="243" t="s">
        <v>1140</v>
      </c>
      <c r="J94" s="243" t="s">
        <v>2067</v>
      </c>
      <c r="K94" s="212" t="s">
        <v>407</v>
      </c>
      <c r="L94" s="99" t="str">
        <f t="shared" si="14"/>
        <v>Probabilidad</v>
      </c>
      <c r="M94" s="212" t="s">
        <v>412</v>
      </c>
      <c r="N94" s="99" t="str">
        <f t="shared" si="15"/>
        <v>40%</v>
      </c>
      <c r="O94" s="212" t="s">
        <v>419</v>
      </c>
      <c r="P94" s="212" t="s">
        <v>421</v>
      </c>
      <c r="Q94" s="212" t="s">
        <v>1037</v>
      </c>
      <c r="R94" s="202">
        <f>+IFERROR(IF(L94="Probabilidad",('4 - Valor del Riesgo Inherente'!J94-(+'4 - Valor del Riesgo Inherente'!J94*N94)),IF(L94="Impacto",'4 - Valor del Riesgo Inherente'!J94,"")),"")</f>
        <v>0.6</v>
      </c>
      <c r="S94" s="185" t="str">
        <f t="shared" si="10"/>
        <v>Media</v>
      </c>
      <c r="T94" s="202">
        <f>+IFERROR(IF(L94="Impacto",('4 - Valor del Riesgo Inherente'!M94-(+'4 - Valor del Riesgo Inherente'!M94*N94)),IF(L94="Probabilidad",'4 - Valor del Riesgo Inherente'!M94,"")),"")</f>
        <v>1</v>
      </c>
      <c r="U94" s="185" t="str">
        <f t="shared" si="11"/>
        <v>Catastrófico</v>
      </c>
      <c r="V94" s="185" t="str">
        <f t="shared" si="12"/>
        <v>Extremo</v>
      </c>
      <c r="W94" s="185" t="str">
        <f t="shared" si="13"/>
        <v>Reducir</v>
      </c>
    </row>
    <row r="95" spans="2:23" ht="150" customHeight="1" x14ac:dyDescent="0.25">
      <c r="B95" s="201" t="str">
        <f>+'4 - Valor del Riesgo Inherente'!B95</f>
        <v>ACCESO A LA PROPIEDAD DE LA TIERRA Y LOS TERRITORIOS</v>
      </c>
      <c r="C95" s="99" t="str">
        <f>+'4 - Valor del Riesgo Inherente'!C95</f>
        <v>DIRECCIÓN DE ACCESO A TIERRAS</v>
      </c>
      <c r="D95" s="25" t="str">
        <f>+'4 - Valor del Riesgo Inherente'!D95</f>
        <v>R 34</v>
      </c>
      <c r="E95" s="201" t="str">
        <f>+'4 - Valor del Riesgo Inherente'!E95</f>
        <v>Redireccionamiento equivocado de las solicitudes que ingresan a la DAT</v>
      </c>
      <c r="F95" s="201" t="str">
        <f>+'4 - Valor del Riesgo Inherente'!F95</f>
        <v>Pérdida Reputacional</v>
      </c>
      <c r="G95" s="234" t="str">
        <f>+'4 - Valor del Riesgo Inherente'!G95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H95" s="203" t="s">
        <v>1622</v>
      </c>
      <c r="I95" s="243" t="s">
        <v>1140</v>
      </c>
      <c r="J95" s="243" t="s">
        <v>2068</v>
      </c>
      <c r="K95" s="212" t="s">
        <v>409</v>
      </c>
      <c r="L95" s="99" t="str">
        <f t="shared" si="14"/>
        <v>Impacto</v>
      </c>
      <c r="M95" s="212" t="s">
        <v>412</v>
      </c>
      <c r="N95" s="99" t="str">
        <f t="shared" si="15"/>
        <v>25%</v>
      </c>
      <c r="O95" s="212" t="s">
        <v>419</v>
      </c>
      <c r="P95" s="212" t="s">
        <v>421</v>
      </c>
      <c r="Q95" s="212" t="s">
        <v>1037</v>
      </c>
      <c r="R95" s="202"/>
      <c r="S95" s="185" t="str">
        <f t="shared" si="10"/>
        <v/>
      </c>
      <c r="T95" s="202"/>
      <c r="U95" s="185" t="str">
        <f t="shared" si="11"/>
        <v/>
      </c>
      <c r="V95" s="185" t="str">
        <f t="shared" si="12"/>
        <v/>
      </c>
      <c r="W95" s="185" t="e">
        <f t="shared" si="13"/>
        <v>#N/A</v>
      </c>
    </row>
    <row r="96" spans="2:23" ht="150" customHeight="1" x14ac:dyDescent="0.25">
      <c r="B96" s="201" t="str">
        <f>+'4 - Valor del Riesgo Inherente'!B96</f>
        <v>ADMINISTRACIÓN DE TIERRAS</v>
      </c>
      <c r="C96" s="99" t="str">
        <f>+'4 - Valor del Riesgo Inherente'!C96</f>
        <v>EQUIPO SISTEMAS DE INFORMACIÓN DAE</v>
      </c>
      <c r="D96" s="25" t="str">
        <f>+'4 - Valor del Riesgo Inherente'!D96</f>
        <v>R 35</v>
      </c>
      <c r="E96" s="201" t="str">
        <f>+'4 - Valor del Riesgo Inherente'!E96</f>
        <v>Demora en la revisión de las diferentes peticiones presentadas por las comunidades y/o resguardos indígenas a cargo de la DAE</v>
      </c>
      <c r="F96" s="201" t="str">
        <f>+'4 - Valor del Riesgo Inherente'!F96</f>
        <v>Pérdida Reputacional</v>
      </c>
      <c r="G96" s="234" t="str">
        <f>+'4 - Valor del Riesgo Inherente'!G96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6" s="203" t="s">
        <v>1623</v>
      </c>
      <c r="I96" s="243" t="s">
        <v>1139</v>
      </c>
      <c r="J96" s="243" t="s">
        <v>1295</v>
      </c>
      <c r="K96" s="212" t="s">
        <v>407</v>
      </c>
      <c r="L96" s="99" t="str">
        <f>IF(OR(K96="Correctivo",K96="Detectivo"),"Impacto",IF(K96="Preventivo","Probabilidad",""))</f>
        <v>Probabilidad</v>
      </c>
      <c r="M96" s="212" t="s">
        <v>412</v>
      </c>
      <c r="N96" s="99" t="str">
        <f>IF(AND(K96="Preventivo",M96="Automático"),"50%",IF(AND(K96="Preventivo",M96="Manual"),"40%",IF(AND(K96="Detectivo",M96="Automático"),"40%",IF(AND(K96="Detectivo",M96="Manual"),"30%",IF(AND(K96="Correctivo",M96="Automático"),"35%",IF(AND(K96="Correctivo",M96="Manual"),"25%",""))))))</f>
        <v>40%</v>
      </c>
      <c r="O96" s="212" t="s">
        <v>419</v>
      </c>
      <c r="P96" s="212" t="s">
        <v>421</v>
      </c>
      <c r="Q96" s="212" t="s">
        <v>423</v>
      </c>
      <c r="R96" s="202">
        <f>+IFERROR(IF(L96="Probabilidad",('4 - Valor del Riesgo Inherente'!J96-(+'4 - Valor del Riesgo Inherente'!J96*N96)),IF(L96="Impacto",'4 - Valor del Riesgo Inherente'!J96,"")),"")</f>
        <v>0.36</v>
      </c>
      <c r="S96" s="185" t="str">
        <f t="shared" si="10"/>
        <v>Baja</v>
      </c>
      <c r="T96" s="202">
        <f>+IFERROR(IF(L96="Impacto",('4 - Valor del Riesgo Inherente'!M96-(+'4 - Valor del Riesgo Inherente'!M96*N96)),IF(L96="Probabilidad",'4 - Valor del Riesgo Inherente'!M96,"")),"")</f>
        <v>1</v>
      </c>
      <c r="U96" s="185" t="str">
        <f t="shared" si="11"/>
        <v>Catastrófico</v>
      </c>
      <c r="V96" s="185" t="str">
        <f t="shared" si="12"/>
        <v>Extremo</v>
      </c>
      <c r="W96" s="185" t="str">
        <f t="shared" si="13"/>
        <v>Reducir</v>
      </c>
    </row>
    <row r="97" spans="2:23" ht="150" customHeight="1" x14ac:dyDescent="0.25">
      <c r="B97" s="201" t="str">
        <f>+'4 - Valor del Riesgo Inherente'!B97</f>
        <v>ADMINISTRACIÓN DE TIERRAS</v>
      </c>
      <c r="C97" s="99" t="str">
        <f>+'4 - Valor del Riesgo Inherente'!C97</f>
        <v>EQUIPO SISTEMAS DE INFORMACIÓN DAE</v>
      </c>
      <c r="D97" s="25" t="str">
        <f>+'4 - Valor del Riesgo Inherente'!D97</f>
        <v>R 35</v>
      </c>
      <c r="E97" s="201" t="str">
        <f>+'4 - Valor del Riesgo Inherente'!E97</f>
        <v>Demora en la revisión de las diferentes peticiones presentadas por las comunidades y/o resguardos indígenas a cargo de la DAE</v>
      </c>
      <c r="F97" s="201" t="str">
        <f>+'4 - Valor del Riesgo Inherente'!F97</f>
        <v>Pérdida Reputacional</v>
      </c>
      <c r="G97" s="234" t="str">
        <f>+'4 - Valor del Riesgo Inherente'!G97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H97" s="203" t="s">
        <v>1624</v>
      </c>
      <c r="I97" s="243" t="s">
        <v>1139</v>
      </c>
      <c r="J97" s="243" t="s">
        <v>1296</v>
      </c>
      <c r="K97" s="212" t="s">
        <v>409</v>
      </c>
      <c r="L97" s="99" t="str">
        <f>IF(OR(K97="Correctivo",K97="Detectivo"),"Impacto",IF(K97="Preventivo","Probabilidad",""))</f>
        <v>Impacto</v>
      </c>
      <c r="M97" s="212" t="s">
        <v>412</v>
      </c>
      <c r="N97" s="99" t="str">
        <f>IF(AND(K97="Preventivo",M97="Automático"),"50%",IF(AND(K97="Preventivo",M97="Manual"),"40%",IF(AND(K97="Detectivo",M97="Automático"),"40%",IF(AND(K97="Detectivo",M97="Manual"),"30%",IF(AND(K97="Correctivo",M97="Automático"),"35%",IF(AND(K97="Correctivo",M97="Manual"),"25%",""))))))</f>
        <v>25%</v>
      </c>
      <c r="O97" s="212" t="s">
        <v>419</v>
      </c>
      <c r="P97" s="212" t="s">
        <v>421</v>
      </c>
      <c r="Q97" s="212" t="s">
        <v>423</v>
      </c>
      <c r="R97" s="202"/>
      <c r="S97" s="185" t="str">
        <f t="shared" si="10"/>
        <v/>
      </c>
      <c r="T97" s="202"/>
      <c r="U97" s="185" t="str">
        <f t="shared" si="11"/>
        <v/>
      </c>
      <c r="V97" s="185" t="str">
        <f t="shared" si="12"/>
        <v/>
      </c>
      <c r="W97" s="185" t="e">
        <f t="shared" si="13"/>
        <v>#N/A</v>
      </c>
    </row>
    <row r="98" spans="2:23" ht="150" customHeight="1" x14ac:dyDescent="0.25">
      <c r="B98" s="201" t="str">
        <f>+'4 - Valor del Riesgo Inherente'!B98</f>
        <v>ADMINISTRACIÓN DE TIERRAS</v>
      </c>
      <c r="C98" s="99" t="str">
        <f>+'4 - Valor del Riesgo Inherente'!C98</f>
        <v>SUBDIRECCIÓN DE ADMINISTRACIÓN DE TIERRAS DE LA NACIÓN</v>
      </c>
      <c r="D98" s="25" t="str">
        <f>+'4 - Valor del Riesgo Inherente'!D98</f>
        <v>R 36</v>
      </c>
      <c r="E98" s="201" t="str">
        <f>+'4 - Valor del Riesgo Inherente'!E98</f>
        <v>Inventario de predios desactualizado de Fondo de Tierras para la Reforma Rural Integral</v>
      </c>
      <c r="F98" s="201" t="str">
        <f>+'4 - Valor del Riesgo Inherente'!F98</f>
        <v>Pérdida Reputacional</v>
      </c>
      <c r="G98" s="234" t="str">
        <f>+'4 - Valor del Riesgo Inherente'!G98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8" s="203" t="s">
        <v>1625</v>
      </c>
      <c r="I98" s="243" t="s">
        <v>1143</v>
      </c>
      <c r="J98" s="243" t="s">
        <v>2069</v>
      </c>
      <c r="K98" s="212" t="s">
        <v>408</v>
      </c>
      <c r="L98" s="99" t="str">
        <f t="shared" ref="L98:L116" si="16">IF(OR(K98="Correctivo",K98="Detectivo"),"Impacto",IF(K98="Preventivo","Probabilidad",""))</f>
        <v>Impacto</v>
      </c>
      <c r="M98" s="212" t="s">
        <v>412</v>
      </c>
      <c r="N98" s="99" t="str">
        <f t="shared" ref="N98:N116" si="17">IF(AND(K98="Preventivo",M98="Automático"),"50%",IF(AND(K98="Preventivo",M98="Manual"),"40%",IF(AND(K98="Detectivo",M98="Automático"),"40%",IF(AND(K98="Detectivo",M98="Manual"),"30%",IF(AND(K98="Correctivo",M98="Automático"),"35%",IF(AND(K98="Correctivo",M98="Manual"),"25%",""))))))</f>
        <v>30%</v>
      </c>
      <c r="O98" s="212" t="s">
        <v>419</v>
      </c>
      <c r="P98" s="212" t="s">
        <v>421</v>
      </c>
      <c r="Q98" s="212" t="s">
        <v>1037</v>
      </c>
      <c r="R98" s="202">
        <f>+IFERROR(IF(L98="Probabilidad",('4 - Valor del Riesgo Inherente'!J98-(+'4 - Valor del Riesgo Inherente'!J98*N98)),IF(L98="Impacto",'4 - Valor del Riesgo Inherente'!J98,"")),"")</f>
        <v>0.8</v>
      </c>
      <c r="S98" s="185" t="str">
        <f t="shared" si="10"/>
        <v>Alta</v>
      </c>
      <c r="T98" s="202">
        <f>+IFERROR(IF(L98="Impacto",('4 - Valor del Riesgo Inherente'!M98-(+'4 - Valor del Riesgo Inherente'!M98*N98)),IF(L98="Probabilidad",'4 - Valor del Riesgo Inherente'!M98,"")),"")</f>
        <v>0.7</v>
      </c>
      <c r="U98" s="185" t="str">
        <f t="shared" si="11"/>
        <v>Mayor</v>
      </c>
      <c r="V98" s="185" t="str">
        <f t="shared" si="12"/>
        <v>Alto</v>
      </c>
      <c r="W98" s="185" t="str">
        <f t="shared" si="13"/>
        <v>Reducir</v>
      </c>
    </row>
    <row r="99" spans="2:23" ht="150" customHeight="1" x14ac:dyDescent="0.25">
      <c r="B99" s="201" t="str">
        <f>+'4 - Valor del Riesgo Inherente'!B99</f>
        <v>ADMINISTRACIÓN DE TIERRAS</v>
      </c>
      <c r="C99" s="99" t="str">
        <f>+'4 - Valor del Riesgo Inherente'!C99</f>
        <v>SUBDIRECCIÓN DE ADMINISTRACIÓN DE TIERRAS DE LA NACIÓN</v>
      </c>
      <c r="D99" s="25" t="str">
        <f>+'4 - Valor del Riesgo Inherente'!D99</f>
        <v>R 36</v>
      </c>
      <c r="E99" s="201" t="str">
        <f>+'4 - Valor del Riesgo Inherente'!E99</f>
        <v>Inventario de predios desactualizado de Fondo de Tierras para la Reforma Rural Integral</v>
      </c>
      <c r="F99" s="201" t="str">
        <f>+'4 - Valor del Riesgo Inherente'!F99</f>
        <v>Pérdida Reputacional</v>
      </c>
      <c r="G99" s="234" t="str">
        <f>+'4 - Valor del Riesgo Inherente'!G99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H99" s="203" t="s">
        <v>1626</v>
      </c>
      <c r="I99" s="243" t="s">
        <v>1143</v>
      </c>
      <c r="J99" s="243" t="s">
        <v>1297</v>
      </c>
      <c r="K99" s="212" t="s">
        <v>409</v>
      </c>
      <c r="L99" s="99" t="str">
        <f t="shared" si="16"/>
        <v>Impacto</v>
      </c>
      <c r="M99" s="212" t="s">
        <v>412</v>
      </c>
      <c r="N99" s="99" t="str">
        <f t="shared" si="17"/>
        <v>25%</v>
      </c>
      <c r="O99" s="212" t="s">
        <v>419</v>
      </c>
      <c r="P99" s="212" t="s">
        <v>421</v>
      </c>
      <c r="Q99" s="212" t="s">
        <v>1037</v>
      </c>
      <c r="R99" s="202"/>
      <c r="S99" s="185" t="str">
        <f t="shared" si="10"/>
        <v/>
      </c>
      <c r="T99" s="202"/>
      <c r="U99" s="185" t="str">
        <f t="shared" si="11"/>
        <v/>
      </c>
      <c r="V99" s="185" t="str">
        <f t="shared" si="12"/>
        <v/>
      </c>
      <c r="W99" s="185" t="e">
        <f t="shared" si="13"/>
        <v>#N/A</v>
      </c>
    </row>
    <row r="100" spans="2:23" ht="150" customHeight="1" x14ac:dyDescent="0.25">
      <c r="B100" s="201" t="str">
        <f>+'4 - Valor del Riesgo Inherente'!B100</f>
        <v>GESTIÓN DE LA INFORMACIÓN</v>
      </c>
      <c r="C100" s="99" t="str">
        <f>+'4 - Valor del Riesgo Inherente'!C100</f>
        <v>DIRECCIÓN GENERAL - GEOGRAFÍA, TOPOGRAFÍA Y CATASTRO</v>
      </c>
      <c r="D100" s="25" t="str">
        <f>+'4 - Valor del Riesgo Inherente'!D100</f>
        <v>R 37</v>
      </c>
      <c r="E100" s="201" t="str">
        <f>+'4 - Valor del Riesgo Inherente'!E100</f>
        <v>Entrega de información Topográfica fuera de los tiempos requeridos</v>
      </c>
      <c r="F100" s="201" t="str">
        <f>+'4 - Valor del Riesgo Inherente'!F100</f>
        <v>Pérdida Reputacional</v>
      </c>
      <c r="G100" s="234" t="str">
        <f>+'4 - Valor del Riesgo Inherente'!G100</f>
        <v>Posibilidad de pérdida reputacional en la imagen de la entidad de manera interna o externa por falta de planeación del área misional en la entrega de información para validación</v>
      </c>
      <c r="H100" s="203" t="s">
        <v>1627</v>
      </c>
      <c r="I100" s="243" t="s">
        <v>1298</v>
      </c>
      <c r="J100" s="243" t="s">
        <v>1299</v>
      </c>
      <c r="K100" s="212" t="s">
        <v>407</v>
      </c>
      <c r="L100" s="99" t="str">
        <f t="shared" si="16"/>
        <v>Probabilidad</v>
      </c>
      <c r="M100" s="212" t="s">
        <v>412</v>
      </c>
      <c r="N100" s="99" t="str">
        <f t="shared" si="17"/>
        <v>40%</v>
      </c>
      <c r="O100" s="212" t="s">
        <v>419</v>
      </c>
      <c r="P100" s="212" t="s">
        <v>421</v>
      </c>
      <c r="Q100" s="212" t="s">
        <v>1037</v>
      </c>
      <c r="R100" s="202">
        <f>+IFERROR(IF(L100="Probabilidad",('4 - Valor del Riesgo Inherente'!J100-(+'4 - Valor del Riesgo Inherente'!J100*N100)),IF(L100="Impacto",'4 - Valor del Riesgo Inherente'!J100,"")),"")</f>
        <v>0.48</v>
      </c>
      <c r="S100" s="185" t="str">
        <f t="shared" si="10"/>
        <v>Media</v>
      </c>
      <c r="T100" s="202">
        <f>+IFERROR(IF(L100="Impacto",('4 - Valor del Riesgo Inherente'!M100-(+'4 - Valor del Riesgo Inherente'!M100*N100)),IF(L100="Probabilidad",'4 - Valor del Riesgo Inherente'!M100,"")),"")</f>
        <v>0.6</v>
      </c>
      <c r="U100" s="185" t="str">
        <f t="shared" si="11"/>
        <v>Moderado</v>
      </c>
      <c r="V100" s="185" t="str">
        <f t="shared" si="12"/>
        <v>Moderado</v>
      </c>
      <c r="W100" s="185" t="str">
        <f t="shared" si="13"/>
        <v>Reducir</v>
      </c>
    </row>
    <row r="101" spans="2:23" ht="150" customHeight="1" x14ac:dyDescent="0.25">
      <c r="B101" s="201" t="str">
        <f>+'4 - Valor del Riesgo Inherente'!B101</f>
        <v>GESTIÓN DE LA INFORMACIÓN</v>
      </c>
      <c r="C101" s="99" t="str">
        <f>+'4 - Valor del Riesgo Inherente'!C101</f>
        <v>DIRECCIÓN GENERAL - GEOGRAFÍA, TOPOGRAFÍA Y CATASTRO</v>
      </c>
      <c r="D101" s="25" t="str">
        <f>+'4 - Valor del Riesgo Inherente'!D101</f>
        <v>R 37</v>
      </c>
      <c r="E101" s="201" t="str">
        <f>+'4 - Valor del Riesgo Inherente'!E101</f>
        <v>Entrega de información Topográfica fuera de los tiempos requeridos</v>
      </c>
      <c r="F101" s="201" t="str">
        <f>+'4 - Valor del Riesgo Inherente'!F101</f>
        <v>Pérdida Reputacional</v>
      </c>
      <c r="G101" s="234" t="str">
        <f>+'4 - Valor del Riesgo Inherente'!G101</f>
        <v>Posibilidad de pérdida reputacional en la imagen de la entidad de manera interna o externa por falta de planeación del área misional en la entrega de información para validación</v>
      </c>
      <c r="H101" s="203" t="s">
        <v>1628</v>
      </c>
      <c r="I101" s="243" t="s">
        <v>1298</v>
      </c>
      <c r="J101" s="243" t="s">
        <v>1300</v>
      </c>
      <c r="K101" s="212" t="s">
        <v>409</v>
      </c>
      <c r="L101" s="99" t="str">
        <f t="shared" si="16"/>
        <v>Impacto</v>
      </c>
      <c r="M101" s="212" t="s">
        <v>412</v>
      </c>
      <c r="N101" s="99" t="str">
        <f t="shared" si="17"/>
        <v>25%</v>
      </c>
      <c r="O101" s="212" t="s">
        <v>419</v>
      </c>
      <c r="P101" s="212" t="s">
        <v>421</v>
      </c>
      <c r="Q101" s="212" t="s">
        <v>1037</v>
      </c>
      <c r="R101" s="202"/>
      <c r="S101" s="185" t="str">
        <f t="shared" si="10"/>
        <v/>
      </c>
      <c r="T101" s="202"/>
      <c r="U101" s="185" t="str">
        <f t="shared" si="11"/>
        <v/>
      </c>
      <c r="V101" s="185" t="str">
        <f t="shared" si="12"/>
        <v/>
      </c>
      <c r="W101" s="185" t="e">
        <f t="shared" si="13"/>
        <v>#N/A</v>
      </c>
    </row>
    <row r="102" spans="2:23" ht="150" customHeight="1" x14ac:dyDescent="0.25">
      <c r="B102" s="201" t="str">
        <f>+'4 - Valor del Riesgo Inherente'!B102</f>
        <v>GESTIÓN DE LA INFORMACIÓN</v>
      </c>
      <c r="C102" s="99" t="str">
        <f>+'4 - Valor del Riesgo Inherente'!C102</f>
        <v>DIRECCIÓN GENERAL - GEOGRAFÍA, TOPOGRAFÍA Y CATASTRO</v>
      </c>
      <c r="D102" s="25" t="str">
        <f>+'4 - Valor del Riesgo Inherente'!D102</f>
        <v>R 38</v>
      </c>
      <c r="E102" s="201" t="str">
        <f>+'4 - Valor del Riesgo Inherente'!E102</f>
        <v>Entrega de información fuera de los estándares y requisitos técnicos mínimos</v>
      </c>
      <c r="F102" s="201" t="str">
        <f>+'4 - Valor del Riesgo Inherente'!F102</f>
        <v>Pérdida Reputacional</v>
      </c>
      <c r="G102" s="234" t="str">
        <f>+'4 - Valor del Riesgo Inherente'!G102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2" s="203" t="s">
        <v>1629</v>
      </c>
      <c r="I102" s="243" t="s">
        <v>1298</v>
      </c>
      <c r="J102" s="243" t="s">
        <v>1301</v>
      </c>
      <c r="K102" s="212" t="s">
        <v>407</v>
      </c>
      <c r="L102" s="99" t="str">
        <f t="shared" si="16"/>
        <v>Probabilidad</v>
      </c>
      <c r="M102" s="212" t="s">
        <v>412</v>
      </c>
      <c r="N102" s="99" t="str">
        <f t="shared" si="17"/>
        <v>40%</v>
      </c>
      <c r="O102" s="212" t="s">
        <v>419</v>
      </c>
      <c r="P102" s="212" t="s">
        <v>421</v>
      </c>
      <c r="Q102" s="212" t="s">
        <v>1037</v>
      </c>
      <c r="R102" s="202">
        <f>+IFERROR(IF(L102="Probabilidad",('4 - Valor del Riesgo Inherente'!J102-(+'4 - Valor del Riesgo Inherente'!J102*N102)),IF(L102="Impacto",'4 - Valor del Riesgo Inherente'!J102,"")),"")</f>
        <v>0.48</v>
      </c>
      <c r="S102" s="185" t="str">
        <f t="shared" si="10"/>
        <v>Media</v>
      </c>
      <c r="T102" s="202">
        <f>+IFERROR(IF(L102="Impacto",('4 - Valor del Riesgo Inherente'!M102-(+'4 - Valor del Riesgo Inherente'!M102*N102)),IF(L102="Probabilidad",'4 - Valor del Riesgo Inherente'!M102,"")),"")</f>
        <v>0.6</v>
      </c>
      <c r="U102" s="185" t="str">
        <f t="shared" si="11"/>
        <v>Moderado</v>
      </c>
      <c r="V102" s="185" t="str">
        <f t="shared" si="12"/>
        <v>Moderado</v>
      </c>
      <c r="W102" s="185" t="str">
        <f t="shared" si="13"/>
        <v>Reducir</v>
      </c>
    </row>
    <row r="103" spans="2:23" ht="150" customHeight="1" x14ac:dyDescent="0.25">
      <c r="B103" s="201" t="str">
        <f>+'4 - Valor del Riesgo Inherente'!B103</f>
        <v>GESTIÓN DE LA INFORMACIÓN</v>
      </c>
      <c r="C103" s="99" t="str">
        <f>+'4 - Valor del Riesgo Inherente'!C103</f>
        <v>DIRECCIÓN GENERAL - GEOGRAFÍA, TOPOGRAFÍA Y CATASTRO</v>
      </c>
      <c r="D103" s="25" t="str">
        <f>+'4 - Valor del Riesgo Inherente'!D103</f>
        <v>R 38</v>
      </c>
      <c r="E103" s="201" t="str">
        <f>+'4 - Valor del Riesgo Inherente'!E103</f>
        <v>Entrega de información fuera de los estándares y requisitos técnicos mínimos</v>
      </c>
      <c r="F103" s="201" t="str">
        <f>+'4 - Valor del Riesgo Inherente'!F103</f>
        <v>Pérdida Reputacional</v>
      </c>
      <c r="G103" s="234" t="str">
        <f>+'4 - Valor del Riesgo Inherente'!G103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H103" s="203" t="s">
        <v>1630</v>
      </c>
      <c r="I103" s="243" t="s">
        <v>1298</v>
      </c>
      <c r="J103" s="243" t="s">
        <v>1302</v>
      </c>
      <c r="K103" s="212" t="s">
        <v>409</v>
      </c>
      <c r="L103" s="99" t="str">
        <f t="shared" si="16"/>
        <v>Impacto</v>
      </c>
      <c r="M103" s="212" t="s">
        <v>412</v>
      </c>
      <c r="N103" s="99" t="str">
        <f t="shared" si="17"/>
        <v>25%</v>
      </c>
      <c r="O103" s="212" t="s">
        <v>419</v>
      </c>
      <c r="P103" s="212" t="s">
        <v>421</v>
      </c>
      <c r="Q103" s="212" t="s">
        <v>1037</v>
      </c>
      <c r="R103" s="202"/>
      <c r="S103" s="185" t="str">
        <f t="shared" si="10"/>
        <v/>
      </c>
      <c r="T103" s="202"/>
      <c r="U103" s="185" t="str">
        <f t="shared" si="11"/>
        <v/>
      </c>
      <c r="V103" s="185" t="str">
        <f t="shared" si="12"/>
        <v/>
      </c>
      <c r="W103" s="185" t="e">
        <f t="shared" si="13"/>
        <v>#N/A</v>
      </c>
    </row>
    <row r="104" spans="2:23" ht="150" customHeight="1" x14ac:dyDescent="0.25">
      <c r="B104" s="201" t="str">
        <f>+'4 - Valor del Riesgo Inherente'!B104</f>
        <v>GESTIÓN DE LA INFORMACIÓN</v>
      </c>
      <c r="C104" s="99" t="str">
        <f>+'4 - Valor del Riesgo Inherente'!C104</f>
        <v>SUBDIRECCIÓN DE SISTEMAS DE INFORMACIÓN DE TIERRAS</v>
      </c>
      <c r="D104" s="25" t="str">
        <f>+'4 - Valor del Riesgo Inherente'!D104</f>
        <v>R 39</v>
      </c>
      <c r="E104" s="201" t="str">
        <f>+'4 - Valor del Riesgo Inherente'!E104</f>
        <v>Incumplimiento en la entrega de productos y servicios en la construcción de soluciones de software</v>
      </c>
      <c r="F104" s="201" t="str">
        <f>+'4 - Valor del Riesgo Inherente'!F104</f>
        <v>Afectación Económica o presupuestal</v>
      </c>
      <c r="G104" s="234" t="str">
        <f>+'4 - Valor del Riesgo Inherente'!G104</f>
        <v>Posibilidad de afectación económica en los costos que han sido definidos en los rubros presupuestales para los proyectos de desarrollo de software debido a la estimación errada para cada una de las etapas del ciclo de desarrollo de la solución</v>
      </c>
      <c r="H104" s="203" t="s">
        <v>1631</v>
      </c>
      <c r="I104" s="243" t="s">
        <v>1243</v>
      </c>
      <c r="J104" s="243" t="s">
        <v>1303</v>
      </c>
      <c r="K104" s="212" t="s">
        <v>407</v>
      </c>
      <c r="L104" s="99" t="str">
        <f t="shared" si="16"/>
        <v>Probabilidad</v>
      </c>
      <c r="M104" s="212" t="s">
        <v>413</v>
      </c>
      <c r="N104" s="99" t="str">
        <f t="shared" si="17"/>
        <v>50%</v>
      </c>
      <c r="O104" s="212" t="s">
        <v>419</v>
      </c>
      <c r="P104" s="212" t="s">
        <v>421</v>
      </c>
      <c r="Q104" s="212" t="s">
        <v>1037</v>
      </c>
      <c r="R104" s="202">
        <f>+IFERROR(IF(L104="Probabilidad",('4 - Valor del Riesgo Inherente'!J104-(+'4 - Valor del Riesgo Inherente'!J104*N104)),IF(L104="Impacto",'4 - Valor del Riesgo Inherente'!J104,"")),"")</f>
        <v>0.2</v>
      </c>
      <c r="S104" s="185" t="str">
        <f t="shared" si="10"/>
        <v>Muy Baja</v>
      </c>
      <c r="T104" s="202">
        <f>+IFERROR(IF(L104="Impacto",('4 - Valor del Riesgo Inherente'!M104-(+'4 - Valor del Riesgo Inherente'!M104*N104)),IF(L104="Probabilidad",'4 - Valor del Riesgo Inherente'!M104,"")),"")</f>
        <v>1</v>
      </c>
      <c r="U104" s="185" t="str">
        <f t="shared" si="11"/>
        <v>Catastrófico</v>
      </c>
      <c r="V104" s="185" t="str">
        <f t="shared" si="12"/>
        <v>Extremo</v>
      </c>
      <c r="W104" s="185" t="str">
        <f t="shared" si="13"/>
        <v>Reducir</v>
      </c>
    </row>
    <row r="105" spans="2:23" ht="150" customHeight="1" x14ac:dyDescent="0.25">
      <c r="B105" s="201" t="str">
        <f>+'4 - Valor del Riesgo Inherente'!B105</f>
        <v>GESTIÓN DE LA INFORMACIÓN</v>
      </c>
      <c r="C105" s="99" t="str">
        <f>+'4 - Valor del Riesgo Inherente'!C105</f>
        <v>SUBDIRECCIÓN DE SISTEMAS DE INFORMACIÓN DE TIERRAS</v>
      </c>
      <c r="D105" s="25" t="str">
        <f>+'4 - Valor del Riesgo Inherente'!D105</f>
        <v>R 39</v>
      </c>
      <c r="E105" s="201" t="str">
        <f>+'4 - Valor del Riesgo Inherente'!E105</f>
        <v>Incumplimiento en la entrega de productos y servicios en la construcción de soluciones de software</v>
      </c>
      <c r="F105" s="201" t="str">
        <f>+'4 - Valor del Riesgo Inherente'!F105</f>
        <v>Afectación Económica o presupuestal</v>
      </c>
      <c r="G105" s="234" t="str">
        <f>+'4 - Valor del Riesgo Inherente'!G105</f>
        <v>Posibilidad de afectación económica en los costos que han sido definidos en los rubros presupuestales para los proyectos de desarrollo de software debido a la estimación errada para cada una de las etapas del ciclo de desarrollo de la solución</v>
      </c>
      <c r="H105" s="203" t="s">
        <v>1632</v>
      </c>
      <c r="I105" s="243" t="s">
        <v>1243</v>
      </c>
      <c r="J105" s="243" t="s">
        <v>1304</v>
      </c>
      <c r="K105" s="212" t="s">
        <v>408</v>
      </c>
      <c r="L105" s="99" t="str">
        <f t="shared" si="16"/>
        <v>Impacto</v>
      </c>
      <c r="M105" s="212" t="s">
        <v>413</v>
      </c>
      <c r="N105" s="99" t="str">
        <f t="shared" si="17"/>
        <v>40%</v>
      </c>
      <c r="O105" s="212" t="s">
        <v>419</v>
      </c>
      <c r="P105" s="212" t="s">
        <v>421</v>
      </c>
      <c r="Q105" s="212" t="s">
        <v>1037</v>
      </c>
      <c r="R105" s="202">
        <f>IFERROR(IF(AND(L104="Probabilidad",L105="Probabilidad"),(R104-(+R104*N105)),IF(L105="Probabilidad",('4 - Valor del Riesgo Inherente'!J104-(+'4 - Valor del Riesgo Inherente'!J104*N105)),IF(L105="Impacto",R104,""))),"")</f>
        <v>0.2</v>
      </c>
      <c r="S105" s="185" t="str">
        <f t="shared" si="10"/>
        <v>Muy Baja</v>
      </c>
      <c r="T105" s="202">
        <f>IFERROR(IF(AND(L104="Impacto",L105="Impacto"),(T104-(+T104*N105)),IF(L105="Impacto",('4 - Valor del Riesgo Inherente'!M104-(+'4 - Valor del Riesgo Inherente'!M104*N105)),IF(L105="Probabilidad",T104,""))),"")</f>
        <v>0.6</v>
      </c>
      <c r="U105" s="185" t="str">
        <f t="shared" si="11"/>
        <v>Moderado</v>
      </c>
      <c r="V105" s="185" t="str">
        <f t="shared" si="12"/>
        <v>Moderado</v>
      </c>
      <c r="W105" s="185" t="str">
        <f t="shared" si="13"/>
        <v>Reducir</v>
      </c>
    </row>
    <row r="106" spans="2:23" ht="150" customHeight="1" x14ac:dyDescent="0.25">
      <c r="B106" s="201" t="str">
        <f>+'4 - Valor del Riesgo Inherente'!B106</f>
        <v>GESTIÓN DE LA INFORMACIÓN</v>
      </c>
      <c r="C106" s="99" t="str">
        <f>+'4 - Valor del Riesgo Inherente'!C106</f>
        <v>SUBDIRECCIÓN DE SISTEMAS DE INFORMACIÓN DE TIERRAS</v>
      </c>
      <c r="D106" s="25" t="str">
        <f>+'4 - Valor del Riesgo Inherente'!D106</f>
        <v>R 39</v>
      </c>
      <c r="E106" s="201" t="str">
        <f>+'4 - Valor del Riesgo Inherente'!E106</f>
        <v>Incumplimiento en la entrega de productos y servicios en la construcción de soluciones de software</v>
      </c>
      <c r="F106" s="201" t="str">
        <f>+'4 - Valor del Riesgo Inherente'!F106</f>
        <v>Afectación Económica o presupuestal</v>
      </c>
      <c r="G106" s="234" t="str">
        <f>+'4 - Valor del Riesgo Inherente'!G106</f>
        <v>Posibilidad de afectación económica en los costos que han sido definidos en los rubros presupuestales para los proyectos de desarrollo de software debido a la estimación errada para cada una de las etapas del ciclo de desarrollo de la solución</v>
      </c>
      <c r="H106" s="203" t="s">
        <v>1633</v>
      </c>
      <c r="I106" s="243" t="s">
        <v>1243</v>
      </c>
      <c r="J106" s="243" t="s">
        <v>1305</v>
      </c>
      <c r="K106" s="212" t="s">
        <v>409</v>
      </c>
      <c r="L106" s="99" t="str">
        <f t="shared" si="16"/>
        <v>Impacto</v>
      </c>
      <c r="M106" s="212" t="s">
        <v>412</v>
      </c>
      <c r="N106" s="99" t="str">
        <f t="shared" si="17"/>
        <v>25%</v>
      </c>
      <c r="O106" s="212" t="s">
        <v>419</v>
      </c>
      <c r="P106" s="212" t="s">
        <v>421</v>
      </c>
      <c r="Q106" s="212" t="s">
        <v>1037</v>
      </c>
      <c r="R106" s="202"/>
      <c r="S106" s="185" t="str">
        <f t="shared" si="10"/>
        <v/>
      </c>
      <c r="T106" s="202"/>
      <c r="U106" s="185" t="str">
        <f t="shared" si="11"/>
        <v/>
      </c>
      <c r="V106" s="185" t="str">
        <f t="shared" si="12"/>
        <v/>
      </c>
      <c r="W106" s="185" t="e">
        <f t="shared" si="13"/>
        <v>#N/A</v>
      </c>
    </row>
    <row r="107" spans="2:23" ht="150" customHeight="1" x14ac:dyDescent="0.25">
      <c r="B107" s="201" t="str">
        <f>+'4 - Valor del Riesgo Inherente'!B107</f>
        <v>GESTIÓN DE LA INFORMACIÓN</v>
      </c>
      <c r="C107" s="99" t="str">
        <f>+'4 - Valor del Riesgo Inherente'!C107</f>
        <v>SUBDIRECCIÓN DE SISTEMAS DE INFORMACIÓN DE TIERRAS</v>
      </c>
      <c r="D107" s="25" t="str">
        <f>+'4 - Valor del Riesgo Inherente'!D107</f>
        <v>R 40</v>
      </c>
      <c r="E107" s="201" t="str">
        <f>+'4 - Valor del Riesgo Inherente'!E107</f>
        <v>Incumplir los tiempos de entrega de desarrollo y ajustes a las aplicaciones de la Agencia</v>
      </c>
      <c r="F107" s="201" t="str">
        <f>+'4 - Valor del Riesgo Inherente'!F107</f>
        <v>Afectación Económica o presupuestal</v>
      </c>
      <c r="G107" s="234" t="str">
        <f>+'4 - Valor del Riesgo Inherente'!G107</f>
        <v>Posibilidad de afectación económica en los costos que han sido definidos en los rubros presupuestales para los proyectos de desarrollo de software debido a la estimación errada para cada una de las etapas del ciclo de desarrollo de la solución</v>
      </c>
      <c r="H107" s="203" t="s">
        <v>1634</v>
      </c>
      <c r="I107" s="243" t="s">
        <v>1243</v>
      </c>
      <c r="J107" s="243" t="s">
        <v>1306</v>
      </c>
      <c r="K107" s="212" t="s">
        <v>407</v>
      </c>
      <c r="L107" s="99" t="str">
        <f t="shared" si="16"/>
        <v>Probabilidad</v>
      </c>
      <c r="M107" s="212" t="s">
        <v>413</v>
      </c>
      <c r="N107" s="99" t="str">
        <f t="shared" si="17"/>
        <v>50%</v>
      </c>
      <c r="O107" s="212" t="s">
        <v>419</v>
      </c>
      <c r="P107" s="212" t="s">
        <v>421</v>
      </c>
      <c r="Q107" s="212" t="s">
        <v>1037</v>
      </c>
      <c r="R107" s="202">
        <f>+IFERROR(IF(L107="Probabilidad",('4 - Valor del Riesgo Inherente'!J107-(+'4 - Valor del Riesgo Inherente'!J107*N107)),IF(L107="Impacto",'4 - Valor del Riesgo Inherente'!J107,"")),"")</f>
        <v>0.2</v>
      </c>
      <c r="S107" s="185" t="str">
        <f t="shared" si="10"/>
        <v>Muy Baja</v>
      </c>
      <c r="T107" s="202">
        <f>+IFERROR(IF(L107="Impacto",('4 - Valor del Riesgo Inherente'!M107-(+'4 - Valor del Riesgo Inherente'!M107*N107)),IF(L107="Probabilidad",'4 - Valor del Riesgo Inherente'!M107,"")),"")</f>
        <v>1</v>
      </c>
      <c r="U107" s="185" t="str">
        <f t="shared" si="11"/>
        <v>Catastrófico</v>
      </c>
      <c r="V107" s="185" t="str">
        <f t="shared" si="12"/>
        <v>Extremo</v>
      </c>
      <c r="W107" s="185" t="str">
        <f t="shared" si="13"/>
        <v>Reducir</v>
      </c>
    </row>
    <row r="108" spans="2:23" ht="150" customHeight="1" x14ac:dyDescent="0.25">
      <c r="B108" s="201" t="str">
        <f>+'4 - Valor del Riesgo Inherente'!B108</f>
        <v>GESTIÓN DE LA INFORMACIÓN</v>
      </c>
      <c r="C108" s="99" t="str">
        <f>+'4 - Valor del Riesgo Inherente'!C108</f>
        <v>SUBDIRECCIÓN DE SISTEMAS DE INFORMACIÓN DE TIERRAS</v>
      </c>
      <c r="D108" s="25" t="str">
        <f>+'4 - Valor del Riesgo Inherente'!D108</f>
        <v>R 40</v>
      </c>
      <c r="E108" s="201" t="str">
        <f>+'4 - Valor del Riesgo Inherente'!E108</f>
        <v>Incumplir los tiempos de entrega de desarrollo y ajustes a las aplicaciones de la Agencia</v>
      </c>
      <c r="F108" s="201" t="str">
        <f>+'4 - Valor del Riesgo Inherente'!F108</f>
        <v>Afectación Económica o presupuestal</v>
      </c>
      <c r="G108" s="234" t="str">
        <f>+'4 - Valor del Riesgo Inherente'!G108</f>
        <v>Posibilidad de afectación económica en los costos que han sido definidos en los rubros presupuestales para los proyectos de desarrollo de software debido a la estimación errada para cada una de las etapas del ciclo de desarrollo de la solución</v>
      </c>
      <c r="H108" s="203" t="s">
        <v>1635</v>
      </c>
      <c r="I108" s="243" t="s">
        <v>1243</v>
      </c>
      <c r="J108" s="243" t="s">
        <v>1307</v>
      </c>
      <c r="K108" s="212" t="s">
        <v>409</v>
      </c>
      <c r="L108" s="99" t="str">
        <f t="shared" si="16"/>
        <v>Impacto</v>
      </c>
      <c r="M108" s="212" t="s">
        <v>412</v>
      </c>
      <c r="N108" s="99" t="str">
        <f t="shared" si="17"/>
        <v>25%</v>
      </c>
      <c r="O108" s="212" t="s">
        <v>419</v>
      </c>
      <c r="P108" s="212" t="s">
        <v>421</v>
      </c>
      <c r="Q108" s="212" t="s">
        <v>1037</v>
      </c>
      <c r="R108" s="202"/>
      <c r="S108" s="185" t="str">
        <f t="shared" si="10"/>
        <v/>
      </c>
      <c r="T108" s="202"/>
      <c r="U108" s="185" t="str">
        <f t="shared" si="11"/>
        <v/>
      </c>
      <c r="V108" s="185" t="str">
        <f t="shared" si="12"/>
        <v/>
      </c>
      <c r="W108" s="185" t="e">
        <f t="shared" si="13"/>
        <v>#N/A</v>
      </c>
    </row>
    <row r="109" spans="2:23" ht="150" customHeight="1" x14ac:dyDescent="0.25">
      <c r="B109" s="201" t="str">
        <f>+'4 - Valor del Riesgo Inherente'!B109</f>
        <v>GESTIÓN DE LA INFORMACIÓN</v>
      </c>
      <c r="C109" s="99" t="str">
        <f>+'4 - Valor del Riesgo Inherente'!C109</f>
        <v>SUBDIRECCIÓN DE SISTEMAS DE INFORMACIÓN DE TIERRAS</v>
      </c>
      <c r="D109" s="25" t="str">
        <f>+'4 - Valor del Riesgo Inherente'!D109</f>
        <v>R 41</v>
      </c>
      <c r="E109" s="201" t="str">
        <f>+'4 - Valor del Riesgo Inherente'!E109</f>
        <v>Realizar actividades relacionadas con los procedimientos misionales fuera del sistema integrado de tierras (SIT), dispuesto  por la Entidad</v>
      </c>
      <c r="F109" s="201" t="str">
        <f>+'4 - Valor del Riesgo Inherente'!F109</f>
        <v>Afectación Económica o presupuestal</v>
      </c>
      <c r="G109" s="234" t="str">
        <f>+'4 - Valor del Riesgo Inherente'!G109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09" s="203" t="s">
        <v>1636</v>
      </c>
      <c r="I109" s="243" t="s">
        <v>1243</v>
      </c>
      <c r="J109" s="243" t="s">
        <v>1308</v>
      </c>
      <c r="K109" s="212" t="s">
        <v>407</v>
      </c>
      <c r="L109" s="99" t="str">
        <f t="shared" si="16"/>
        <v>Probabilidad</v>
      </c>
      <c r="M109" s="212" t="s">
        <v>413</v>
      </c>
      <c r="N109" s="99" t="str">
        <f t="shared" si="17"/>
        <v>50%</v>
      </c>
      <c r="O109" s="212" t="s">
        <v>419</v>
      </c>
      <c r="P109" s="212" t="s">
        <v>421</v>
      </c>
      <c r="Q109" s="212" t="s">
        <v>1037</v>
      </c>
      <c r="R109" s="202">
        <f>+IFERROR(IF(L109="Probabilidad",('4 - Valor del Riesgo Inherente'!J109-(+'4 - Valor del Riesgo Inherente'!J109*N109)),IF(L109="Impacto",'4 - Valor del Riesgo Inherente'!J109,"")),"")</f>
        <v>0.1</v>
      </c>
      <c r="S109" s="185" t="str">
        <f t="shared" si="10"/>
        <v>Muy Baja</v>
      </c>
      <c r="T109" s="202">
        <f>+IFERROR(IF(L109="Impacto",('4 - Valor del Riesgo Inherente'!M109-(+'4 - Valor del Riesgo Inherente'!M109*N109)),IF(L109="Probabilidad",'4 - Valor del Riesgo Inherente'!M109,"")),"")</f>
        <v>1</v>
      </c>
      <c r="U109" s="185" t="str">
        <f t="shared" si="11"/>
        <v>Catastrófico</v>
      </c>
      <c r="V109" s="185" t="str">
        <f t="shared" si="12"/>
        <v>Extremo</v>
      </c>
      <c r="W109" s="185" t="str">
        <f t="shared" si="13"/>
        <v>Reducir</v>
      </c>
    </row>
    <row r="110" spans="2:23" ht="150" customHeight="1" x14ac:dyDescent="0.25">
      <c r="B110" s="201" t="str">
        <f>+'4 - Valor del Riesgo Inherente'!B110</f>
        <v>GESTIÓN DE LA INFORMACIÓN</v>
      </c>
      <c r="C110" s="99" t="str">
        <f>+'4 - Valor del Riesgo Inherente'!C110</f>
        <v>SUBDIRECCIÓN DE SISTEMAS DE INFORMACIÓN DE TIERRAS</v>
      </c>
      <c r="D110" s="25" t="str">
        <f>+'4 - Valor del Riesgo Inherente'!D110</f>
        <v>R 41</v>
      </c>
      <c r="E110" s="201" t="str">
        <f>+'4 - Valor del Riesgo Inherente'!E110</f>
        <v>Realizar actividades relacionadas con los procedimientos misionales fuera del sistema integrado de tierras (SIT), dispuesto  por la Entidad</v>
      </c>
      <c r="F110" s="201" t="str">
        <f>+'4 - Valor del Riesgo Inherente'!F110</f>
        <v>Afectación Económica o presupuestal</v>
      </c>
      <c r="G110" s="234" t="str">
        <f>+'4 - Valor del Riesgo Inherente'!G110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0" s="203" t="s">
        <v>1637</v>
      </c>
      <c r="I110" s="243" t="s">
        <v>1243</v>
      </c>
      <c r="J110" s="243" t="s">
        <v>1309</v>
      </c>
      <c r="K110" s="212" t="s">
        <v>408</v>
      </c>
      <c r="L110" s="99" t="str">
        <f t="shared" si="16"/>
        <v>Impacto</v>
      </c>
      <c r="M110" s="212" t="s">
        <v>413</v>
      </c>
      <c r="N110" s="99" t="str">
        <f t="shared" si="17"/>
        <v>40%</v>
      </c>
      <c r="O110" s="212" t="s">
        <v>419</v>
      </c>
      <c r="P110" s="212" t="s">
        <v>421</v>
      </c>
      <c r="Q110" s="212" t="s">
        <v>1037</v>
      </c>
      <c r="R110" s="202">
        <f>IFERROR(IF(AND(L109="Probabilidad",L110="Probabilidad"),(R109-(+R109*N110)),IF(L110="Probabilidad",('4 - Valor del Riesgo Inherente'!J109-(+'4 - Valor del Riesgo Inherente'!J109*N110)),IF(L110="Impacto",R109,""))),"")</f>
        <v>0.1</v>
      </c>
      <c r="S110" s="185" t="str">
        <f t="shared" si="10"/>
        <v>Muy Baja</v>
      </c>
      <c r="T110" s="202">
        <f>IFERROR(IF(AND(L109="Impacto",L110="Impacto"),(T109-(+T109*N110)),IF(L110="Impacto",('4 - Valor del Riesgo Inherente'!M109-(+'4 - Valor del Riesgo Inherente'!M109*N110)),IF(L110="Probabilidad",T109,""))),"")</f>
        <v>0.6</v>
      </c>
      <c r="U110" s="185" t="str">
        <f t="shared" si="11"/>
        <v>Moderado</v>
      </c>
      <c r="V110" s="185" t="str">
        <f t="shared" si="12"/>
        <v>Moderado</v>
      </c>
      <c r="W110" s="185" t="str">
        <f t="shared" si="13"/>
        <v>Reducir</v>
      </c>
    </row>
    <row r="111" spans="2:23" ht="150" customHeight="1" x14ac:dyDescent="0.25">
      <c r="B111" s="201" t="str">
        <f>+'4 - Valor del Riesgo Inherente'!B111</f>
        <v>GESTIÓN DE LA INFORMACIÓN</v>
      </c>
      <c r="C111" s="99" t="str">
        <f>+'4 - Valor del Riesgo Inherente'!C111</f>
        <v>SUBDIRECCIÓN DE SISTEMAS DE INFORMACIÓN DE TIERRAS</v>
      </c>
      <c r="D111" s="25" t="str">
        <f>+'4 - Valor del Riesgo Inherente'!D111</f>
        <v>R 41</v>
      </c>
      <c r="E111" s="201" t="str">
        <f>+'4 - Valor del Riesgo Inherente'!E111</f>
        <v>Realizar actividades relacionadas con los procedimientos misionales fuera del sistema integrado de tierras (SIT), dispuesto  por la Entidad</v>
      </c>
      <c r="F111" s="201" t="str">
        <f>+'4 - Valor del Riesgo Inherente'!F111</f>
        <v>Afectación Económica o presupuestal</v>
      </c>
      <c r="G111" s="234" t="str">
        <f>+'4 - Valor del Riesgo Inherente'!G111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H111" s="203" t="s">
        <v>1638</v>
      </c>
      <c r="I111" s="243" t="s">
        <v>1243</v>
      </c>
      <c r="J111" s="243" t="s">
        <v>1310</v>
      </c>
      <c r="K111" s="212" t="s">
        <v>409</v>
      </c>
      <c r="L111" s="99" t="str">
        <f t="shared" si="16"/>
        <v>Impacto</v>
      </c>
      <c r="M111" s="212" t="s">
        <v>412</v>
      </c>
      <c r="N111" s="99" t="str">
        <f t="shared" si="17"/>
        <v>25%</v>
      </c>
      <c r="O111" s="212" t="s">
        <v>419</v>
      </c>
      <c r="P111" s="212" t="s">
        <v>421</v>
      </c>
      <c r="Q111" s="212" t="s">
        <v>1037</v>
      </c>
      <c r="R111" s="202"/>
      <c r="S111" s="185" t="str">
        <f t="shared" si="10"/>
        <v/>
      </c>
      <c r="T111" s="202"/>
      <c r="U111" s="185" t="str">
        <f t="shared" si="11"/>
        <v/>
      </c>
      <c r="V111" s="185" t="str">
        <f t="shared" si="12"/>
        <v/>
      </c>
      <c r="W111" s="185" t="e">
        <f t="shared" si="13"/>
        <v>#N/A</v>
      </c>
    </row>
    <row r="112" spans="2:23" ht="150" customHeight="1" x14ac:dyDescent="0.25">
      <c r="B112" s="201" t="str">
        <f>+'4 - Valor del Riesgo Inherente'!B112</f>
        <v>GESTIÓN DEL TALENTO HUMANO</v>
      </c>
      <c r="C112" s="99" t="str">
        <f>+'4 - Valor del Riesgo Inherente'!C112</f>
        <v>SUBDIRECCIÓN DE TALENTO HUMANO</v>
      </c>
      <c r="D112" s="25" t="str">
        <f>+'4 - Valor del Riesgo Inherente'!D112</f>
        <v>R 42</v>
      </c>
      <c r="E112" s="201" t="str">
        <f>+'4 - Valor del Riesgo Inherente'!E112</f>
        <v>Posibilidad de incumplir metas del Plan Estratégico de Talento Humano</v>
      </c>
      <c r="F112" s="201" t="str">
        <f>+'4 - Valor del Riesgo Inherente'!F112</f>
        <v>Pérdida Reputacional</v>
      </c>
      <c r="G112" s="234" t="str">
        <f>+'4 - Valor del Riesgo Inherente'!G112</f>
        <v>Posibilidad de pérdida reputacional en la imagen institucional debido  a falta de ejecución de las actividades y de recursos para el Plan Estratégico de Talento Humano</v>
      </c>
      <c r="H112" s="203" t="s">
        <v>1639</v>
      </c>
      <c r="I112" s="243" t="s">
        <v>1311</v>
      </c>
      <c r="J112" s="243" t="s">
        <v>2070</v>
      </c>
      <c r="K112" s="212" t="s">
        <v>407</v>
      </c>
      <c r="L112" s="99" t="str">
        <f t="shared" si="16"/>
        <v>Probabilidad</v>
      </c>
      <c r="M112" s="212" t="s">
        <v>412</v>
      </c>
      <c r="N112" s="99" t="str">
        <f t="shared" si="17"/>
        <v>40%</v>
      </c>
      <c r="O112" s="212" t="s">
        <v>1081</v>
      </c>
      <c r="P112" s="212" t="s">
        <v>421</v>
      </c>
      <c r="Q112" s="212" t="s">
        <v>1037</v>
      </c>
      <c r="R112" s="202">
        <f>+IFERROR(IF(L112="Probabilidad",('4 - Valor del Riesgo Inherente'!J112-(+'4 - Valor del Riesgo Inherente'!J112*N112)),IF(L112="Impacto",'4 - Valor del Riesgo Inherente'!J112,"")),"")</f>
        <v>0.12</v>
      </c>
      <c r="S112" s="185" t="str">
        <f t="shared" si="10"/>
        <v>Muy Baja</v>
      </c>
      <c r="T112" s="202">
        <f>+IFERROR(IF(L112="Impacto",('4 - Valor del Riesgo Inherente'!M112-(+'4 - Valor del Riesgo Inherente'!M112*N112)),IF(L112="Probabilidad",'4 - Valor del Riesgo Inherente'!M112,"")),"")</f>
        <v>0.6</v>
      </c>
      <c r="U112" s="185" t="str">
        <f t="shared" si="11"/>
        <v>Moderado</v>
      </c>
      <c r="V112" s="185" t="str">
        <f t="shared" si="12"/>
        <v>Moderado</v>
      </c>
      <c r="W112" s="185" t="str">
        <f t="shared" si="13"/>
        <v>Reducir</v>
      </c>
    </row>
    <row r="113" spans="2:23" ht="150" customHeight="1" x14ac:dyDescent="0.25">
      <c r="B113" s="201" t="str">
        <f>+'4 - Valor del Riesgo Inherente'!B113</f>
        <v>GESTIÓN DEL TALENTO HUMANO</v>
      </c>
      <c r="C113" s="99" t="str">
        <f>+'4 - Valor del Riesgo Inherente'!C113</f>
        <v>SUBDIRECCIÓN DE TALENTO HUMANO</v>
      </c>
      <c r="D113" s="25" t="str">
        <f>+'4 - Valor del Riesgo Inherente'!D113</f>
        <v>R 42</v>
      </c>
      <c r="E113" s="201" t="str">
        <f>+'4 - Valor del Riesgo Inherente'!E113</f>
        <v>Posibilidad de incumplir metas del Plan Estratégico de Talento Humano</v>
      </c>
      <c r="F113" s="201" t="str">
        <f>+'4 - Valor del Riesgo Inherente'!F113</f>
        <v>Pérdida Reputacional</v>
      </c>
      <c r="G113" s="234" t="str">
        <f>+'4 - Valor del Riesgo Inherente'!G113</f>
        <v>Posibilidad de pérdida reputacional en la imagen institucional debido  a falta de ejecución de las actividades y de recursos para el Plan Estratégico de Talento Humano</v>
      </c>
      <c r="H113" s="203" t="s">
        <v>1640</v>
      </c>
      <c r="I113" s="243" t="s">
        <v>1134</v>
      </c>
      <c r="J113" s="243" t="s">
        <v>2071</v>
      </c>
      <c r="K113" s="212" t="s">
        <v>408</v>
      </c>
      <c r="L113" s="99" t="str">
        <f t="shared" si="16"/>
        <v>Impacto</v>
      </c>
      <c r="M113" s="212" t="s">
        <v>412</v>
      </c>
      <c r="N113" s="99" t="str">
        <f t="shared" si="17"/>
        <v>30%</v>
      </c>
      <c r="O113" s="212" t="s">
        <v>1081</v>
      </c>
      <c r="P113" s="212" t="s">
        <v>421</v>
      </c>
      <c r="Q113" s="212" t="s">
        <v>1037</v>
      </c>
      <c r="R113" s="202">
        <f>IFERROR(IF(AND(L112="Probabilidad",L113="Probabilidad"),(R112-(+R112*N113)),IF(L113="Probabilidad",('4 - Valor del Riesgo Inherente'!J112-(+'4 - Valor del Riesgo Inherente'!J112*N113)),IF(L113="Impacto",R112,""))),"")</f>
        <v>0.12</v>
      </c>
      <c r="S113" s="185" t="str">
        <f t="shared" si="10"/>
        <v>Muy Baja</v>
      </c>
      <c r="T113" s="202">
        <f>IFERROR(IF(AND(L112="Impacto",L113="Impacto"),(T112-(+T112*N113)),IF(L113="Impacto",('4 - Valor del Riesgo Inherente'!M112-(+'4 - Valor del Riesgo Inherente'!M112*N113)),IF(L113="Probabilidad",T112,""))),"")</f>
        <v>0.42</v>
      </c>
      <c r="U113" s="185" t="str">
        <f t="shared" si="11"/>
        <v>Moderado</v>
      </c>
      <c r="V113" s="185" t="str">
        <f t="shared" si="12"/>
        <v>Moderado</v>
      </c>
      <c r="W113" s="185" t="str">
        <f t="shared" si="13"/>
        <v>Reducir</v>
      </c>
    </row>
    <row r="114" spans="2:23" ht="150" customHeight="1" x14ac:dyDescent="0.25">
      <c r="B114" s="201" t="str">
        <f>+'4 - Valor del Riesgo Inherente'!B114</f>
        <v>GESTIÓN DEL TALENTO HUMANO</v>
      </c>
      <c r="C114" s="99" t="str">
        <f>+'4 - Valor del Riesgo Inherente'!C114</f>
        <v>SUBDIRECCIÓN DE TALENTO HUMANO</v>
      </c>
      <c r="D114" s="25" t="str">
        <f>+'4 - Valor del Riesgo Inherente'!D114</f>
        <v>R 42</v>
      </c>
      <c r="E114" s="201" t="str">
        <f>+'4 - Valor del Riesgo Inherente'!E114</f>
        <v>Posibilidad de incumplir metas del Plan Estratégico de Talento Humano</v>
      </c>
      <c r="F114" s="201" t="str">
        <f>+'4 - Valor del Riesgo Inherente'!F114</f>
        <v>Pérdida Reputacional</v>
      </c>
      <c r="G114" s="234" t="str">
        <f>+'4 - Valor del Riesgo Inherente'!G114</f>
        <v>Posibilidad de pérdida reputacional en la imagen institucional debido  a falta de ejecución de las actividades y de recursos para el Plan Estratégico de Talento Humano</v>
      </c>
      <c r="H114" s="203" t="s">
        <v>1641</v>
      </c>
      <c r="I114" s="243" t="s">
        <v>1311</v>
      </c>
      <c r="J114" s="243" t="s">
        <v>2072</v>
      </c>
      <c r="K114" s="212" t="s">
        <v>409</v>
      </c>
      <c r="L114" s="99" t="str">
        <f t="shared" si="16"/>
        <v>Impacto</v>
      </c>
      <c r="M114" s="212" t="s">
        <v>412</v>
      </c>
      <c r="N114" s="99" t="str">
        <f t="shared" si="17"/>
        <v>25%</v>
      </c>
      <c r="O114" s="212" t="s">
        <v>1081</v>
      </c>
      <c r="P114" s="212" t="s">
        <v>421</v>
      </c>
      <c r="Q114" s="212" t="s">
        <v>1037</v>
      </c>
      <c r="R114" s="202"/>
      <c r="S114" s="185" t="str">
        <f t="shared" si="10"/>
        <v/>
      </c>
      <c r="T114" s="202"/>
      <c r="U114" s="185" t="str">
        <f t="shared" si="11"/>
        <v/>
      </c>
      <c r="V114" s="185" t="str">
        <f t="shared" si="12"/>
        <v/>
      </c>
      <c r="W114" s="185" t="e">
        <f t="shared" si="13"/>
        <v>#N/A</v>
      </c>
    </row>
    <row r="115" spans="2:23" ht="150" customHeight="1" x14ac:dyDescent="0.25">
      <c r="B115" s="201" t="str">
        <f>+'4 - Valor del Riesgo Inherente'!B115</f>
        <v>GESTIÓN DEL TALENTO HUMANO</v>
      </c>
      <c r="C115" s="99" t="str">
        <f>+'4 - Valor del Riesgo Inherente'!C115</f>
        <v>SUBDIRECCIÓN DE TALENTO HUMANO</v>
      </c>
      <c r="D115" s="25" t="str">
        <f>+'4 - Valor del Riesgo Inherente'!D115</f>
        <v>R 43</v>
      </c>
      <c r="E115" s="201" t="str">
        <f>+'4 - Valor del Riesgo Inherente'!E115</f>
        <v>Inconsistencias en el reporte y liquidación de las novedades laborales y prestacionales</v>
      </c>
      <c r="F115" s="201" t="str">
        <f>+'4 - Valor del Riesgo Inherente'!F115</f>
        <v>Afectación Económica o presupuestal</v>
      </c>
      <c r="G115" s="234" t="str">
        <f>+'4 - Valor del Riesgo Inherente'!G115</f>
        <v>Posibilidad de afectación económica por errores en la liquidación de la nomina y presentando fallas en el pago debido al desconocimiento del reporte de novedades</v>
      </c>
      <c r="H115" s="203" t="s">
        <v>1642</v>
      </c>
      <c r="I115" s="243" t="s">
        <v>1311</v>
      </c>
      <c r="J115" s="243" t="s">
        <v>1312</v>
      </c>
      <c r="K115" s="212" t="s">
        <v>407</v>
      </c>
      <c r="L115" s="99" t="str">
        <f t="shared" si="16"/>
        <v>Probabilidad</v>
      </c>
      <c r="M115" s="212" t="s">
        <v>412</v>
      </c>
      <c r="N115" s="99" t="str">
        <f t="shared" si="17"/>
        <v>40%</v>
      </c>
      <c r="O115" s="212" t="s">
        <v>1081</v>
      </c>
      <c r="P115" s="212" t="s">
        <v>421</v>
      </c>
      <c r="Q115" s="212" t="s">
        <v>1037</v>
      </c>
      <c r="R115" s="202">
        <f>+IFERROR(IF(L115="Probabilidad",('4 - Valor del Riesgo Inherente'!J115-(+'4 - Valor del Riesgo Inherente'!J115*N115)),IF(L115="Impacto",'4 - Valor del Riesgo Inherente'!J115,"")),"")</f>
        <v>0.12</v>
      </c>
      <c r="S115" s="185" t="str">
        <f t="shared" si="10"/>
        <v>Muy Baja</v>
      </c>
      <c r="T115" s="202">
        <f>+IFERROR(IF(L115="Impacto",('4 - Valor del Riesgo Inherente'!M115-(+'4 - Valor del Riesgo Inherente'!M115*N115)),IF(L115="Probabilidad",'4 - Valor del Riesgo Inherente'!M115,"")),"")</f>
        <v>1</v>
      </c>
      <c r="U115" s="185" t="str">
        <f t="shared" si="11"/>
        <v>Catastrófico</v>
      </c>
      <c r="V115" s="185" t="str">
        <f t="shared" si="12"/>
        <v>Extremo</v>
      </c>
      <c r="W115" s="185" t="str">
        <f t="shared" si="13"/>
        <v>Reducir</v>
      </c>
    </row>
    <row r="116" spans="2:23" ht="150" customHeight="1" x14ac:dyDescent="0.25">
      <c r="B116" s="201" t="str">
        <f>+'4 - Valor del Riesgo Inherente'!B116</f>
        <v>GESTIÓN DEL TALENTO HUMANO</v>
      </c>
      <c r="C116" s="99" t="str">
        <f>+'4 - Valor del Riesgo Inherente'!C116</f>
        <v>SUBDIRECCIÓN DE TALENTO HUMANO</v>
      </c>
      <c r="D116" s="25" t="str">
        <f>+'4 - Valor del Riesgo Inherente'!D116</f>
        <v>R 43</v>
      </c>
      <c r="E116" s="201" t="str">
        <f>+'4 - Valor del Riesgo Inherente'!E116</f>
        <v>Inconsistencias en el reporte y liquidación de las novedades laborales y prestacionales</v>
      </c>
      <c r="F116" s="201" t="str">
        <f>+'4 - Valor del Riesgo Inherente'!F116</f>
        <v>Afectación Económica o presupuestal</v>
      </c>
      <c r="G116" s="234" t="str">
        <f>+'4 - Valor del Riesgo Inherente'!G116</f>
        <v>Posibilidad de afectación económica por errores en la liquidación de la nomina y presentando fallas en el pago debido al desconocimiento del reporte de novedades</v>
      </c>
      <c r="H116" s="203" t="s">
        <v>1643</v>
      </c>
      <c r="I116" s="243" t="s">
        <v>1311</v>
      </c>
      <c r="J116" s="243" t="s">
        <v>2073</v>
      </c>
      <c r="K116" s="212" t="s">
        <v>409</v>
      </c>
      <c r="L116" s="99" t="str">
        <f t="shared" si="16"/>
        <v>Impacto</v>
      </c>
      <c r="M116" s="212" t="s">
        <v>412</v>
      </c>
      <c r="N116" s="99" t="str">
        <f t="shared" si="17"/>
        <v>25%</v>
      </c>
      <c r="O116" s="212" t="s">
        <v>1081</v>
      </c>
      <c r="P116" s="212" t="s">
        <v>421</v>
      </c>
      <c r="Q116" s="212" t="s">
        <v>1037</v>
      </c>
      <c r="R116" s="202"/>
      <c r="S116" s="185" t="str">
        <f t="shared" si="10"/>
        <v/>
      </c>
      <c r="T116" s="202"/>
      <c r="U116" s="185" t="str">
        <f t="shared" si="11"/>
        <v/>
      </c>
      <c r="V116" s="185" t="str">
        <f t="shared" si="12"/>
        <v/>
      </c>
      <c r="W116" s="185" t="e">
        <f t="shared" si="13"/>
        <v>#N/A</v>
      </c>
    </row>
    <row r="117" spans="2:23" ht="150" customHeight="1" x14ac:dyDescent="0.25">
      <c r="B117" s="201" t="str">
        <f>+'4 - Valor del Riesgo Inherente'!B117</f>
        <v>GESTIÓN DEL TALENTO HUMANO</v>
      </c>
      <c r="C117" s="99" t="str">
        <f>+'4 - Valor del Riesgo Inherente'!C117</f>
        <v>OFICINA JURÍDICA</v>
      </c>
      <c r="D117" s="25" t="str">
        <f>+'4 - Valor del Riesgo Inherente'!D117</f>
        <v>R 44</v>
      </c>
      <c r="E117" s="201" t="str">
        <f>+'4 - Valor del Riesgo Inherente'!E117</f>
        <v>Prescripción de la acción disciplinaria</v>
      </c>
      <c r="F117" s="201" t="str">
        <f>+'4 - Valor del Riesgo Inherente'!F117</f>
        <v>Pérdida Reputacional</v>
      </c>
      <c r="G117" s="234" t="str">
        <f>+'4 - Valor del Riesgo Inherente'!G117</f>
        <v>Posibilidad de pérdida reputacional en la imagen interna de Control Interno Disciplinario de la Oficina Jurídica por falta de impulso procesal en los expedientes a prescribir</v>
      </c>
      <c r="H117" s="203" t="s">
        <v>1644</v>
      </c>
      <c r="I117" s="243" t="s">
        <v>2074</v>
      </c>
      <c r="J117" s="243" t="s">
        <v>2075</v>
      </c>
      <c r="K117" s="212" t="s">
        <v>408</v>
      </c>
      <c r="L117" s="99" t="str">
        <f t="shared" ref="L117:L122" si="18">IF(OR(K117="Correctivo",K117="Detectivo"),"Impacto",IF(K117="Preventivo","Probabilidad",""))</f>
        <v>Impacto</v>
      </c>
      <c r="M117" s="212" t="s">
        <v>412</v>
      </c>
      <c r="N117" s="99" t="str">
        <f t="shared" ref="N117:N122" si="19">IF(AND(K117="Preventivo",M117="Automático"),"50%",IF(AND(K117="Preventivo",M117="Manual"),"40%",IF(AND(K117="Detectivo",M117="Automático"),"40%",IF(AND(K117="Detectivo",M117="Manual"),"30%",IF(AND(K117="Correctivo",M117="Automático"),"35%",IF(AND(K117="Correctivo",M117="Manual"),"25%",""))))))</f>
        <v>30%</v>
      </c>
      <c r="O117" s="212" t="s">
        <v>1081</v>
      </c>
      <c r="P117" s="212" t="s">
        <v>421</v>
      </c>
      <c r="Q117" s="212" t="s">
        <v>1037</v>
      </c>
      <c r="R117" s="202">
        <f>+IFERROR(IF(L117="Probabilidad",('4 - Valor del Riesgo Inherente'!J117-(+'4 - Valor del Riesgo Inherente'!J117*N117)),IF(L117="Impacto",'4 - Valor del Riesgo Inherente'!J117,"")),"")</f>
        <v>0.6</v>
      </c>
      <c r="S117" s="185" t="str">
        <f t="shared" si="10"/>
        <v>Media</v>
      </c>
      <c r="T117" s="202">
        <f>+IFERROR(IF(L117="Impacto",('4 - Valor del Riesgo Inherente'!M117-(+'4 - Valor del Riesgo Inherente'!M117*N117)),IF(L117="Probabilidad",'4 - Valor del Riesgo Inherente'!M117,"")),"")</f>
        <v>0.28000000000000003</v>
      </c>
      <c r="U117" s="185" t="str">
        <f t="shared" si="11"/>
        <v>Menor</v>
      </c>
      <c r="V117" s="185" t="str">
        <f t="shared" si="12"/>
        <v>Moderado</v>
      </c>
      <c r="W117" s="185" t="str">
        <f t="shared" si="13"/>
        <v>Reducir</v>
      </c>
    </row>
    <row r="118" spans="2:23" ht="150" customHeight="1" x14ac:dyDescent="0.25">
      <c r="B118" s="201" t="str">
        <f>+'4 - Valor del Riesgo Inherente'!B118</f>
        <v>GESTIÓN DEL TALENTO HUMANO</v>
      </c>
      <c r="C118" s="99" t="str">
        <f>+'4 - Valor del Riesgo Inherente'!C118</f>
        <v>OFICINA JURÍDICA</v>
      </c>
      <c r="D118" s="25" t="str">
        <f>+'4 - Valor del Riesgo Inherente'!D118</f>
        <v>R 44</v>
      </c>
      <c r="E118" s="201" t="str">
        <f>+'4 - Valor del Riesgo Inherente'!E118</f>
        <v>Prescripción de la acción disciplinaria</v>
      </c>
      <c r="F118" s="201" t="str">
        <f>+'4 - Valor del Riesgo Inherente'!F118</f>
        <v>Pérdida Reputacional</v>
      </c>
      <c r="G118" s="234" t="str">
        <f>+'4 - Valor del Riesgo Inherente'!G118</f>
        <v>Posibilidad de pérdida reputacional en la imagen interna de Control Interno Disciplinario de la Oficina Jurídica por falta de impulso procesal en los expedientes a prescribir</v>
      </c>
      <c r="H118" s="203" t="s">
        <v>1645</v>
      </c>
      <c r="I118" s="243" t="s">
        <v>2074</v>
      </c>
      <c r="J118" s="243" t="s">
        <v>2076</v>
      </c>
      <c r="K118" s="212" t="s">
        <v>409</v>
      </c>
      <c r="L118" s="99" t="str">
        <f t="shared" si="18"/>
        <v>Impacto</v>
      </c>
      <c r="M118" s="212" t="s">
        <v>412</v>
      </c>
      <c r="N118" s="99" t="str">
        <f t="shared" si="19"/>
        <v>25%</v>
      </c>
      <c r="O118" s="212" t="s">
        <v>1081</v>
      </c>
      <c r="P118" s="212" t="s">
        <v>421</v>
      </c>
      <c r="Q118" s="212" t="s">
        <v>1037</v>
      </c>
      <c r="R118" s="202"/>
      <c r="S118" s="185" t="str">
        <f t="shared" si="10"/>
        <v/>
      </c>
      <c r="T118" s="202"/>
      <c r="U118" s="185" t="str">
        <f t="shared" si="11"/>
        <v/>
      </c>
      <c r="V118" s="185" t="str">
        <f t="shared" si="12"/>
        <v/>
      </c>
      <c r="W118" s="185" t="e">
        <f t="shared" si="13"/>
        <v>#N/A</v>
      </c>
    </row>
    <row r="119" spans="2:23" ht="150" customHeight="1" x14ac:dyDescent="0.25">
      <c r="B119" s="201" t="str">
        <f>+'4 - Valor del Riesgo Inherente'!B119</f>
        <v>GESTIÓN DEL TALENTO HUMANO</v>
      </c>
      <c r="C119" s="99" t="str">
        <f>+'4 - Valor del Riesgo Inherente'!C119</f>
        <v>OFICINA JURÍDICA</v>
      </c>
      <c r="D119" s="25" t="str">
        <f>+'4 - Valor del Riesgo Inherente'!D119</f>
        <v>R 45</v>
      </c>
      <c r="E119" s="201" t="str">
        <f>+'4 - Valor del Riesgo Inherente'!E119</f>
        <v>Caducidad de la acción disciplinaria</v>
      </c>
      <c r="F119" s="201" t="str">
        <f>+'4 - Valor del Riesgo Inherente'!F119</f>
        <v>Pérdida Reputacional</v>
      </c>
      <c r="G119" s="234" t="str">
        <f>+'4 - Valor del Riesgo Inherente'!G119</f>
        <v>Posibilidad de pérdida reputacional en la imagen interna de Control Interno Disciplinario de la Oficina Jurídica por falta de impulso procesal en los expedientes a caducar</v>
      </c>
      <c r="H119" s="203" t="s">
        <v>1646</v>
      </c>
      <c r="I119" s="243" t="s">
        <v>2074</v>
      </c>
      <c r="J119" s="243" t="s">
        <v>2077</v>
      </c>
      <c r="K119" s="212" t="s">
        <v>408</v>
      </c>
      <c r="L119" s="99" t="str">
        <f t="shared" si="18"/>
        <v>Impacto</v>
      </c>
      <c r="M119" s="212" t="s">
        <v>412</v>
      </c>
      <c r="N119" s="99" t="str">
        <f t="shared" si="19"/>
        <v>30%</v>
      </c>
      <c r="O119" s="212" t="s">
        <v>1081</v>
      </c>
      <c r="P119" s="212" t="s">
        <v>421</v>
      </c>
      <c r="Q119" s="212" t="s">
        <v>1037</v>
      </c>
      <c r="R119" s="202">
        <f>+IFERROR(IF(L119="Probabilidad",('4 - Valor del Riesgo Inherente'!J119-(+'4 - Valor del Riesgo Inherente'!J119*N119)),IF(L119="Impacto",'4 - Valor del Riesgo Inherente'!J119,"")),"")</f>
        <v>0.6</v>
      </c>
      <c r="S119" s="185" t="str">
        <f t="shared" si="10"/>
        <v>Media</v>
      </c>
      <c r="T119" s="202">
        <f>+IFERROR(IF(L119="Impacto",('4 - Valor del Riesgo Inherente'!M119-(+'4 - Valor del Riesgo Inherente'!M119*N119)),IF(L119="Probabilidad",'4 - Valor del Riesgo Inherente'!M119,"")),"")</f>
        <v>0.28000000000000003</v>
      </c>
      <c r="U119" s="185" t="str">
        <f t="shared" si="11"/>
        <v>Menor</v>
      </c>
      <c r="V119" s="185" t="str">
        <f t="shared" si="12"/>
        <v>Moderado</v>
      </c>
      <c r="W119" s="185" t="str">
        <f t="shared" si="13"/>
        <v>Reducir</v>
      </c>
    </row>
    <row r="120" spans="2:23" ht="150" customHeight="1" x14ac:dyDescent="0.25">
      <c r="B120" s="201" t="str">
        <f>+'4 - Valor del Riesgo Inherente'!B120</f>
        <v>GESTIÓN DEL TALENTO HUMANO</v>
      </c>
      <c r="C120" s="99" t="str">
        <f>+'4 - Valor del Riesgo Inherente'!C120</f>
        <v>OFICINA JURÍDICA</v>
      </c>
      <c r="D120" s="25" t="str">
        <f>+'4 - Valor del Riesgo Inherente'!D120</f>
        <v>R 45</v>
      </c>
      <c r="E120" s="201" t="str">
        <f>+'4 - Valor del Riesgo Inherente'!E120</f>
        <v>Caducidad de la acción disciplinaria</v>
      </c>
      <c r="F120" s="201" t="str">
        <f>+'4 - Valor del Riesgo Inherente'!F120</f>
        <v>Pérdida Reputacional</v>
      </c>
      <c r="G120" s="234" t="str">
        <f>+'4 - Valor del Riesgo Inherente'!G120</f>
        <v>Posibilidad de pérdida reputacional en la imagen interna de Control Interno Disciplinario de la Oficina Jurídica por falta de impulso procesal en los expedientes a caducar</v>
      </c>
      <c r="H120" s="203" t="s">
        <v>1647</v>
      </c>
      <c r="I120" s="243" t="s">
        <v>2074</v>
      </c>
      <c r="J120" s="243" t="s">
        <v>2078</v>
      </c>
      <c r="K120" s="212" t="s">
        <v>409</v>
      </c>
      <c r="L120" s="99" t="str">
        <f t="shared" si="18"/>
        <v>Impacto</v>
      </c>
      <c r="M120" s="212" t="s">
        <v>412</v>
      </c>
      <c r="N120" s="99" t="str">
        <f t="shared" si="19"/>
        <v>25%</v>
      </c>
      <c r="O120" s="212" t="s">
        <v>1081</v>
      </c>
      <c r="P120" s="212" t="s">
        <v>421</v>
      </c>
      <c r="Q120" s="212" t="s">
        <v>1037</v>
      </c>
      <c r="R120" s="202"/>
      <c r="S120" s="185" t="str">
        <f t="shared" si="10"/>
        <v/>
      </c>
      <c r="T120" s="202"/>
      <c r="U120" s="185" t="str">
        <f t="shared" si="11"/>
        <v/>
      </c>
      <c r="V120" s="185" t="str">
        <f t="shared" si="12"/>
        <v/>
      </c>
      <c r="W120" s="185" t="e">
        <f t="shared" si="13"/>
        <v>#N/A</v>
      </c>
    </row>
    <row r="121" spans="2:23" ht="150" customHeight="1" x14ac:dyDescent="0.25">
      <c r="B121" s="201" t="str">
        <f>+'4 - Valor del Riesgo Inherente'!B121</f>
        <v>GESTIÓN DEL TALENTO HUMANO</v>
      </c>
      <c r="C121" s="99" t="str">
        <f>+'4 - Valor del Riesgo Inherente'!C121</f>
        <v>OFICINA JURÍDICA</v>
      </c>
      <c r="D121" s="25" t="str">
        <f>+'4 - Valor del Riesgo Inherente'!D121</f>
        <v>R 46</v>
      </c>
      <c r="E121" s="201" t="str">
        <f>+'4 - Valor del Riesgo Inherente'!E121</f>
        <v>Perdida de expedientes disciplinarios</v>
      </c>
      <c r="F121" s="201" t="str">
        <f>+'4 - Valor del Riesgo Inherente'!F121</f>
        <v>Pérdida Reputacional</v>
      </c>
      <c r="G121" s="234" t="str">
        <f>+'4 - Valor del Riesgo Inherente'!G121</f>
        <v>Posibilidad de pérdida reputacional en la imagen interna de Control Interno Disciplinario de la Oficina Jurídica por el indebido tramite de los expedientes en gestión documental</v>
      </c>
      <c r="H121" s="203" t="s">
        <v>1648</v>
      </c>
      <c r="I121" s="243" t="s">
        <v>2074</v>
      </c>
      <c r="J121" s="243" t="s">
        <v>2079</v>
      </c>
      <c r="K121" s="212" t="s">
        <v>407</v>
      </c>
      <c r="L121" s="99" t="str">
        <f t="shared" si="18"/>
        <v>Probabilidad</v>
      </c>
      <c r="M121" s="212" t="s">
        <v>412</v>
      </c>
      <c r="N121" s="99" t="str">
        <f t="shared" si="19"/>
        <v>40%</v>
      </c>
      <c r="O121" s="212" t="s">
        <v>1081</v>
      </c>
      <c r="P121" s="212" t="s">
        <v>421</v>
      </c>
      <c r="Q121" s="212" t="s">
        <v>1037</v>
      </c>
      <c r="R121" s="202">
        <f>+IFERROR(IF(L121="Probabilidad",('4 - Valor del Riesgo Inherente'!J121-(+'4 - Valor del Riesgo Inherente'!J121*N121)),IF(L121="Impacto",'4 - Valor del Riesgo Inherente'!J121,"")),"")</f>
        <v>0.36</v>
      </c>
      <c r="S121" s="185" t="str">
        <f t="shared" si="10"/>
        <v>Baja</v>
      </c>
      <c r="T121" s="202">
        <f>+IFERROR(IF(L121="Impacto",('4 - Valor del Riesgo Inherente'!M121-(+'4 - Valor del Riesgo Inherente'!M121*N121)),IF(L121="Probabilidad",'4 - Valor del Riesgo Inherente'!M121,"")),"")</f>
        <v>0.4</v>
      </c>
      <c r="U121" s="185" t="str">
        <f t="shared" si="11"/>
        <v>Menor</v>
      </c>
      <c r="V121" s="185" t="str">
        <f t="shared" si="12"/>
        <v>Moderado</v>
      </c>
      <c r="W121" s="185" t="str">
        <f t="shared" si="13"/>
        <v>Reducir</v>
      </c>
    </row>
    <row r="122" spans="2:23" ht="150" customHeight="1" x14ac:dyDescent="0.25">
      <c r="B122" s="201" t="str">
        <f>+'4 - Valor del Riesgo Inherente'!B122</f>
        <v>GESTIÓN DEL TALENTO HUMANO</v>
      </c>
      <c r="C122" s="99" t="str">
        <f>+'4 - Valor del Riesgo Inherente'!C122</f>
        <v>OFICINA JURÍDICA</v>
      </c>
      <c r="D122" s="25" t="str">
        <f>+'4 - Valor del Riesgo Inherente'!D122</f>
        <v>R 46</v>
      </c>
      <c r="E122" s="201" t="str">
        <f>+'4 - Valor del Riesgo Inherente'!E122</f>
        <v>Perdida de expedientes disciplinarios</v>
      </c>
      <c r="F122" s="201" t="str">
        <f>+'4 - Valor del Riesgo Inherente'!F122</f>
        <v>Pérdida Reputacional</v>
      </c>
      <c r="G122" s="234" t="str">
        <f>+'4 - Valor del Riesgo Inherente'!G122</f>
        <v>Posibilidad de pérdida reputacional en la imagen interna de Control Interno Disciplinario de la Oficina Jurídica por el indebido tramite de los expedientes en gestión documental</v>
      </c>
      <c r="H122" s="203" t="s">
        <v>1649</v>
      </c>
      <c r="I122" s="243" t="s">
        <v>2074</v>
      </c>
      <c r="J122" s="243" t="s">
        <v>2080</v>
      </c>
      <c r="K122" s="212" t="s">
        <v>409</v>
      </c>
      <c r="L122" s="99" t="str">
        <f t="shared" si="18"/>
        <v>Impacto</v>
      </c>
      <c r="M122" s="212" t="s">
        <v>412</v>
      </c>
      <c r="N122" s="99" t="str">
        <f t="shared" si="19"/>
        <v>25%</v>
      </c>
      <c r="O122" s="212" t="s">
        <v>1081</v>
      </c>
      <c r="P122" s="212" t="s">
        <v>421</v>
      </c>
      <c r="Q122" s="212" t="s">
        <v>1037</v>
      </c>
      <c r="R122" s="202"/>
      <c r="S122" s="185" t="str">
        <f t="shared" si="10"/>
        <v/>
      </c>
      <c r="T122" s="202"/>
      <c r="U122" s="185" t="str">
        <f t="shared" si="11"/>
        <v/>
      </c>
      <c r="V122" s="185" t="str">
        <f t="shared" si="12"/>
        <v/>
      </c>
      <c r="W122" s="185" t="e">
        <f t="shared" si="13"/>
        <v>#N/A</v>
      </c>
    </row>
    <row r="123" spans="2:23" ht="150" customHeight="1" x14ac:dyDescent="0.25">
      <c r="B123" s="201" t="str">
        <f>+'4 - Valor del Riesgo Inherente'!B123</f>
        <v>APOYO JURÍDICO</v>
      </c>
      <c r="C123" s="99" t="str">
        <f>+'4 - Valor del Riesgo Inherente'!C123</f>
        <v>OFICINA JURÍDICA</v>
      </c>
      <c r="D123" s="25" t="str">
        <f>+'4 - Valor del Riesgo Inherente'!D123</f>
        <v>R 47</v>
      </c>
      <c r="E123" s="201" t="str">
        <f>+'4 - Valor del Riesgo Inherente'!E123</f>
        <v>Emitir conceptos sobre el mismo tema con distinta interpretación</v>
      </c>
      <c r="F123" s="201" t="str">
        <f>+'4 - Valor del Riesgo Inherente'!F123</f>
        <v>Pérdida Reputacional</v>
      </c>
      <c r="G123" s="234" t="str">
        <f>+'4 - Valor del Riesgo Inherente'!G123</f>
        <v>Posibilidad de pérdida reputacional en la imagen institucional interna y externa por falta de razonabilidad y búsqueda de unificación de criterios o línea de interpretación para la toma de decisiones</v>
      </c>
      <c r="H123" s="203" t="s">
        <v>1650</v>
      </c>
      <c r="I123" s="211" t="s">
        <v>1145</v>
      </c>
      <c r="J123" s="243" t="s">
        <v>2081</v>
      </c>
      <c r="K123" s="212" t="s">
        <v>407</v>
      </c>
      <c r="L123" s="99" t="str">
        <f t="shared" ref="L123:L129" si="20">IF(OR(K123="Correctivo",K123="Detectivo"),"Impacto",IF(K123="Preventivo","Probabilidad",""))</f>
        <v>Probabilidad</v>
      </c>
      <c r="M123" s="212" t="s">
        <v>412</v>
      </c>
      <c r="N123" s="99" t="str">
        <f t="shared" ref="N123:N129" si="21">IF(AND(K123="Preventivo",M123="Automático"),"50%",IF(AND(K123="Preventivo",M123="Manual"),"40%",IF(AND(K123="Detectivo",M123="Automático"),"40%",IF(AND(K123="Detectivo",M123="Manual"),"30%",IF(AND(K123="Correctivo",M123="Automático"),"35%",IF(AND(K123="Correctivo",M123="Manual"),"25%",""))))))</f>
        <v>40%</v>
      </c>
      <c r="O123" s="212" t="s">
        <v>1081</v>
      </c>
      <c r="P123" s="212" t="s">
        <v>1347</v>
      </c>
      <c r="Q123" s="212" t="s">
        <v>1038</v>
      </c>
      <c r="R123" s="202">
        <f>+IFERROR(IF(L123="Probabilidad",('4 - Valor del Riesgo Inherente'!J123-(+'4 - Valor del Riesgo Inherente'!J123*N123)),IF(L123="Impacto",'4 - Valor del Riesgo Inherente'!J123,"")),"")</f>
        <v>0.36</v>
      </c>
      <c r="S123" s="185" t="str">
        <f t="shared" si="10"/>
        <v>Baja</v>
      </c>
      <c r="T123" s="202">
        <f>+IFERROR(IF(L123="Impacto",('4 - Valor del Riesgo Inherente'!M123-(+'4 - Valor del Riesgo Inherente'!M123*N123)),IF(L123="Probabilidad",'4 - Valor del Riesgo Inherente'!M123,"")),"")</f>
        <v>1</v>
      </c>
      <c r="U123" s="185" t="str">
        <f t="shared" si="11"/>
        <v>Catastrófico</v>
      </c>
      <c r="V123" s="185" t="str">
        <f t="shared" si="12"/>
        <v>Extremo</v>
      </c>
      <c r="W123" s="185" t="str">
        <f t="shared" si="13"/>
        <v>Reducir</v>
      </c>
    </row>
    <row r="124" spans="2:23" ht="150" customHeight="1" x14ac:dyDescent="0.25">
      <c r="B124" s="201" t="str">
        <f>+'4 - Valor del Riesgo Inherente'!B124</f>
        <v>APOYO JURÍDICO</v>
      </c>
      <c r="C124" s="99" t="str">
        <f>+'4 - Valor del Riesgo Inherente'!C124</f>
        <v>OFICINA JURÍDICA</v>
      </c>
      <c r="D124" s="25" t="str">
        <f>+'4 - Valor del Riesgo Inherente'!D124</f>
        <v>R 47</v>
      </c>
      <c r="E124" s="201" t="str">
        <f>+'4 - Valor del Riesgo Inherente'!E124</f>
        <v>Emitir conceptos sobre el mismo tema con distinta interpretación</v>
      </c>
      <c r="F124" s="201" t="str">
        <f>+'4 - Valor del Riesgo Inherente'!F124</f>
        <v>Pérdida Reputacional</v>
      </c>
      <c r="G124" s="234" t="str">
        <f>+'4 - Valor del Riesgo Inherente'!G124</f>
        <v>Posibilidad de pérdida reputacional en la imagen institucional interna y externa por falta de razonabilidad y búsqueda de unificación de criterios o línea de interpretación para la toma de decisiones</v>
      </c>
      <c r="H124" s="203" t="s">
        <v>1651</v>
      </c>
      <c r="I124" s="211" t="s">
        <v>1145</v>
      </c>
      <c r="J124" s="243" t="s">
        <v>1313</v>
      </c>
      <c r="K124" s="212" t="s">
        <v>409</v>
      </c>
      <c r="L124" s="99" t="str">
        <f t="shared" si="20"/>
        <v>Impacto</v>
      </c>
      <c r="M124" s="212" t="s">
        <v>412</v>
      </c>
      <c r="N124" s="99" t="str">
        <f t="shared" si="21"/>
        <v>25%</v>
      </c>
      <c r="O124" s="212" t="s">
        <v>1081</v>
      </c>
      <c r="P124" s="212" t="s">
        <v>1347</v>
      </c>
      <c r="Q124" s="212" t="s">
        <v>1038</v>
      </c>
      <c r="R124" s="202"/>
      <c r="S124" s="185" t="str">
        <f t="shared" si="10"/>
        <v/>
      </c>
      <c r="T124" s="202"/>
      <c r="U124" s="185" t="str">
        <f t="shared" si="11"/>
        <v/>
      </c>
      <c r="V124" s="185" t="str">
        <f t="shared" si="12"/>
        <v/>
      </c>
      <c r="W124" s="185" t="e">
        <f t="shared" si="13"/>
        <v>#N/A</v>
      </c>
    </row>
    <row r="125" spans="2:23" ht="150" customHeight="1" x14ac:dyDescent="0.25">
      <c r="B125" s="201" t="str">
        <f>+'4 - Valor del Riesgo Inherente'!B125</f>
        <v>APOYO JURÍDICO</v>
      </c>
      <c r="C125" s="99" t="str">
        <f>+'4 - Valor del Riesgo Inherente'!C125</f>
        <v>OFICINA JURÍDICA</v>
      </c>
      <c r="D125" s="25" t="str">
        <f>+'4 - Valor del Riesgo Inherente'!D125</f>
        <v>R 48</v>
      </c>
      <c r="E125" s="201" t="str">
        <f>+'4 - Valor del Riesgo Inherente'!E125</f>
        <v>Vencimiento de términos</v>
      </c>
      <c r="F125" s="201" t="str">
        <f>+'4 - Valor del Riesgo Inherente'!F125</f>
        <v>Afectación Económica o presupuestal</v>
      </c>
      <c r="G125" s="234" t="str">
        <f>+'4 - Valor del Riesgo Inherente'!G125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5" s="203" t="s">
        <v>1652</v>
      </c>
      <c r="I125" s="211" t="s">
        <v>1145</v>
      </c>
      <c r="J125" s="243" t="s">
        <v>2082</v>
      </c>
      <c r="K125" s="212" t="s">
        <v>407</v>
      </c>
      <c r="L125" s="99" t="str">
        <f t="shared" si="20"/>
        <v>Probabilidad</v>
      </c>
      <c r="M125" s="212" t="s">
        <v>412</v>
      </c>
      <c r="N125" s="99" t="str">
        <f t="shared" si="21"/>
        <v>40%</v>
      </c>
      <c r="O125" s="212" t="s">
        <v>1081</v>
      </c>
      <c r="P125" s="212" t="s">
        <v>1347</v>
      </c>
      <c r="Q125" s="212" t="s">
        <v>1038</v>
      </c>
      <c r="R125" s="202">
        <f>+IFERROR(IF(L125="Probabilidad",('4 - Valor del Riesgo Inherente'!J125-(+'4 - Valor del Riesgo Inherente'!J125*N125)),IF(L125="Impacto",'4 - Valor del Riesgo Inherente'!J125,"")),"")</f>
        <v>0.48</v>
      </c>
      <c r="S125" s="185" t="str">
        <f t="shared" si="10"/>
        <v>Media</v>
      </c>
      <c r="T125" s="202">
        <f>+IFERROR(IF(L125="Impacto",('4 - Valor del Riesgo Inherente'!M125-(+'4 - Valor del Riesgo Inherente'!M125*N125)),IF(L125="Probabilidad",'4 - Valor del Riesgo Inherente'!M125,"")),"")</f>
        <v>1</v>
      </c>
      <c r="U125" s="185" t="str">
        <f t="shared" si="11"/>
        <v>Catastrófico</v>
      </c>
      <c r="V125" s="185" t="str">
        <f t="shared" si="12"/>
        <v>Extremo</v>
      </c>
      <c r="W125" s="185" t="str">
        <f t="shared" si="13"/>
        <v>Reducir</v>
      </c>
    </row>
    <row r="126" spans="2:23" ht="150" customHeight="1" x14ac:dyDescent="0.25">
      <c r="B126" s="201" t="str">
        <f>+'4 - Valor del Riesgo Inherente'!B126</f>
        <v>APOYO JURÍDICO</v>
      </c>
      <c r="C126" s="99" t="str">
        <f>+'4 - Valor del Riesgo Inherente'!C126</f>
        <v>OFICINA JURÍDICA</v>
      </c>
      <c r="D126" s="25" t="str">
        <f>+'4 - Valor del Riesgo Inherente'!D126</f>
        <v>R 48</v>
      </c>
      <c r="E126" s="201" t="str">
        <f>+'4 - Valor del Riesgo Inherente'!E126</f>
        <v>Vencimiento de términos</v>
      </c>
      <c r="F126" s="201" t="str">
        <f>+'4 - Valor del Riesgo Inherente'!F126</f>
        <v>Afectación Económica o presupuestal</v>
      </c>
      <c r="G126" s="234" t="str">
        <f>+'4 - Valor del Riesgo Inherente'!G126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6" s="203" t="s">
        <v>1653</v>
      </c>
      <c r="I126" s="211" t="s">
        <v>1145</v>
      </c>
      <c r="J126" s="243" t="s">
        <v>1314</v>
      </c>
      <c r="K126" s="212" t="s">
        <v>407</v>
      </c>
      <c r="L126" s="99" t="str">
        <f t="shared" si="20"/>
        <v>Probabilidad</v>
      </c>
      <c r="M126" s="212" t="s">
        <v>412</v>
      </c>
      <c r="N126" s="99" t="str">
        <f t="shared" si="21"/>
        <v>40%</v>
      </c>
      <c r="O126" s="212" t="s">
        <v>1081</v>
      </c>
      <c r="P126" s="212" t="s">
        <v>1347</v>
      </c>
      <c r="Q126" s="212" t="s">
        <v>1038</v>
      </c>
      <c r="R126" s="202">
        <f>IFERROR(IF(AND(L125="Probabilidad",L126="Probabilidad"),(R125-(+R125*N126)),IF(L126="Probabilidad",('4 - Valor del Riesgo Inherente'!J125-(+'4 - Valor del Riesgo Inherente'!J125*N126)),IF(L126="Impacto",R125,""))),"")</f>
        <v>0.28799999999999998</v>
      </c>
      <c r="S126" s="185" t="str">
        <f t="shared" si="10"/>
        <v>Baja</v>
      </c>
      <c r="T126" s="202">
        <f>IFERROR(IF(AND(L125="Impacto",L126="Impacto"),(T125-(+T125*N126)),IF(L126="Impacto",('4 - Valor del Riesgo Inherente'!M125-(+'4 - Valor del Riesgo Inherente'!M125*N126)),IF(L126="Probabilidad",T125,""))),"")</f>
        <v>1</v>
      </c>
      <c r="U126" s="185" t="str">
        <f t="shared" si="11"/>
        <v>Catastrófico</v>
      </c>
      <c r="V126" s="185" t="str">
        <f t="shared" si="12"/>
        <v>Extremo</v>
      </c>
      <c r="W126" s="185" t="str">
        <f t="shared" si="13"/>
        <v>Reducir</v>
      </c>
    </row>
    <row r="127" spans="2:23" ht="150" customHeight="1" x14ac:dyDescent="0.25">
      <c r="B127" s="201" t="str">
        <f>+'4 - Valor del Riesgo Inherente'!B127</f>
        <v>APOYO JURÍDICO</v>
      </c>
      <c r="C127" s="99" t="str">
        <f>+'4 - Valor del Riesgo Inherente'!C127</f>
        <v>OFICINA JURÍDICA</v>
      </c>
      <c r="D127" s="25" t="str">
        <f>+'4 - Valor del Riesgo Inherente'!D127</f>
        <v>R 48</v>
      </c>
      <c r="E127" s="201" t="str">
        <f>+'4 - Valor del Riesgo Inherente'!E127</f>
        <v>Vencimiento de términos</v>
      </c>
      <c r="F127" s="201" t="str">
        <f>+'4 - Valor del Riesgo Inherente'!F127</f>
        <v>Afectación Económica o presupuestal</v>
      </c>
      <c r="G127" s="234" t="str">
        <f>+'4 - Valor del Riesgo Inherente'!G127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H127" s="203" t="s">
        <v>1654</v>
      </c>
      <c r="I127" s="211" t="s">
        <v>1145</v>
      </c>
      <c r="J127" s="243" t="s">
        <v>2083</v>
      </c>
      <c r="K127" s="212" t="s">
        <v>409</v>
      </c>
      <c r="L127" s="99" t="str">
        <f t="shared" si="20"/>
        <v>Impacto</v>
      </c>
      <c r="M127" s="212" t="s">
        <v>412</v>
      </c>
      <c r="N127" s="99" t="str">
        <f t="shared" si="21"/>
        <v>25%</v>
      </c>
      <c r="O127" s="212" t="s">
        <v>1081</v>
      </c>
      <c r="P127" s="212" t="s">
        <v>1347</v>
      </c>
      <c r="Q127" s="212" t="s">
        <v>1038</v>
      </c>
      <c r="R127" s="202"/>
      <c r="S127" s="185" t="str">
        <f t="shared" si="10"/>
        <v/>
      </c>
      <c r="T127" s="202"/>
      <c r="U127" s="185" t="str">
        <f t="shared" si="11"/>
        <v/>
      </c>
      <c r="V127" s="185" t="str">
        <f t="shared" si="12"/>
        <v/>
      </c>
      <c r="W127" s="185" t="e">
        <f t="shared" si="13"/>
        <v>#N/A</v>
      </c>
    </row>
    <row r="128" spans="2:23" ht="150" customHeight="1" x14ac:dyDescent="0.25">
      <c r="B128" s="201" t="str">
        <f>+'4 - Valor del Riesgo Inherente'!B128</f>
        <v>APOYO JURÍDICO</v>
      </c>
      <c r="C128" s="99" t="str">
        <f>+'4 - Valor del Riesgo Inherente'!C128</f>
        <v>OFICINA JURÍDICA</v>
      </c>
      <c r="D128" s="25" t="str">
        <f>+'4 - Valor del Riesgo Inherente'!D128</f>
        <v>R 49</v>
      </c>
      <c r="E128" s="201" t="str">
        <f>+'4 - Valor del Riesgo Inherente'!E128</f>
        <v>Emisión de viabilidades positivas contrarias a la normatividad</v>
      </c>
      <c r="F128" s="201" t="str">
        <f>+'4 - Valor del Riesgo Inherente'!F128</f>
        <v>Pérdida Reputacional</v>
      </c>
      <c r="G128" s="234" t="str">
        <f>+'4 - Valor del Riesgo Inherente'!G128</f>
        <v>Posibilidad de pérdida reputacional en la imagen de entidad por interpretaciones variadas a la normatividad y vacíos jurídicos que podrían generar la toma de decisiones erróneas</v>
      </c>
      <c r="H128" s="203" t="s">
        <v>1655</v>
      </c>
      <c r="I128" s="211" t="s">
        <v>1145</v>
      </c>
      <c r="J128" s="243" t="s">
        <v>2084</v>
      </c>
      <c r="K128" s="212" t="s">
        <v>407</v>
      </c>
      <c r="L128" s="99" t="str">
        <f t="shared" si="20"/>
        <v>Probabilidad</v>
      </c>
      <c r="M128" s="212" t="s">
        <v>412</v>
      </c>
      <c r="N128" s="99" t="str">
        <f t="shared" si="21"/>
        <v>40%</v>
      </c>
      <c r="O128" s="212" t="s">
        <v>1081</v>
      </c>
      <c r="P128" s="212" t="s">
        <v>1347</v>
      </c>
      <c r="Q128" s="212" t="s">
        <v>1038</v>
      </c>
      <c r="R128" s="202">
        <f>+IFERROR(IF(L128="Probabilidad",('4 - Valor del Riesgo Inherente'!J128-(+'4 - Valor del Riesgo Inherente'!J128*N128)),IF(L128="Impacto",'4 - Valor del Riesgo Inherente'!J128,"")),"")</f>
        <v>0.36</v>
      </c>
      <c r="S128" s="185" t="str">
        <f t="shared" si="10"/>
        <v>Baja</v>
      </c>
      <c r="T128" s="202">
        <f>+IFERROR(IF(L128="Impacto",('4 - Valor del Riesgo Inherente'!M128-(+'4 - Valor del Riesgo Inherente'!M128*N128)),IF(L128="Probabilidad",'4 - Valor del Riesgo Inherente'!M128,"")),"")</f>
        <v>1</v>
      </c>
      <c r="U128" s="185" t="str">
        <f t="shared" si="11"/>
        <v>Catastrófico</v>
      </c>
      <c r="V128" s="185" t="str">
        <f t="shared" si="12"/>
        <v>Extremo</v>
      </c>
      <c r="W128" s="185" t="str">
        <f t="shared" si="13"/>
        <v>Reducir</v>
      </c>
    </row>
    <row r="129" spans="2:23" ht="150" customHeight="1" x14ac:dyDescent="0.25">
      <c r="B129" s="201" t="str">
        <f>+'4 - Valor del Riesgo Inherente'!B129</f>
        <v>APOYO JURÍDICO</v>
      </c>
      <c r="C129" s="99" t="str">
        <f>+'4 - Valor del Riesgo Inherente'!C129</f>
        <v>OFICINA JURÍDICA</v>
      </c>
      <c r="D129" s="25" t="str">
        <f>+'4 - Valor del Riesgo Inherente'!D129</f>
        <v>R 49</v>
      </c>
      <c r="E129" s="201" t="str">
        <f>+'4 - Valor del Riesgo Inherente'!E129</f>
        <v>Emisión de viabilidades positivas contrarias a la normatividad</v>
      </c>
      <c r="F129" s="201" t="str">
        <f>+'4 - Valor del Riesgo Inherente'!F129</f>
        <v>Pérdida Reputacional</v>
      </c>
      <c r="G129" s="234" t="str">
        <f>+'4 - Valor del Riesgo Inherente'!G129</f>
        <v>Posibilidad de pérdida reputacional en la imagen de entidad por interpretaciones variadas a la normatividad y vacíos jurídicos que podrían generar la toma de decisiones erróneas</v>
      </c>
      <c r="H129" s="203" t="s">
        <v>1656</v>
      </c>
      <c r="I129" s="211" t="s">
        <v>1145</v>
      </c>
      <c r="J129" s="243" t="s">
        <v>1315</v>
      </c>
      <c r="K129" s="212" t="s">
        <v>409</v>
      </c>
      <c r="L129" s="99" t="str">
        <f t="shared" si="20"/>
        <v>Impacto</v>
      </c>
      <c r="M129" s="212" t="s">
        <v>412</v>
      </c>
      <c r="N129" s="99" t="str">
        <f t="shared" si="21"/>
        <v>25%</v>
      </c>
      <c r="O129" s="212" t="s">
        <v>1081</v>
      </c>
      <c r="P129" s="212" t="s">
        <v>1347</v>
      </c>
      <c r="Q129" s="212" t="s">
        <v>1037</v>
      </c>
      <c r="R129" s="202"/>
      <c r="S129" s="185" t="str">
        <f t="shared" si="10"/>
        <v/>
      </c>
      <c r="T129" s="202"/>
      <c r="U129" s="185" t="str">
        <f t="shared" si="11"/>
        <v/>
      </c>
      <c r="V129" s="185" t="str">
        <f t="shared" si="12"/>
        <v/>
      </c>
      <c r="W129" s="185" t="e">
        <f t="shared" si="13"/>
        <v>#N/A</v>
      </c>
    </row>
    <row r="130" spans="2:23" ht="150" customHeight="1" x14ac:dyDescent="0.25">
      <c r="B130" s="201" t="str">
        <f>+'4 - Valor del Riesgo Inherente'!B130</f>
        <v>ADQUISICIÓN DE BIENES Y SERVICIOS</v>
      </c>
      <c r="C130" s="99" t="str">
        <f>+'4 - Valor del Riesgo Inherente'!C130</f>
        <v>GRUPO CONTRATOS</v>
      </c>
      <c r="D130" s="25" t="str">
        <f>+'4 - Valor del Riesgo Inherente'!D130</f>
        <v>R 50</v>
      </c>
      <c r="E130" s="201" t="str">
        <f>+'4 - Valor del Riesgo Inherente'!E130</f>
        <v>Liquidación de contratos y/o convenios fuera del plazo previsto.</v>
      </c>
      <c r="F130" s="201" t="str">
        <f>+'4 - Valor del Riesgo Inherente'!F130</f>
        <v>Pérdida Reputacional</v>
      </c>
      <c r="G130" s="234" t="str">
        <f>+'4 - Valor del Riesgo Inherente'!G130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0" s="203" t="s">
        <v>1657</v>
      </c>
      <c r="I130" s="243" t="s">
        <v>1316</v>
      </c>
      <c r="J130" s="243" t="s">
        <v>2085</v>
      </c>
      <c r="K130" s="212" t="s">
        <v>407</v>
      </c>
      <c r="L130" s="99" t="str">
        <f t="shared" ref="L130:L138" si="22">IF(OR(K130="Correctivo",K130="Detectivo"),"Impacto",IF(K130="Preventivo","Probabilidad",""))</f>
        <v>Probabilidad</v>
      </c>
      <c r="M130" s="212" t="s">
        <v>412</v>
      </c>
      <c r="N130" s="99" t="str">
        <f t="shared" ref="N130:N138" si="23">IF(AND(K130="Preventivo",M130="Automático"),"50%",IF(AND(K130="Preventivo",M130="Manual"),"40%",IF(AND(K130="Detectivo",M130="Automático"),"40%",IF(AND(K130="Detectivo",M130="Manual"),"30%",IF(AND(K130="Correctivo",M130="Automático"),"35%",IF(AND(K130="Correctivo",M130="Manual"),"25%",""))))))</f>
        <v>40%</v>
      </c>
      <c r="O130" s="212" t="s">
        <v>419</v>
      </c>
      <c r="P130" s="212" t="s">
        <v>421</v>
      </c>
      <c r="Q130" s="212" t="s">
        <v>1037</v>
      </c>
      <c r="R130" s="202">
        <f>+IFERROR(IF(L130="Probabilidad",('4 - Valor del Riesgo Inherente'!J130-(+'4 - Valor del Riesgo Inherente'!J130*N130)),IF(L130="Impacto",'4 - Valor del Riesgo Inherente'!J130,"")),"")</f>
        <v>0.36</v>
      </c>
      <c r="S130" s="185" t="str">
        <f t="shared" si="10"/>
        <v>Baja</v>
      </c>
      <c r="T130" s="202">
        <f>+IFERROR(IF(L130="Impacto",('4 - Valor del Riesgo Inherente'!M130-(+'4 - Valor del Riesgo Inherente'!M130*N130)),IF(L130="Probabilidad",'4 - Valor del Riesgo Inherente'!M130,"")),"")</f>
        <v>0.6</v>
      </c>
      <c r="U130" s="185" t="str">
        <f t="shared" si="11"/>
        <v>Moderado</v>
      </c>
      <c r="V130" s="185" t="str">
        <f t="shared" si="12"/>
        <v>Moderado</v>
      </c>
      <c r="W130" s="185" t="str">
        <f t="shared" si="13"/>
        <v>Reducir</v>
      </c>
    </row>
    <row r="131" spans="2:23" ht="150" customHeight="1" x14ac:dyDescent="0.25">
      <c r="B131" s="201" t="str">
        <f>+'4 - Valor del Riesgo Inherente'!B131</f>
        <v>ADQUISICIÓN DE BIENES Y SERVICIOS</v>
      </c>
      <c r="C131" s="99" t="str">
        <f>+'4 - Valor del Riesgo Inherente'!C131</f>
        <v>GRUPO CONTRATOS</v>
      </c>
      <c r="D131" s="25" t="str">
        <f>+'4 - Valor del Riesgo Inherente'!D131</f>
        <v>R 50</v>
      </c>
      <c r="E131" s="201" t="str">
        <f>+'4 - Valor del Riesgo Inherente'!E131</f>
        <v>Liquidación de contratos y/o convenios fuera del plazo previsto.</v>
      </c>
      <c r="F131" s="201" t="str">
        <f>+'4 - Valor del Riesgo Inherente'!F131</f>
        <v>Pérdida Reputacional</v>
      </c>
      <c r="G131" s="234" t="str">
        <f>+'4 - Valor del Riesgo Inherente'!G131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1" s="203" t="s">
        <v>1658</v>
      </c>
      <c r="I131" s="243" t="s">
        <v>1316</v>
      </c>
      <c r="J131" s="243" t="s">
        <v>1317</v>
      </c>
      <c r="K131" s="212" t="s">
        <v>408</v>
      </c>
      <c r="L131" s="99" t="str">
        <f t="shared" si="22"/>
        <v>Impacto</v>
      </c>
      <c r="M131" s="212" t="s">
        <v>412</v>
      </c>
      <c r="N131" s="99" t="str">
        <f t="shared" si="23"/>
        <v>30%</v>
      </c>
      <c r="O131" s="212" t="s">
        <v>419</v>
      </c>
      <c r="P131" s="212" t="s">
        <v>421</v>
      </c>
      <c r="Q131" s="212" t="s">
        <v>423</v>
      </c>
      <c r="R131" s="202">
        <f>IFERROR(IF(AND(L130="Probabilidad",L131="Probabilidad"),(R130-(+R130*N131)),IF(L131="Probabilidad",('4 - Valor del Riesgo Inherente'!J130-(+'4 - Valor del Riesgo Inherente'!J130*N131)),IF(L131="Impacto",R130,""))),"")</f>
        <v>0.36</v>
      </c>
      <c r="S131" s="185" t="str">
        <f t="shared" si="10"/>
        <v>Baja</v>
      </c>
      <c r="T131" s="202">
        <f>IFERROR(IF(AND(L130="Impacto",L131="Impacto"),(T130-(+T130*N131)),IF(L131="Impacto",('4 - Valor del Riesgo Inherente'!M130-(+'4 - Valor del Riesgo Inherente'!M130*N131)),IF(L131="Probabilidad",T130,""))),"")</f>
        <v>0.42</v>
      </c>
      <c r="U131" s="185" t="str">
        <f t="shared" si="11"/>
        <v>Moderado</v>
      </c>
      <c r="V131" s="185" t="str">
        <f t="shared" si="12"/>
        <v>Moderado</v>
      </c>
      <c r="W131" s="185" t="str">
        <f t="shared" si="13"/>
        <v>Reducir</v>
      </c>
    </row>
    <row r="132" spans="2:23" ht="150" customHeight="1" x14ac:dyDescent="0.25">
      <c r="B132" s="201" t="str">
        <f>+'4 - Valor del Riesgo Inherente'!B132</f>
        <v>ADQUISICIÓN DE BIENES Y SERVICIOS</v>
      </c>
      <c r="C132" s="99" t="str">
        <f>+'4 - Valor del Riesgo Inherente'!C132</f>
        <v>GRUPO CONTRATOS</v>
      </c>
      <c r="D132" s="25" t="str">
        <f>+'4 - Valor del Riesgo Inherente'!D132</f>
        <v>R 50</v>
      </c>
      <c r="E132" s="201" t="str">
        <f>+'4 - Valor del Riesgo Inherente'!E132</f>
        <v>Liquidación de contratos y/o convenios fuera del plazo previsto.</v>
      </c>
      <c r="F132" s="201" t="str">
        <f>+'4 - Valor del Riesgo Inherente'!F132</f>
        <v>Pérdida Reputacional</v>
      </c>
      <c r="G132" s="234" t="str">
        <f>+'4 - Valor del Riesgo Inherente'!G132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H132" s="203" t="s">
        <v>1659</v>
      </c>
      <c r="I132" s="243" t="s">
        <v>1146</v>
      </c>
      <c r="J132" s="243" t="s">
        <v>2086</v>
      </c>
      <c r="K132" s="212" t="s">
        <v>409</v>
      </c>
      <c r="L132" s="99" t="str">
        <f t="shared" si="22"/>
        <v>Impacto</v>
      </c>
      <c r="M132" s="212" t="s">
        <v>412</v>
      </c>
      <c r="N132" s="99" t="str">
        <f t="shared" si="23"/>
        <v>25%</v>
      </c>
      <c r="O132" s="212" t="s">
        <v>1081</v>
      </c>
      <c r="P132" s="212" t="s">
        <v>421</v>
      </c>
      <c r="Q132" s="212" t="s">
        <v>423</v>
      </c>
      <c r="R132" s="202"/>
      <c r="S132" s="185" t="str">
        <f t="shared" si="10"/>
        <v/>
      </c>
      <c r="T132" s="202"/>
      <c r="U132" s="185" t="str">
        <f t="shared" si="11"/>
        <v/>
      </c>
      <c r="V132" s="185" t="str">
        <f t="shared" si="12"/>
        <v/>
      </c>
      <c r="W132" s="185" t="e">
        <f t="shared" si="13"/>
        <v>#N/A</v>
      </c>
    </row>
    <row r="133" spans="2:23" ht="150" customHeight="1" x14ac:dyDescent="0.25">
      <c r="B133" s="201" t="str">
        <f>+'4 - Valor del Riesgo Inherente'!B133</f>
        <v>ADQUISICIÓN DE BIENES Y SERVICIOS</v>
      </c>
      <c r="C133" s="99" t="str">
        <f>+'4 - Valor del Riesgo Inherente'!C133</f>
        <v>GRUPO CONTRATOS</v>
      </c>
      <c r="D133" s="25" t="str">
        <f>+'4 - Valor del Riesgo Inherente'!D133</f>
        <v>R 51</v>
      </c>
      <c r="E133" s="201" t="str">
        <f>+'4 - Valor del Riesgo Inherente'!E133</f>
        <v>Configuración del contrato realidad.</v>
      </c>
      <c r="F133" s="201" t="str">
        <f>+'4 - Valor del Riesgo Inherente'!F133</f>
        <v>Afectación Económica o presupuestal</v>
      </c>
      <c r="G133" s="234" t="str">
        <f>+'4 - Valor del Riesgo Inherente'!G133</f>
        <v>Posibilidad de afectación económica por costos en liquidación de contrato y pago de prestaciones de ley debido a demandas o reclamaciones judiciales por la constitución de dependencia, subordinación y horarios de la labor por parte del supervisor del contrato</v>
      </c>
      <c r="H133" s="203" t="s">
        <v>1660</v>
      </c>
      <c r="I133" s="243" t="s">
        <v>1318</v>
      </c>
      <c r="J133" s="243" t="s">
        <v>1319</v>
      </c>
      <c r="K133" s="212" t="s">
        <v>408</v>
      </c>
      <c r="L133" s="99" t="str">
        <f t="shared" si="22"/>
        <v>Impacto</v>
      </c>
      <c r="M133" s="212" t="s">
        <v>412</v>
      </c>
      <c r="N133" s="99" t="str">
        <f t="shared" si="23"/>
        <v>30%</v>
      </c>
      <c r="O133" s="212" t="s">
        <v>419</v>
      </c>
      <c r="P133" s="212" t="s">
        <v>421</v>
      </c>
      <c r="Q133" s="212" t="s">
        <v>423</v>
      </c>
      <c r="R133" s="202">
        <f>+IFERROR(IF(L133="Probabilidad",('4 - Valor del Riesgo Inherente'!J133-(+'4 - Valor del Riesgo Inherente'!J133*N133)),IF(L133="Impacto",'4 - Valor del Riesgo Inherente'!J133,"")),"")</f>
        <v>0.4</v>
      </c>
      <c r="S133" s="185" t="str">
        <f t="shared" si="10"/>
        <v>Baja</v>
      </c>
      <c r="T133" s="202">
        <f>+IFERROR(IF(L133="Impacto",('4 - Valor del Riesgo Inherente'!M133-(+'4 - Valor del Riesgo Inherente'!M133*N133)),IF(L133="Probabilidad",'4 - Valor del Riesgo Inherente'!M133,"")),"")</f>
        <v>0.28000000000000003</v>
      </c>
      <c r="U133" s="185" t="str">
        <f t="shared" si="11"/>
        <v>Menor</v>
      </c>
      <c r="V133" s="185" t="str">
        <f t="shared" si="12"/>
        <v>Moderado</v>
      </c>
      <c r="W133" s="185" t="str">
        <f t="shared" si="13"/>
        <v>Reducir</v>
      </c>
    </row>
    <row r="134" spans="2:23" ht="150" customHeight="1" x14ac:dyDescent="0.25">
      <c r="B134" s="201" t="str">
        <f>+'4 - Valor del Riesgo Inherente'!B134</f>
        <v>ADQUISICIÓN DE BIENES Y SERVICIOS</v>
      </c>
      <c r="C134" s="99" t="str">
        <f>+'4 - Valor del Riesgo Inherente'!C134</f>
        <v>GRUPO CONTRATOS</v>
      </c>
      <c r="D134" s="25" t="str">
        <f>+'4 - Valor del Riesgo Inherente'!D134</f>
        <v>R 51</v>
      </c>
      <c r="E134" s="201" t="str">
        <f>+'4 - Valor del Riesgo Inherente'!E134</f>
        <v>Configuración del contrato realidad.</v>
      </c>
      <c r="F134" s="201" t="str">
        <f>+'4 - Valor del Riesgo Inherente'!F134</f>
        <v>Afectación Económica o presupuestal</v>
      </c>
      <c r="G134" s="234" t="str">
        <f>+'4 - Valor del Riesgo Inherente'!G134</f>
        <v>Posibilidad de afectación económica por costos en liquidación de contrato y pago de prestaciones de ley debido a demandas o reclamaciones judiciales por la constitución de dependencia, subordinación y horarios de la labor por parte del supervisor del contrato</v>
      </c>
      <c r="H134" s="203" t="s">
        <v>1661</v>
      </c>
      <c r="I134" s="243" t="s">
        <v>1147</v>
      </c>
      <c r="J134" s="243" t="s">
        <v>2087</v>
      </c>
      <c r="K134" s="212" t="s">
        <v>409</v>
      </c>
      <c r="L134" s="99" t="str">
        <f t="shared" si="22"/>
        <v>Impacto</v>
      </c>
      <c r="M134" s="212" t="s">
        <v>412</v>
      </c>
      <c r="N134" s="99" t="str">
        <f t="shared" si="23"/>
        <v>25%</v>
      </c>
      <c r="O134" s="212" t="s">
        <v>419</v>
      </c>
      <c r="P134" s="212" t="s">
        <v>421</v>
      </c>
      <c r="Q134" s="212" t="s">
        <v>423</v>
      </c>
      <c r="R134" s="202"/>
      <c r="S134" s="185" t="str">
        <f t="shared" si="10"/>
        <v/>
      </c>
      <c r="T134" s="202"/>
      <c r="U134" s="185" t="str">
        <f t="shared" si="11"/>
        <v/>
      </c>
      <c r="V134" s="185" t="str">
        <f t="shared" si="12"/>
        <v/>
      </c>
      <c r="W134" s="185" t="e">
        <f t="shared" si="13"/>
        <v>#N/A</v>
      </c>
    </row>
    <row r="135" spans="2:23" ht="150" customHeight="1" x14ac:dyDescent="0.25">
      <c r="B135" s="201" t="str">
        <f>+'4 - Valor del Riesgo Inherente'!B135</f>
        <v>ADMINISTRACIÓN DE BIENES Y SERVICIOS</v>
      </c>
      <c r="C135" s="99" t="str">
        <f>+'4 - Valor del Riesgo Inherente'!C135</f>
        <v>SUBDIRECCIÓN ADMINISTRATIVA Y FINANCIERA</v>
      </c>
      <c r="D135" s="25" t="str">
        <f>+'4 - Valor del Riesgo Inherente'!D135</f>
        <v>R 52</v>
      </c>
      <c r="E135" s="201" t="str">
        <f>+'4 - Valor del Riesgo Inherente'!E135</f>
        <v>Perdidas o daños en los bienes de la Entidad</v>
      </c>
      <c r="F135" s="201" t="str">
        <f>+'4 - Valor del Riesgo Inherente'!F135</f>
        <v>Afectación Económica o presupuestal</v>
      </c>
      <c r="G135" s="234" t="str">
        <f>+'4 - Valor del Riesgo Inherente'!G135</f>
        <v>Posibilidad de afectación económica por generar incertidumbre en los estados financieros y/o posible apertura a procesos disciplinarios y/o sancionatorios debido falta de control y lineamientos en el manejo de los bienes de la Entidad</v>
      </c>
      <c r="H135" s="203" t="s">
        <v>2216</v>
      </c>
      <c r="I135" s="243" t="s">
        <v>2088</v>
      </c>
      <c r="J135" s="243" t="s">
        <v>2219</v>
      </c>
      <c r="K135" s="212" t="s">
        <v>408</v>
      </c>
      <c r="L135" s="99" t="str">
        <f t="shared" si="22"/>
        <v>Impacto</v>
      </c>
      <c r="M135" s="212" t="s">
        <v>412</v>
      </c>
      <c r="N135" s="99" t="str">
        <f t="shared" si="23"/>
        <v>30%</v>
      </c>
      <c r="O135" s="212" t="s">
        <v>1081</v>
      </c>
      <c r="P135" s="212" t="s">
        <v>1348</v>
      </c>
      <c r="Q135" s="212" t="s">
        <v>1037</v>
      </c>
      <c r="R135" s="202">
        <f>+IFERROR(IF(L135="Probabilidad",('4 - Valor del Riesgo Inherente'!J135-(+'4 - Valor del Riesgo Inherente'!J135*N135)),IF(L135="Impacto",'4 - Valor del Riesgo Inherente'!J135,"")),"")</f>
        <v>0.6</v>
      </c>
      <c r="S135" s="185" t="str">
        <f t="shared" si="10"/>
        <v>Media</v>
      </c>
      <c r="T135" s="202">
        <f>+IFERROR(IF(L135="Impacto",('4 - Valor del Riesgo Inherente'!M135-(+'4 - Valor del Riesgo Inherente'!M135*N135)),IF(L135="Probabilidad",'4 - Valor del Riesgo Inherente'!M135,"")),"")</f>
        <v>0.7</v>
      </c>
      <c r="U135" s="185" t="str">
        <f t="shared" si="11"/>
        <v>Mayor</v>
      </c>
      <c r="V135" s="185" t="str">
        <f t="shared" si="12"/>
        <v>Alto</v>
      </c>
      <c r="W135" s="185" t="str">
        <f t="shared" si="13"/>
        <v>Reducir</v>
      </c>
    </row>
    <row r="136" spans="2:23" ht="150" customHeight="1" x14ac:dyDescent="0.25">
      <c r="B136" s="201" t="str">
        <f>+'4 - Valor del Riesgo Inherente'!B136</f>
        <v>ADMINISTRACIÓN DE BIENES Y SERVICIOS</v>
      </c>
      <c r="C136" s="99" t="str">
        <f>+'4 - Valor del Riesgo Inherente'!C136</f>
        <v>SUBDIRECCIÓN ADMINISTRATIVA Y FINANCIERA</v>
      </c>
      <c r="D136" s="25" t="str">
        <f>+'4 - Valor del Riesgo Inherente'!D136</f>
        <v>R 52</v>
      </c>
      <c r="E136" s="201" t="str">
        <f>+'4 - Valor del Riesgo Inherente'!E136</f>
        <v>Perdidas o daños en los bienes de la Entidad</v>
      </c>
      <c r="F136" s="201" t="str">
        <f>+'4 - Valor del Riesgo Inherente'!F136</f>
        <v>Afectación Económica o presupuestal</v>
      </c>
      <c r="G136" s="234" t="str">
        <f>+'4 - Valor del Riesgo Inherente'!G136</f>
        <v>Posibilidad de afectación económica por generar incertidumbre en los estados financieros y/o posible apertura a procesos disciplinarios y/o sancionatorios debido falta de control y lineamientos en el manejo de los bienes de la Entidad</v>
      </c>
      <c r="H136" s="203" t="s">
        <v>2217</v>
      </c>
      <c r="I136" s="243" t="s">
        <v>2088</v>
      </c>
      <c r="J136" s="243" t="s">
        <v>2220</v>
      </c>
      <c r="K136" s="212" t="s">
        <v>409</v>
      </c>
      <c r="L136" s="99" t="str">
        <f t="shared" si="22"/>
        <v>Impacto</v>
      </c>
      <c r="M136" s="212" t="s">
        <v>412</v>
      </c>
      <c r="N136" s="99" t="str">
        <f t="shared" si="23"/>
        <v>25%</v>
      </c>
      <c r="O136" s="212" t="s">
        <v>1081</v>
      </c>
      <c r="P136" s="212" t="s">
        <v>421</v>
      </c>
      <c r="Q136" s="212" t="s">
        <v>1037</v>
      </c>
      <c r="R136" s="202"/>
      <c r="S136" s="185" t="str">
        <f t="shared" si="10"/>
        <v/>
      </c>
      <c r="T136" s="202"/>
      <c r="U136" s="185" t="str">
        <f t="shared" si="11"/>
        <v/>
      </c>
      <c r="V136" s="185" t="str">
        <f t="shared" si="12"/>
        <v/>
      </c>
      <c r="W136" s="185" t="e">
        <f t="shared" si="13"/>
        <v>#N/A</v>
      </c>
    </row>
    <row r="137" spans="2:23" ht="150" customHeight="1" x14ac:dyDescent="0.25">
      <c r="B137" s="201" t="str">
        <f>+'4 - Valor del Riesgo Inherente'!B137</f>
        <v>ADMINISTRACIÓN DE BIENES Y SERVICIOS</v>
      </c>
      <c r="C137" s="99" t="str">
        <f>+'4 - Valor del Riesgo Inherente'!C137</f>
        <v>SUBDIRECCIÓN ADMINISTRATIVA Y FINANCIERA</v>
      </c>
      <c r="D137" s="25" t="str">
        <f>+'4 - Valor del Riesgo Inherente'!D137</f>
        <v>R 52</v>
      </c>
      <c r="E137" s="201" t="str">
        <f>+'4 - Valor del Riesgo Inherente'!E137</f>
        <v>Perdidas o daños en los bienes de la Entidad</v>
      </c>
      <c r="F137" s="201" t="str">
        <f>+'4 - Valor del Riesgo Inherente'!F137</f>
        <v>Afectación Económica o presupuestal</v>
      </c>
      <c r="G137" s="234" t="str">
        <f>+'4 - Valor del Riesgo Inherente'!G137</f>
        <v>Posibilidad de afectación económica por generar incertidumbre en los estados financieros y/o posible apertura a procesos disciplinarios y/o sancionatorios debido falta de control y lineamientos en el manejo de los bienes de la Entidad</v>
      </c>
      <c r="H137" s="203"/>
      <c r="I137" s="243"/>
      <c r="J137" s="243"/>
      <c r="K137" s="212"/>
      <c r="L137" s="99"/>
      <c r="M137" s="212"/>
      <c r="N137" s="99"/>
      <c r="O137" s="212"/>
      <c r="P137" s="212"/>
      <c r="Q137" s="212"/>
      <c r="R137" s="202"/>
      <c r="S137" s="185"/>
      <c r="T137" s="202"/>
      <c r="U137" s="185"/>
      <c r="V137" s="185"/>
      <c r="W137" s="185"/>
    </row>
    <row r="138" spans="2:23" ht="150" customHeight="1" x14ac:dyDescent="0.25">
      <c r="B138" s="201" t="str">
        <f>+'4 - Valor del Riesgo Inherente'!B138</f>
        <v>ADMINISTRACIÓN DE BIENES Y SERVICIOS</v>
      </c>
      <c r="C138" s="99" t="str">
        <f>+'4 - Valor del Riesgo Inherente'!C138</f>
        <v>SUBDIRECCIÓN ADMINISTRATIVA Y FINANCIERA</v>
      </c>
      <c r="D138" s="25" t="str">
        <f>+'4 - Valor del Riesgo Inherente'!D138</f>
        <v>R 53</v>
      </c>
      <c r="E138" s="201" t="str">
        <f>+'4 - Valor del Riesgo Inherente'!E138</f>
        <v>Incumplimiento en la aplicación de los mantenimientos preventivos a los bienes de la Entidad</v>
      </c>
      <c r="F138" s="201" t="str">
        <f>+'4 - Valor del Riesgo Inherente'!F138</f>
        <v>Afectación Económica o presupuestal</v>
      </c>
      <c r="G138" s="234" t="str">
        <f>+'4 - Valor del Riesgo Inherente'!G138</f>
        <v>Posibilidad de afectación económica por sobrecostos en mantenimientos debido a la falta de control en la implementación de mantenimientos de acuerdo a sus fichas técnicas</v>
      </c>
      <c r="H138" s="203" t="s">
        <v>1662</v>
      </c>
      <c r="I138" s="243" t="s">
        <v>1147</v>
      </c>
      <c r="J138" s="243" t="s">
        <v>1320</v>
      </c>
      <c r="K138" s="212" t="s">
        <v>408</v>
      </c>
      <c r="L138" s="99" t="str">
        <f t="shared" si="22"/>
        <v>Impacto</v>
      </c>
      <c r="M138" s="212" t="s">
        <v>412</v>
      </c>
      <c r="N138" s="99" t="str">
        <f t="shared" si="23"/>
        <v>30%</v>
      </c>
      <c r="O138" s="241" t="s">
        <v>419</v>
      </c>
      <c r="P138" s="51" t="s">
        <v>421</v>
      </c>
      <c r="Q138" s="241" t="s">
        <v>1037</v>
      </c>
      <c r="R138" s="202">
        <f>+IFERROR(IF(L138="Probabilidad",('4 - Valor del Riesgo Inherente'!J138-(+'4 - Valor del Riesgo Inherente'!J138*N138)),IF(L138="Impacto",'4 - Valor del Riesgo Inherente'!J138,"")),"")</f>
        <v>0.6</v>
      </c>
      <c r="S138" s="185" t="str">
        <f t="shared" si="10"/>
        <v>Media</v>
      </c>
      <c r="T138" s="202">
        <f>+IFERROR(IF(L138="Impacto",('4 - Valor del Riesgo Inherente'!M138-(+'4 - Valor del Riesgo Inherente'!M138*N138)),IF(L138="Probabilidad",'4 - Valor del Riesgo Inherente'!M138,"")),"")</f>
        <v>0.56000000000000005</v>
      </c>
      <c r="U138" s="185" t="str">
        <f t="shared" si="11"/>
        <v>Moderado</v>
      </c>
      <c r="V138" s="185" t="str">
        <f t="shared" si="12"/>
        <v>Moderado</v>
      </c>
      <c r="W138" s="185" t="str">
        <f t="shared" si="13"/>
        <v>Reducir</v>
      </c>
    </row>
    <row r="139" spans="2:23" ht="150" customHeight="1" x14ac:dyDescent="0.25">
      <c r="B139" s="201" t="str">
        <f>+'4 - Valor del Riesgo Inherente'!B139</f>
        <v>ADMINISTRACIÓN DE BIENES Y SERVICIOS</v>
      </c>
      <c r="C139" s="99" t="str">
        <f>+'4 - Valor del Riesgo Inherente'!C139</f>
        <v>SUBDIRECCIÓN ADMINISTRATIVA Y FINANCIERA</v>
      </c>
      <c r="D139" s="25" t="str">
        <f>+'4 - Valor del Riesgo Inherente'!D139</f>
        <v>R 53</v>
      </c>
      <c r="E139" s="201" t="str">
        <f>+'4 - Valor del Riesgo Inherente'!E139</f>
        <v>Incumplimiento en la aplicación de los mantenimientos preventivos a los bienes de la Entidad</v>
      </c>
      <c r="F139" s="201" t="str">
        <f>+'4 - Valor del Riesgo Inherente'!F139</f>
        <v>Afectación Económica o presupuestal</v>
      </c>
      <c r="G139" s="234" t="str">
        <f>+'4 - Valor del Riesgo Inherente'!G139</f>
        <v>Posibilidad de afectación económica por sobrecostos en mantenimientos debido a la falta de control en la implementación de mantenimientos de acuerdo a sus fichas técnicas</v>
      </c>
      <c r="H139" s="203" t="s">
        <v>1663</v>
      </c>
      <c r="I139" s="243" t="s">
        <v>1147</v>
      </c>
      <c r="J139" s="243" t="s">
        <v>2089</v>
      </c>
      <c r="K139" s="212" t="s">
        <v>409</v>
      </c>
      <c r="L139" s="99" t="str">
        <f t="shared" ref="L139:L177" si="24">IF(OR(K139="Correctivo",K139="Detectivo"),"Impacto",IF(K139="Preventivo","Probabilidad",""))</f>
        <v>Impacto</v>
      </c>
      <c r="M139" s="212" t="s">
        <v>412</v>
      </c>
      <c r="N139" s="99" t="str">
        <f t="shared" ref="N139:N177" si="25">IF(AND(K139="Preventivo",M139="Automático"),"50%",IF(AND(K139="Preventivo",M139="Manual"),"40%",IF(AND(K139="Detectivo",M139="Automático"),"40%",IF(AND(K139="Detectivo",M139="Manual"),"30%",IF(AND(K139="Correctivo",M139="Automático"),"35%",IF(AND(K139="Correctivo",M139="Manual"),"25%",""))))))</f>
        <v>25%</v>
      </c>
      <c r="O139" s="241" t="s">
        <v>419</v>
      </c>
      <c r="P139" s="51" t="s">
        <v>421</v>
      </c>
      <c r="Q139" s="241" t="s">
        <v>1037</v>
      </c>
      <c r="R139" s="202"/>
      <c r="S139" s="185" t="str">
        <f t="shared" si="10"/>
        <v/>
      </c>
      <c r="T139" s="202"/>
      <c r="U139" s="185" t="str">
        <f t="shared" si="11"/>
        <v/>
      </c>
      <c r="V139" s="185" t="str">
        <f t="shared" si="12"/>
        <v/>
      </c>
      <c r="W139" s="185" t="e">
        <f t="shared" si="13"/>
        <v>#N/A</v>
      </c>
    </row>
    <row r="140" spans="2:23" ht="150" customHeight="1" x14ac:dyDescent="0.25">
      <c r="B140" s="201" t="str">
        <f>+'4 - Valor del Riesgo Inherente'!B140</f>
        <v>ADMINISTRACIÓN DE BIENES Y SERVICIOS</v>
      </c>
      <c r="C140" s="99" t="str">
        <f>+'4 - Valor del Riesgo Inherente'!C140</f>
        <v>SUBDIRECCIÓN ADMINISTRATIVA Y FINANCIERA</v>
      </c>
      <c r="D140" s="25" t="str">
        <f>+'4 - Valor del Riesgo Inherente'!D140</f>
        <v>R 54</v>
      </c>
      <c r="E140" s="201" t="str">
        <f>+'4 - Valor del Riesgo Inherente'!E140</f>
        <v>Legalización de comisión o viáticos sin el cumplimiento de requisitos</v>
      </c>
      <c r="F140" s="201" t="str">
        <f>+'4 - Valor del Riesgo Inherente'!F140</f>
        <v>Afectación Económica o presupuestal</v>
      </c>
      <c r="G140" s="234" t="str">
        <f>+'4 - Valor del Riesgo Inherente'!G140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0" s="203" t="s">
        <v>1664</v>
      </c>
      <c r="I140" s="243" t="s">
        <v>1147</v>
      </c>
      <c r="J140" s="243" t="s">
        <v>2090</v>
      </c>
      <c r="K140" s="212" t="s">
        <v>407</v>
      </c>
      <c r="L140" s="99" t="str">
        <f t="shared" si="24"/>
        <v>Probabilidad</v>
      </c>
      <c r="M140" s="212" t="s">
        <v>412</v>
      </c>
      <c r="N140" s="99" t="str">
        <f t="shared" si="25"/>
        <v>40%</v>
      </c>
      <c r="O140" s="212" t="s">
        <v>419</v>
      </c>
      <c r="P140" s="212" t="s">
        <v>421</v>
      </c>
      <c r="Q140" s="212" t="s">
        <v>1037</v>
      </c>
      <c r="R140" s="202">
        <f>+IFERROR(IF(L140="Probabilidad",('4 - Valor del Riesgo Inherente'!J140-(+'4 - Valor del Riesgo Inherente'!J140*N140)),IF(L140="Impacto",'4 - Valor del Riesgo Inherente'!J140,"")),"")</f>
        <v>0.36</v>
      </c>
      <c r="S140" s="185" t="str">
        <f t="shared" ref="S140:S190" si="26">IFERROR(IF(R140="","",IF(R140&lt;=0.2,"Muy Baja",IF(R140&lt;=0.4,"Baja",IF(R140&lt;=0.6,"Media",IF(R140&lt;=0.8,"Alta","Muy Alta"))))),"")</f>
        <v>Baja</v>
      </c>
      <c r="T140" s="202">
        <f>+IFERROR(IF(L140="Impacto",('4 - Valor del Riesgo Inherente'!M140-(+'4 - Valor del Riesgo Inherente'!M140*N140)),IF(L140="Probabilidad",'4 - Valor del Riesgo Inherente'!M140,"")),"")</f>
        <v>0.4</v>
      </c>
      <c r="U140" s="185" t="str">
        <f t="shared" ref="U140:U190" si="27">IFERROR(IF(T140="","",IF(T140&lt;=0.2,"Leve",IF(T140&lt;=0.4,"Menor",IF(T140&lt;=0.6,"Moderado",IF(T140&lt;=0.8,"Mayor","Catastrófico"))))),"")</f>
        <v>Menor</v>
      </c>
      <c r="V140" s="185" t="str">
        <f t="shared" ref="V140:V190" si="28">IF(OR(AND(S140="Muy Baja",U140="Leve"),AND(S140="Muy Baja",U140="Menor"),AND(S140="Baja",U140="Leve")),"Bajo",IF(OR(AND(S140="Muy baja",U140="Moderado"),AND(S140="Baja",U140="Menor"),AND(S140="Baja",U140="Moderado"),AND(S140="Media",U140="Leve"),AND(S140="Media",U140="Menor"),AND(S140="Media",U140="Moderado"),AND(S140="Alta",U140="Leve"),AND(S140="Alta",U140="Menor")),"Moderado",IF(OR(AND(S140="Muy Baja",U140="Mayor"),AND(S140="Baja",U140="Mayor"),AND(S140="Media",U140="Mayor"),AND(S140="Alta",U140="Moderado"),AND(S140="Alta",U140="Mayor"),AND(S140="Muy Alta",U140="Leve"),AND(S140="Muy Alta",U140="Menor"),AND(S140="Muy Alta",U140="Moderado"),AND(S140="Muy Alta",U140="Mayor")),"Alto",IF(OR(AND(S140="Muy Baja",U140="Catastrófico"),AND(S140="Baja",U140="Catastrófico"),AND(S140="Media",U140="Catastrófico"),AND(S140="Alta",U140="Catastrófico"),AND(S140="Muy Alta",U140="Catastrófico")),"Extremo",""))))</f>
        <v>Moderado</v>
      </c>
      <c r="W140" s="185" t="str">
        <f t="shared" ref="W140:W190" si="29">_xlfn.IFS(V140="Bajo","Aceptar",V140="Moderado","Reducir",V140="Alto","Reducir",V140="Extremo","Reducir")</f>
        <v>Reducir</v>
      </c>
    </row>
    <row r="141" spans="2:23" ht="150" customHeight="1" x14ac:dyDescent="0.25">
      <c r="B141" s="201" t="str">
        <f>+'4 - Valor del Riesgo Inherente'!B141</f>
        <v>ADMINISTRACIÓN DE BIENES Y SERVICIOS</v>
      </c>
      <c r="C141" s="99" t="str">
        <f>+'4 - Valor del Riesgo Inherente'!C141</f>
        <v>SUBDIRECCIÓN ADMINISTRATIVA Y FINANCIERA</v>
      </c>
      <c r="D141" s="25" t="str">
        <f>+'4 - Valor del Riesgo Inherente'!D141</f>
        <v>R 54</v>
      </c>
      <c r="E141" s="201" t="str">
        <f>+'4 - Valor del Riesgo Inherente'!E141</f>
        <v>Legalización de comisión o viáticos sin el cumplimiento de requisitos</v>
      </c>
      <c r="F141" s="201" t="str">
        <f>+'4 - Valor del Riesgo Inherente'!F141</f>
        <v>Afectación Económica o presupuestal</v>
      </c>
      <c r="G141" s="234" t="str">
        <f>+'4 - Valor del Riesgo Inherente'!G141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1" s="203" t="s">
        <v>1665</v>
      </c>
      <c r="I141" s="243" t="s">
        <v>1147</v>
      </c>
      <c r="J141" s="243" t="s">
        <v>2091</v>
      </c>
      <c r="K141" s="212" t="s">
        <v>409</v>
      </c>
      <c r="L141" s="99" t="str">
        <f t="shared" si="24"/>
        <v>Impacto</v>
      </c>
      <c r="M141" s="212" t="s">
        <v>412</v>
      </c>
      <c r="N141" s="99" t="str">
        <f t="shared" si="25"/>
        <v>25%</v>
      </c>
      <c r="O141" s="212" t="s">
        <v>419</v>
      </c>
      <c r="P141" s="212" t="s">
        <v>421</v>
      </c>
      <c r="Q141" s="212" t="s">
        <v>1037</v>
      </c>
      <c r="R141" s="202"/>
      <c r="S141" s="185" t="str">
        <f t="shared" si="26"/>
        <v/>
      </c>
      <c r="T141" s="202"/>
      <c r="U141" s="185" t="str">
        <f t="shared" si="27"/>
        <v/>
      </c>
      <c r="V141" s="185" t="str">
        <f t="shared" si="28"/>
        <v/>
      </c>
      <c r="W141" s="185" t="e">
        <f t="shared" si="29"/>
        <v>#N/A</v>
      </c>
    </row>
    <row r="142" spans="2:23" ht="150" customHeight="1" x14ac:dyDescent="0.25">
      <c r="B142" s="201" t="str">
        <f>+'4 - Valor del Riesgo Inherente'!B142</f>
        <v>ADMINISTRACIÓN DE BIENES Y SERVICIOS</v>
      </c>
      <c r="C142" s="99" t="str">
        <f>+'4 - Valor del Riesgo Inherente'!C142</f>
        <v>SUBDIRECCIÓN ADMINISTRATIVA Y FINANCIERA</v>
      </c>
      <c r="D142" s="25" t="str">
        <f>+'4 - Valor del Riesgo Inherente'!D142</f>
        <v>R 54</v>
      </c>
      <c r="E142" s="201" t="str">
        <f>+'4 - Valor del Riesgo Inherente'!E142</f>
        <v>Legalización de comisión o viáticos sin el cumplimiento de requisitos</v>
      </c>
      <c r="F142" s="201" t="str">
        <f>+'4 - Valor del Riesgo Inherente'!F142</f>
        <v>Afectación Económica o presupuestal</v>
      </c>
      <c r="G142" s="234" t="str">
        <f>+'4 - Valor del Riesgo Inherente'!G142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H142" s="203" t="s">
        <v>1666</v>
      </c>
      <c r="I142" s="243" t="s">
        <v>1041</v>
      </c>
      <c r="J142" s="243"/>
      <c r="K142" s="212"/>
      <c r="L142" s="99" t="str">
        <f t="shared" si="24"/>
        <v/>
      </c>
      <c r="M142" s="212"/>
      <c r="N142" s="99" t="str">
        <f t="shared" si="25"/>
        <v/>
      </c>
      <c r="O142" s="212"/>
      <c r="P142" s="212"/>
      <c r="Q142" s="212"/>
      <c r="R142" s="202" t="str">
        <f>+IFERROR(IF(L142="Probabilidad",('4 - Valor del Riesgo Inherente'!J142-(+'4 - Valor del Riesgo Inherente'!J142*N142)),IF(L142="Impacto",'4 - Valor del Riesgo Inherente'!J142,"")),"")</f>
        <v/>
      </c>
      <c r="S142" s="185" t="str">
        <f t="shared" si="26"/>
        <v/>
      </c>
      <c r="T142" s="202" t="str">
        <f>+IFERROR(IF(L142="Impacto",('4 - Valor del Riesgo Inherente'!M142-(+'4 - Valor del Riesgo Inherente'!M142*N142)),IF(L142="Probabilidad",'4 - Valor del Riesgo Inherente'!M142,"")),"")</f>
        <v/>
      </c>
      <c r="U142" s="185" t="str">
        <f t="shared" si="27"/>
        <v/>
      </c>
      <c r="V142" s="185" t="str">
        <f t="shared" si="28"/>
        <v/>
      </c>
      <c r="W142" s="185" t="e">
        <f t="shared" si="29"/>
        <v>#N/A</v>
      </c>
    </row>
    <row r="143" spans="2:23" ht="150" customHeight="1" x14ac:dyDescent="0.25">
      <c r="B143" s="201" t="str">
        <f>+'4 - Valor del Riesgo Inherente'!B143</f>
        <v>ADMINISTRACIÓN DE BIENES Y SERVICIOS</v>
      </c>
      <c r="C143" s="99" t="str">
        <f>+'4 - Valor del Riesgo Inherente'!C143</f>
        <v xml:space="preserve">SUBDIRECCIÓN ADMINISTRATIVA Y FINANCIERA
</v>
      </c>
      <c r="D143" s="25" t="str">
        <f>+'4 - Valor del Riesgo Inherente'!D143</f>
        <v>R 55</v>
      </c>
      <c r="E143" s="201" t="str">
        <f>+'4 - Valor del Riesgo Inherente'!E143</f>
        <v>Pérdida o daño en la documentación de la Agencia</v>
      </c>
      <c r="F143" s="201" t="str">
        <f>+'4 - Valor del Riesgo Inherente'!F143</f>
        <v>Pérdida Reputacional</v>
      </c>
      <c r="G143" s="234" t="str">
        <f>+'4 - Valor del Riesgo Inherente'!G143</f>
        <v>Posibilidad de pérdida reputacional en la imagen institucional ante los grupos de interés debido a la falta de control para los lineamientos de manejo y de conservación en documentos</v>
      </c>
      <c r="H143" s="203" t="s">
        <v>1667</v>
      </c>
      <c r="I143" s="243" t="s">
        <v>1321</v>
      </c>
      <c r="J143" s="243" t="s">
        <v>2092</v>
      </c>
      <c r="K143" s="212" t="s">
        <v>407</v>
      </c>
      <c r="L143" s="99" t="str">
        <f t="shared" si="24"/>
        <v>Probabilidad</v>
      </c>
      <c r="M143" s="212" t="s">
        <v>412</v>
      </c>
      <c r="N143" s="99" t="str">
        <f t="shared" si="25"/>
        <v>40%</v>
      </c>
      <c r="O143" s="212" t="s">
        <v>419</v>
      </c>
      <c r="P143" s="212" t="s">
        <v>1346</v>
      </c>
      <c r="Q143" s="212" t="s">
        <v>1037</v>
      </c>
      <c r="R143" s="202">
        <f>+IFERROR(IF(L143="Probabilidad",('4 - Valor del Riesgo Inherente'!J143-(+'4 - Valor del Riesgo Inherente'!J143*N143)),IF(L143="Impacto",'4 - Valor del Riesgo Inherente'!J143,"")),"")</f>
        <v>0.6</v>
      </c>
      <c r="S143" s="185" t="str">
        <f t="shared" si="26"/>
        <v>Media</v>
      </c>
      <c r="T143" s="202">
        <f>+IFERROR(IF(L143="Impacto",('4 - Valor del Riesgo Inherente'!M143-(+'4 - Valor del Riesgo Inherente'!M143*N143)),IF(L143="Probabilidad",'4 - Valor del Riesgo Inherente'!M143,"")),"")</f>
        <v>0.6</v>
      </c>
      <c r="U143" s="185" t="str">
        <f t="shared" si="27"/>
        <v>Moderado</v>
      </c>
      <c r="V143" s="185" t="str">
        <f t="shared" si="28"/>
        <v>Moderado</v>
      </c>
      <c r="W143" s="185" t="str">
        <f t="shared" si="29"/>
        <v>Reducir</v>
      </c>
    </row>
    <row r="144" spans="2:23" ht="150" customHeight="1" x14ac:dyDescent="0.25">
      <c r="B144" s="201" t="str">
        <f>+'4 - Valor del Riesgo Inherente'!B144</f>
        <v>ADMINISTRACIÓN DE BIENES Y SERVICIOS</v>
      </c>
      <c r="C144" s="99" t="str">
        <f>+'4 - Valor del Riesgo Inherente'!C144</f>
        <v xml:space="preserve">SUBDIRECCIÓN ADMINISTRATIVA Y FINANCIERA
</v>
      </c>
      <c r="D144" s="25" t="str">
        <f>+'4 - Valor del Riesgo Inherente'!D144</f>
        <v>R 55</v>
      </c>
      <c r="E144" s="201" t="str">
        <f>+'4 - Valor del Riesgo Inherente'!E144</f>
        <v>Pérdida o daño en la documentación de la Agencia</v>
      </c>
      <c r="F144" s="201" t="str">
        <f>+'4 - Valor del Riesgo Inherente'!F144</f>
        <v>Pérdida Reputacional</v>
      </c>
      <c r="G144" s="234" t="str">
        <f>+'4 - Valor del Riesgo Inherente'!G144</f>
        <v>Posibilidad de pérdida reputacional en la imagen institucional ante los grupos de interés debido a la falta de control para los lineamientos de manejo y de conservación en documentos</v>
      </c>
      <c r="H144" s="203" t="s">
        <v>1668</v>
      </c>
      <c r="I144" s="243" t="s">
        <v>1321</v>
      </c>
      <c r="J144" s="243" t="s">
        <v>2093</v>
      </c>
      <c r="K144" s="212" t="s">
        <v>408</v>
      </c>
      <c r="L144" s="99" t="str">
        <f t="shared" si="24"/>
        <v>Impacto</v>
      </c>
      <c r="M144" s="212" t="s">
        <v>412</v>
      </c>
      <c r="N144" s="99" t="str">
        <f t="shared" si="25"/>
        <v>30%</v>
      </c>
      <c r="O144" s="212" t="s">
        <v>419</v>
      </c>
      <c r="P144" s="212" t="s">
        <v>1346</v>
      </c>
      <c r="Q144" s="212" t="s">
        <v>1037</v>
      </c>
      <c r="R144" s="202">
        <f>IFERROR(IF(AND(L143="Probabilidad",L144="Probabilidad"),(R143-(+R143*N144)),IF(L144="Probabilidad",('4 - Valor del Riesgo Inherente'!J143-(+'4 - Valor del Riesgo Inherente'!J143*N144)),IF(L144="Impacto",R143,""))),"")</f>
        <v>0.6</v>
      </c>
      <c r="S144" s="185" t="str">
        <f t="shared" si="26"/>
        <v>Media</v>
      </c>
      <c r="T144" s="202">
        <f>IFERROR(IF(AND(L143="Impacto",L144="Impacto"),(T143-(+T143*N144)),IF(L144="Impacto",('4 - Valor del Riesgo Inherente'!M143-(+'4 - Valor del Riesgo Inherente'!M143*N144)),IF(L144="Probabilidad",T143,""))),"")</f>
        <v>0.42</v>
      </c>
      <c r="U144" s="185" t="str">
        <f t="shared" si="27"/>
        <v>Moderado</v>
      </c>
      <c r="V144" s="185" t="str">
        <f t="shared" si="28"/>
        <v>Moderado</v>
      </c>
      <c r="W144" s="185" t="str">
        <f t="shared" si="29"/>
        <v>Reducir</v>
      </c>
    </row>
    <row r="145" spans="2:23" ht="150" customHeight="1" x14ac:dyDescent="0.25">
      <c r="B145" s="201" t="str">
        <f>+'4 - Valor del Riesgo Inherente'!B145</f>
        <v>ADMINISTRACIÓN DE BIENES Y SERVICIOS</v>
      </c>
      <c r="C145" s="99" t="str">
        <f>+'4 - Valor del Riesgo Inherente'!C145</f>
        <v xml:space="preserve">SUBDIRECCIÓN ADMINISTRATIVA Y FINANCIERA
</v>
      </c>
      <c r="D145" s="25" t="str">
        <f>+'4 - Valor del Riesgo Inherente'!D145</f>
        <v>R 55</v>
      </c>
      <c r="E145" s="201" t="str">
        <f>+'4 - Valor del Riesgo Inherente'!E145</f>
        <v>Pérdida o daño en la documentación de la Agencia</v>
      </c>
      <c r="F145" s="201" t="str">
        <f>+'4 - Valor del Riesgo Inherente'!F145</f>
        <v>Pérdida Reputacional</v>
      </c>
      <c r="G145" s="234" t="str">
        <f>+'4 - Valor del Riesgo Inherente'!G145</f>
        <v>Posibilidad de pérdida reputacional en la imagen institucional ante los grupos de interés debido a la falta de control para los lineamientos de manejo y de conservación en documentos</v>
      </c>
      <c r="H145" s="203" t="s">
        <v>1669</v>
      </c>
      <c r="I145" s="243" t="s">
        <v>1321</v>
      </c>
      <c r="J145" s="243" t="s">
        <v>2094</v>
      </c>
      <c r="K145" s="212" t="s">
        <v>409</v>
      </c>
      <c r="L145" s="99" t="str">
        <f t="shared" si="24"/>
        <v>Impacto</v>
      </c>
      <c r="M145" s="212" t="s">
        <v>412</v>
      </c>
      <c r="N145" s="99" t="str">
        <f t="shared" si="25"/>
        <v>25%</v>
      </c>
      <c r="O145" s="212" t="s">
        <v>1081</v>
      </c>
      <c r="P145" s="212" t="s">
        <v>1346</v>
      </c>
      <c r="Q145" s="212" t="s">
        <v>1037</v>
      </c>
      <c r="R145" s="202"/>
      <c r="S145" s="185" t="str">
        <f t="shared" si="26"/>
        <v/>
      </c>
      <c r="T145" s="202"/>
      <c r="U145" s="185" t="str">
        <f t="shared" si="27"/>
        <v/>
      </c>
      <c r="V145" s="185" t="str">
        <f t="shared" si="28"/>
        <v/>
      </c>
      <c r="W145" s="185" t="e">
        <f t="shared" si="29"/>
        <v>#N/A</v>
      </c>
    </row>
    <row r="146" spans="2:23" ht="150" customHeight="1" x14ac:dyDescent="0.25">
      <c r="B146" s="201" t="str">
        <f>+'4 - Valor del Riesgo Inherente'!B146</f>
        <v>ADMINISTRACIÓN DE BIENES Y SERVICIOS</v>
      </c>
      <c r="C146" s="99" t="str">
        <f>+'4 - Valor del Riesgo Inherente'!C146</f>
        <v xml:space="preserve">SUBDIRECCIÓN ADMINISTRATIVA Y FINANCIERA
</v>
      </c>
      <c r="D146" s="25" t="str">
        <f>+'4 - Valor del Riesgo Inherente'!D146</f>
        <v>R 55</v>
      </c>
      <c r="E146" s="201" t="str">
        <f>+'4 - Valor del Riesgo Inherente'!E146</f>
        <v>Pérdida o daño en la documentación de la Agencia</v>
      </c>
      <c r="F146" s="201" t="str">
        <f>+'4 - Valor del Riesgo Inherente'!F146</f>
        <v>Pérdida Reputacional</v>
      </c>
      <c r="G146" s="234" t="str">
        <f>+'4 - Valor del Riesgo Inherente'!G146</f>
        <v>Posibilidad de pérdida reputacional en la imagen institucional ante los grupos de interés debido a la falta de control para los lineamientos de manejo y de conservación en documentos</v>
      </c>
      <c r="H146" s="203" t="s">
        <v>1670</v>
      </c>
      <c r="I146" s="243" t="s">
        <v>1041</v>
      </c>
      <c r="J146" s="243"/>
      <c r="K146" s="212"/>
      <c r="L146" s="99" t="str">
        <f t="shared" si="24"/>
        <v/>
      </c>
      <c r="M146" s="212"/>
      <c r="N146" s="99" t="str">
        <f t="shared" si="25"/>
        <v/>
      </c>
      <c r="O146" s="212"/>
      <c r="P146" s="212"/>
      <c r="Q146" s="212"/>
      <c r="R146" s="202" t="str">
        <f>+IFERROR(IF(L146="Probabilidad",('4 - Valor del Riesgo Inherente'!J146-(+'4 - Valor del Riesgo Inherente'!J146*N146)),IF(L146="Impacto",'4 - Valor del Riesgo Inherente'!J146,"")),"")</f>
        <v/>
      </c>
      <c r="S146" s="185" t="str">
        <f t="shared" si="26"/>
        <v/>
      </c>
      <c r="T146" s="202" t="str">
        <f>+IFERROR(IF(L146="Impacto",('4 - Valor del Riesgo Inherente'!M146-(+'4 - Valor del Riesgo Inherente'!M146*N146)),IF(L146="Probabilidad",'4 - Valor del Riesgo Inherente'!M146,"")),"")</f>
        <v/>
      </c>
      <c r="U146" s="185" t="str">
        <f t="shared" si="27"/>
        <v/>
      </c>
      <c r="V146" s="185" t="str">
        <f t="shared" si="28"/>
        <v/>
      </c>
      <c r="W146" s="185" t="e">
        <f t="shared" si="29"/>
        <v>#N/A</v>
      </c>
    </row>
    <row r="147" spans="2:23" ht="150" customHeight="1" x14ac:dyDescent="0.25">
      <c r="B147" s="201" t="str">
        <f>+'4 - Valor del Riesgo Inherente'!B147</f>
        <v>ADMINISTRACIÓN DE BIENES Y SERVICIOS</v>
      </c>
      <c r="C147" s="99" t="str">
        <f>+'4 - Valor del Riesgo Inherente'!C147</f>
        <v xml:space="preserve">SUBDIRECCIÓN ADMINISTRATIVA Y FINANCIERA
</v>
      </c>
      <c r="D147" s="25" t="str">
        <f>+'4 - Valor del Riesgo Inherente'!D147</f>
        <v>R 56</v>
      </c>
      <c r="E147" s="201" t="str">
        <f>+'4 - Valor del Riesgo Inherente'!E147</f>
        <v xml:space="preserve">Asignación incorrecta de comunicaciones oficiales recibidas (documentos) en el momento de la radicación. </v>
      </c>
      <c r="F147" s="201" t="str">
        <f>+'4 - Valor del Riesgo Inherente'!F147</f>
        <v>Pérdida Reputacional</v>
      </c>
      <c r="G147" s="234" t="str">
        <f>+'4 - Valor del Riesgo Inherente'!G147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7" s="203" t="s">
        <v>1671</v>
      </c>
      <c r="I147" s="243" t="s">
        <v>1321</v>
      </c>
      <c r="J147" s="243" t="s">
        <v>2095</v>
      </c>
      <c r="K147" s="212" t="s">
        <v>407</v>
      </c>
      <c r="L147" s="99" t="str">
        <f t="shared" si="24"/>
        <v>Probabilidad</v>
      </c>
      <c r="M147" s="212" t="s">
        <v>412</v>
      </c>
      <c r="N147" s="99" t="str">
        <f t="shared" si="25"/>
        <v>40%</v>
      </c>
      <c r="O147" s="212" t="s">
        <v>1081</v>
      </c>
      <c r="P147" s="212" t="s">
        <v>1346</v>
      </c>
      <c r="Q147" s="212" t="s">
        <v>1037</v>
      </c>
      <c r="R147" s="202">
        <f>+IFERROR(IF(L147="Probabilidad",('4 - Valor del Riesgo Inherente'!J147-(+'4 - Valor del Riesgo Inherente'!J147*N147)),IF(L147="Impacto",'4 - Valor del Riesgo Inherente'!J147,"")),"")</f>
        <v>0.6</v>
      </c>
      <c r="S147" s="185" t="str">
        <f t="shared" si="26"/>
        <v>Media</v>
      </c>
      <c r="T147" s="202">
        <f>+IFERROR(IF(L147="Impacto",('4 - Valor del Riesgo Inherente'!M147-(+'4 - Valor del Riesgo Inherente'!M147*N147)),IF(L147="Probabilidad",'4 - Valor del Riesgo Inherente'!M147,"")),"")</f>
        <v>0.6</v>
      </c>
      <c r="U147" s="185" t="str">
        <f t="shared" si="27"/>
        <v>Moderado</v>
      </c>
      <c r="V147" s="185" t="str">
        <f t="shared" si="28"/>
        <v>Moderado</v>
      </c>
      <c r="W147" s="185" t="str">
        <f t="shared" si="29"/>
        <v>Reducir</v>
      </c>
    </row>
    <row r="148" spans="2:23" ht="150" customHeight="1" x14ac:dyDescent="0.25">
      <c r="B148" s="201" t="str">
        <f>+'4 - Valor del Riesgo Inherente'!B148</f>
        <v>ADMINISTRACIÓN DE BIENES Y SERVICIOS</v>
      </c>
      <c r="C148" s="99" t="str">
        <f>+'4 - Valor del Riesgo Inherente'!C148</f>
        <v xml:space="preserve">SUBDIRECCIÓN ADMINISTRATIVA Y FINANCIERA
</v>
      </c>
      <c r="D148" s="25" t="str">
        <f>+'4 - Valor del Riesgo Inherente'!D148</f>
        <v>R 56</v>
      </c>
      <c r="E148" s="201" t="str">
        <f>+'4 - Valor del Riesgo Inherente'!E148</f>
        <v xml:space="preserve">Asignación incorrecta de comunicaciones oficiales recibidas (documentos) en el momento de la radicación. </v>
      </c>
      <c r="F148" s="201" t="str">
        <f>+'4 - Valor del Riesgo Inherente'!F148</f>
        <v>Pérdida Reputacional</v>
      </c>
      <c r="G148" s="234" t="str">
        <f>+'4 - Valor del Riesgo Inherente'!G148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8" s="203" t="s">
        <v>1672</v>
      </c>
      <c r="I148" s="243" t="s">
        <v>1321</v>
      </c>
      <c r="J148" s="243" t="s">
        <v>2096</v>
      </c>
      <c r="K148" s="212" t="s">
        <v>408</v>
      </c>
      <c r="L148" s="99" t="str">
        <f t="shared" si="24"/>
        <v>Impacto</v>
      </c>
      <c r="M148" s="212" t="s">
        <v>412</v>
      </c>
      <c r="N148" s="99" t="str">
        <f t="shared" si="25"/>
        <v>30%</v>
      </c>
      <c r="O148" s="212" t="s">
        <v>1081</v>
      </c>
      <c r="P148" s="212" t="s">
        <v>1346</v>
      </c>
      <c r="Q148" s="212" t="s">
        <v>1037</v>
      </c>
      <c r="R148" s="202">
        <f>IFERROR(IF(AND(L147="Probabilidad",L148="Probabilidad"),(R147-(+R147*N148)),IF(L148="Probabilidad",('4 - Valor del Riesgo Inherente'!J147-(+'4 - Valor del Riesgo Inherente'!J147*N148)),IF(L148="Impacto",R147,""))),"")</f>
        <v>0.6</v>
      </c>
      <c r="S148" s="185" t="str">
        <f t="shared" si="26"/>
        <v>Media</v>
      </c>
      <c r="T148" s="202">
        <f>IFERROR(IF(AND(L147="Impacto",L148="Impacto"),(T147-(+T147*N148)),IF(L148="Impacto",('4 - Valor del Riesgo Inherente'!M147-(+'4 - Valor del Riesgo Inherente'!M147*N148)),IF(L148="Probabilidad",T147,""))),"")</f>
        <v>0.42</v>
      </c>
      <c r="U148" s="185" t="str">
        <f t="shared" si="27"/>
        <v>Moderado</v>
      </c>
      <c r="V148" s="185" t="str">
        <f t="shared" si="28"/>
        <v>Moderado</v>
      </c>
      <c r="W148" s="185" t="str">
        <f t="shared" si="29"/>
        <v>Reducir</v>
      </c>
    </row>
    <row r="149" spans="2:23" ht="150" customHeight="1" x14ac:dyDescent="0.25">
      <c r="B149" s="201" t="str">
        <f>+'4 - Valor del Riesgo Inherente'!B149</f>
        <v>ADMINISTRACIÓN DE BIENES Y SERVICIOS</v>
      </c>
      <c r="C149" s="99" t="str">
        <f>+'4 - Valor del Riesgo Inherente'!C149</f>
        <v xml:space="preserve">SUBDIRECCIÓN ADMINISTRATIVA Y FINANCIERA
</v>
      </c>
      <c r="D149" s="25" t="str">
        <f>+'4 - Valor del Riesgo Inherente'!D149</f>
        <v>R 56</v>
      </c>
      <c r="E149" s="201" t="str">
        <f>+'4 - Valor del Riesgo Inherente'!E149</f>
        <v xml:space="preserve">Asignación incorrecta de comunicaciones oficiales recibidas (documentos) en el momento de la radicación. </v>
      </c>
      <c r="F149" s="201" t="str">
        <f>+'4 - Valor del Riesgo Inherente'!F149</f>
        <v>Pérdida Reputacional</v>
      </c>
      <c r="G149" s="234" t="str">
        <f>+'4 - Valor del Riesgo Inherente'!G149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H149" s="203" t="s">
        <v>1673</v>
      </c>
      <c r="I149" s="243" t="s">
        <v>1321</v>
      </c>
      <c r="J149" s="243" t="s">
        <v>2097</v>
      </c>
      <c r="K149" s="212" t="s">
        <v>409</v>
      </c>
      <c r="L149" s="99" t="str">
        <f t="shared" si="24"/>
        <v>Impacto</v>
      </c>
      <c r="M149" s="212" t="s">
        <v>412</v>
      </c>
      <c r="N149" s="99" t="str">
        <f t="shared" si="25"/>
        <v>25%</v>
      </c>
      <c r="O149" s="212" t="s">
        <v>1081</v>
      </c>
      <c r="P149" s="212" t="s">
        <v>1346</v>
      </c>
      <c r="Q149" s="212" t="s">
        <v>1037</v>
      </c>
      <c r="R149" s="202"/>
      <c r="S149" s="185" t="str">
        <f t="shared" si="26"/>
        <v/>
      </c>
      <c r="T149" s="202"/>
      <c r="U149" s="185" t="str">
        <f t="shared" si="27"/>
        <v/>
      </c>
      <c r="V149" s="185" t="str">
        <f t="shared" si="28"/>
        <v/>
      </c>
      <c r="W149" s="185" t="e">
        <f t="shared" si="29"/>
        <v>#N/A</v>
      </c>
    </row>
    <row r="150" spans="2:23" ht="150" customHeight="1" x14ac:dyDescent="0.25">
      <c r="B150" s="201" t="str">
        <f>+'4 - Valor del Riesgo Inherente'!B150</f>
        <v>ADMINISTRACIÓN DE BIENES Y SERVICIOS</v>
      </c>
      <c r="C150" s="99" t="str">
        <f>+'4 - Valor del Riesgo Inherente'!C150</f>
        <v xml:space="preserve">SUBDIRECCIÓN ADMINISTRATIVA Y FINANCIERA
</v>
      </c>
      <c r="D150" s="25" t="str">
        <f>+'4 - Valor del Riesgo Inherente'!D150</f>
        <v>R 57</v>
      </c>
      <c r="E150" s="201" t="str">
        <f>+'4 - Valor del Riesgo Inherente'!E150</f>
        <v>Demoras en la respuesta a solicitudes internas de documentos en atención de los requerimientos de expedientes por parte de las dependencias</v>
      </c>
      <c r="F150" s="201" t="str">
        <f>+'4 - Valor del Riesgo Inherente'!F150</f>
        <v>Pérdida Reputacional</v>
      </c>
      <c r="G150" s="234" t="str">
        <f>+'4 - Valor del Riesgo Inherente'!G150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0" s="203" t="s">
        <v>1674</v>
      </c>
      <c r="I150" s="243" t="s">
        <v>2098</v>
      </c>
      <c r="J150" s="243" t="s">
        <v>2099</v>
      </c>
      <c r="K150" s="212" t="s">
        <v>408</v>
      </c>
      <c r="L150" s="99" t="str">
        <f t="shared" si="24"/>
        <v>Impacto</v>
      </c>
      <c r="M150" s="212" t="s">
        <v>412</v>
      </c>
      <c r="N150" s="99" t="str">
        <f t="shared" si="25"/>
        <v>30%</v>
      </c>
      <c r="O150" s="212" t="s">
        <v>1081</v>
      </c>
      <c r="P150" s="212" t="s">
        <v>1346</v>
      </c>
      <c r="Q150" s="212" t="s">
        <v>1037</v>
      </c>
      <c r="R150" s="202">
        <f>+IFERROR(IF(L150="Probabilidad",('4 - Valor del Riesgo Inherente'!J150-(+'4 - Valor del Riesgo Inherente'!J150*N150)),IF(L150="Impacto",'4 - Valor del Riesgo Inherente'!J150,"")),"")</f>
        <v>1</v>
      </c>
      <c r="S150" s="185" t="str">
        <f t="shared" si="26"/>
        <v>Muy Alta</v>
      </c>
      <c r="T150" s="202">
        <f>+IFERROR(IF(L150="Impacto",('4 - Valor del Riesgo Inherente'!M150-(+'4 - Valor del Riesgo Inherente'!M150*N150)),IF(L150="Probabilidad",'4 - Valor del Riesgo Inherente'!M150,"")),"")</f>
        <v>0.42</v>
      </c>
      <c r="U150" s="185" t="str">
        <f t="shared" si="27"/>
        <v>Moderado</v>
      </c>
      <c r="V150" s="185" t="str">
        <f t="shared" si="28"/>
        <v>Alto</v>
      </c>
      <c r="W150" s="185" t="str">
        <f t="shared" si="29"/>
        <v>Reducir</v>
      </c>
    </row>
    <row r="151" spans="2:23" ht="150" customHeight="1" x14ac:dyDescent="0.25">
      <c r="B151" s="201" t="str">
        <f>+'4 - Valor del Riesgo Inherente'!B151</f>
        <v>ADMINISTRACIÓN DE BIENES Y SERVICIOS</v>
      </c>
      <c r="C151" s="99" t="str">
        <f>+'4 - Valor del Riesgo Inherente'!C151</f>
        <v xml:space="preserve">SUBDIRECCIÓN ADMINISTRATIVA Y FINANCIERA
</v>
      </c>
      <c r="D151" s="25" t="str">
        <f>+'4 - Valor del Riesgo Inherente'!D151</f>
        <v>R 57</v>
      </c>
      <c r="E151" s="201" t="str">
        <f>+'4 - Valor del Riesgo Inherente'!E151</f>
        <v>Demoras en la respuesta a solicitudes internas de documentos en atención de los requerimientos de expedientes por parte de las dependencias</v>
      </c>
      <c r="F151" s="201" t="str">
        <f>+'4 - Valor del Riesgo Inherente'!F151</f>
        <v>Pérdida Reputacional</v>
      </c>
      <c r="G151" s="234" t="str">
        <f>+'4 - Valor del Riesgo Inherente'!G151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H151" s="203" t="s">
        <v>1675</v>
      </c>
      <c r="I151" s="243" t="s">
        <v>1321</v>
      </c>
      <c r="J151" s="243" t="s">
        <v>2100</v>
      </c>
      <c r="K151" s="212" t="s">
        <v>409</v>
      </c>
      <c r="L151" s="99" t="str">
        <f t="shared" si="24"/>
        <v>Impacto</v>
      </c>
      <c r="M151" s="212" t="s">
        <v>412</v>
      </c>
      <c r="N151" s="99" t="str">
        <f t="shared" si="25"/>
        <v>25%</v>
      </c>
      <c r="O151" s="212" t="s">
        <v>1081</v>
      </c>
      <c r="P151" s="212" t="s">
        <v>1346</v>
      </c>
      <c r="Q151" s="212" t="s">
        <v>1037</v>
      </c>
      <c r="R151" s="202"/>
      <c r="S151" s="185" t="str">
        <f t="shared" si="26"/>
        <v/>
      </c>
      <c r="T151" s="202"/>
      <c r="U151" s="185" t="str">
        <f t="shared" si="27"/>
        <v/>
      </c>
      <c r="V151" s="185" t="str">
        <f t="shared" si="28"/>
        <v/>
      </c>
      <c r="W151" s="185" t="e">
        <f t="shared" si="29"/>
        <v>#N/A</v>
      </c>
    </row>
    <row r="152" spans="2:23" ht="150" customHeight="1" x14ac:dyDescent="0.25">
      <c r="B152" s="201" t="str">
        <f>+'4 - Valor del Riesgo Inherente'!B152</f>
        <v>ADMINISTRACIÓN DE BIENES Y SERVICIOS</v>
      </c>
      <c r="C152" s="99" t="str">
        <f>+'4 - Valor del Riesgo Inherente'!C152</f>
        <v>SUBDIRECCIÓN ADMINISTRATIVA Y FINANCIERA</v>
      </c>
      <c r="D152" s="25" t="str">
        <f>+'4 - Valor del Riesgo Inherente'!D152</f>
        <v>R 58</v>
      </c>
      <c r="E152" s="201" t="str">
        <f>+'4 - Valor del Riesgo Inherente'!E152</f>
        <v>Incumplimiento del Plan de Gestión Integral de Residuos Peligrosos (PGIRESPEL)</v>
      </c>
      <c r="F152" s="201" t="str">
        <f>+'4 - Valor del Riesgo Inherente'!F152</f>
        <v>Afectación Económica o presupuestal</v>
      </c>
      <c r="G152" s="234" t="str">
        <f>+'4 - Valor del Riesgo Inherente'!G152</f>
        <v>Posibilidad de afectación económica por sanciones legales por entes de control debido al desconocimiento en la normatividad ambiental aplicable</v>
      </c>
      <c r="H152" s="203" t="s">
        <v>1676</v>
      </c>
      <c r="I152" s="243" t="s">
        <v>1322</v>
      </c>
      <c r="J152" s="243" t="s">
        <v>1323</v>
      </c>
      <c r="K152" s="212" t="s">
        <v>408</v>
      </c>
      <c r="L152" s="99" t="str">
        <f t="shared" si="24"/>
        <v>Impacto</v>
      </c>
      <c r="M152" s="212" t="s">
        <v>412</v>
      </c>
      <c r="N152" s="99" t="str">
        <f t="shared" si="25"/>
        <v>30%</v>
      </c>
      <c r="O152" s="212" t="s">
        <v>419</v>
      </c>
      <c r="P152" s="212" t="s">
        <v>421</v>
      </c>
      <c r="Q152" s="212" t="s">
        <v>1037</v>
      </c>
      <c r="R152" s="202">
        <f>+IFERROR(IF(L152="Probabilidad",('4 - Valor del Riesgo Inherente'!J152-(+'4 - Valor del Riesgo Inherente'!J152*N152)),IF(L152="Impacto",'4 - Valor del Riesgo Inherente'!J152,"")),"")</f>
        <v>0.2</v>
      </c>
      <c r="S152" s="185" t="str">
        <f t="shared" si="26"/>
        <v>Muy Baja</v>
      </c>
      <c r="T152" s="202">
        <f>+IFERROR(IF(L152="Impacto",('4 - Valor del Riesgo Inherente'!M152-(+'4 - Valor del Riesgo Inherente'!M152*N152)),IF(L152="Probabilidad",'4 - Valor del Riesgo Inherente'!M152,"")),"")</f>
        <v>0.28000000000000003</v>
      </c>
      <c r="U152" s="185" t="str">
        <f t="shared" si="27"/>
        <v>Menor</v>
      </c>
      <c r="V152" s="185" t="str">
        <f t="shared" si="28"/>
        <v>Bajo</v>
      </c>
      <c r="W152" s="185" t="str">
        <f t="shared" si="29"/>
        <v>Aceptar</v>
      </c>
    </row>
    <row r="153" spans="2:23" ht="150" customHeight="1" x14ac:dyDescent="0.25">
      <c r="B153" s="201" t="str">
        <f>+'4 - Valor del Riesgo Inherente'!B153</f>
        <v>ADMINISTRACIÓN DE BIENES Y SERVICIOS</v>
      </c>
      <c r="C153" s="99" t="str">
        <f>+'4 - Valor del Riesgo Inherente'!C153</f>
        <v>SUBDIRECCIÓN ADMINISTRATIVA Y FINANCIERA</v>
      </c>
      <c r="D153" s="25" t="str">
        <f>+'4 - Valor del Riesgo Inherente'!D153</f>
        <v>R 58</v>
      </c>
      <c r="E153" s="201" t="str">
        <f>+'4 - Valor del Riesgo Inherente'!E153</f>
        <v>Incumplimiento del Plan de Gestión Integral de Residuos Peligrosos (PGIRESPEL)</v>
      </c>
      <c r="F153" s="201" t="str">
        <f>+'4 - Valor del Riesgo Inherente'!F153</f>
        <v>Afectación Económica o presupuestal</v>
      </c>
      <c r="G153" s="234" t="str">
        <f>+'4 - Valor del Riesgo Inherente'!G153</f>
        <v>Posibilidad de afectación económica por sanciones legales por entes de control debido al desconocimiento en la normatividad ambiental aplicable</v>
      </c>
      <c r="H153" s="203" t="s">
        <v>1677</v>
      </c>
      <c r="I153" s="243" t="s">
        <v>1322</v>
      </c>
      <c r="J153" s="243" t="s">
        <v>2101</v>
      </c>
      <c r="K153" s="212" t="s">
        <v>409</v>
      </c>
      <c r="L153" s="99" t="str">
        <f t="shared" si="24"/>
        <v>Impacto</v>
      </c>
      <c r="M153" s="212" t="s">
        <v>412</v>
      </c>
      <c r="N153" s="99" t="str">
        <f t="shared" si="25"/>
        <v>25%</v>
      </c>
      <c r="O153" s="212" t="s">
        <v>419</v>
      </c>
      <c r="P153" s="212" t="s">
        <v>421</v>
      </c>
      <c r="Q153" s="212" t="s">
        <v>1037</v>
      </c>
      <c r="R153" s="202"/>
      <c r="S153" s="185" t="str">
        <f t="shared" si="26"/>
        <v/>
      </c>
      <c r="T153" s="202"/>
      <c r="U153" s="185" t="str">
        <f t="shared" si="27"/>
        <v/>
      </c>
      <c r="V153" s="185" t="str">
        <f t="shared" si="28"/>
        <v/>
      </c>
      <c r="W153" s="185" t="e">
        <f t="shared" si="29"/>
        <v>#N/A</v>
      </c>
    </row>
    <row r="154" spans="2:23" ht="150" customHeight="1" x14ac:dyDescent="0.25">
      <c r="B154" s="201" t="str">
        <f>+'4 - Valor del Riesgo Inherente'!B154</f>
        <v>ADMINISTRACIÓN DE BIENES Y SERVICIOS</v>
      </c>
      <c r="C154" s="99" t="str">
        <f>+'4 - Valor del Riesgo Inherente'!C154</f>
        <v>SUBDIRECCIÓN ADMINISTRATIVA Y FINANCIERA</v>
      </c>
      <c r="D154" s="25" t="str">
        <f>+'4 - Valor del Riesgo Inherente'!D154</f>
        <v>R 59</v>
      </c>
      <c r="E154" s="201" t="str">
        <f>+'4 - Valor del Riesgo Inherente'!E154</f>
        <v>Incumplimiento de requisitos y trámites legales ambientales en la adquisición de bienes y servicios</v>
      </c>
      <c r="F154" s="201" t="str">
        <f>+'4 - Valor del Riesgo Inherente'!F154</f>
        <v>Afectación Económica o presupuestal</v>
      </c>
      <c r="G154" s="234" t="str">
        <f>+'4 - Valor del Riesgo Inherente'!G154</f>
        <v>Posibilidad de afectación económica por sanciones legales por entes de control debido al desconocimiento e incumplimiento de la normatividad ambiental aplicable</v>
      </c>
      <c r="H154" s="203" t="s">
        <v>1678</v>
      </c>
      <c r="I154" s="243" t="s">
        <v>1322</v>
      </c>
      <c r="J154" s="243" t="s">
        <v>1324</v>
      </c>
      <c r="K154" s="212" t="s">
        <v>407</v>
      </c>
      <c r="L154" s="99" t="str">
        <f t="shared" si="24"/>
        <v>Probabilidad</v>
      </c>
      <c r="M154" s="212" t="s">
        <v>412</v>
      </c>
      <c r="N154" s="99" t="str">
        <f t="shared" si="25"/>
        <v>40%</v>
      </c>
      <c r="O154" s="212" t="s">
        <v>1081</v>
      </c>
      <c r="P154" s="212" t="s">
        <v>421</v>
      </c>
      <c r="Q154" s="212" t="s">
        <v>1038</v>
      </c>
      <c r="R154" s="202">
        <f>+IFERROR(IF(L154="Probabilidad",('4 - Valor del Riesgo Inherente'!J154-(+'4 - Valor del Riesgo Inherente'!J154*N154)),IF(L154="Impacto",'4 - Valor del Riesgo Inherente'!J154,"")),"")</f>
        <v>0.36</v>
      </c>
      <c r="S154" s="185" t="str">
        <f t="shared" si="26"/>
        <v>Baja</v>
      </c>
      <c r="T154" s="202">
        <f>+IFERROR(IF(L154="Impacto",('4 - Valor del Riesgo Inherente'!M154-(+'4 - Valor del Riesgo Inherente'!M154*N154)),IF(L154="Probabilidad",'4 - Valor del Riesgo Inherente'!M154,"")),"")</f>
        <v>0.8</v>
      </c>
      <c r="U154" s="185" t="str">
        <f t="shared" si="27"/>
        <v>Mayor</v>
      </c>
      <c r="V154" s="185" t="str">
        <f t="shared" si="28"/>
        <v>Alto</v>
      </c>
      <c r="W154" s="185" t="str">
        <f t="shared" si="29"/>
        <v>Reducir</v>
      </c>
    </row>
    <row r="155" spans="2:23" ht="150" customHeight="1" x14ac:dyDescent="0.25">
      <c r="B155" s="201" t="str">
        <f>+'4 - Valor del Riesgo Inherente'!B155</f>
        <v>ADMINISTRACIÓN DE BIENES Y SERVICIOS</v>
      </c>
      <c r="C155" s="99" t="str">
        <f>+'4 - Valor del Riesgo Inherente'!C155</f>
        <v>SUBDIRECCIÓN ADMINISTRATIVA Y FINANCIERA</v>
      </c>
      <c r="D155" s="25" t="str">
        <f>+'4 - Valor del Riesgo Inherente'!D155</f>
        <v>R 59</v>
      </c>
      <c r="E155" s="201" t="str">
        <f>+'4 - Valor del Riesgo Inherente'!E155</f>
        <v>Incumplimiento de requisitos y trámites legales ambientales en la adquisición de bienes y servicios</v>
      </c>
      <c r="F155" s="201" t="str">
        <f>+'4 - Valor del Riesgo Inherente'!F155</f>
        <v>Afectación Económica o presupuestal</v>
      </c>
      <c r="G155" s="234" t="str">
        <f>+'4 - Valor del Riesgo Inherente'!G155</f>
        <v>Posibilidad de afectación económica por sanciones legales por entes de control debido al desconocimiento e incumplimiento de la normatividad ambiental aplicable</v>
      </c>
      <c r="H155" s="203" t="s">
        <v>1679</v>
      </c>
      <c r="I155" s="243" t="s">
        <v>1322</v>
      </c>
      <c r="J155" s="243" t="s">
        <v>2102</v>
      </c>
      <c r="K155" s="212" t="s">
        <v>409</v>
      </c>
      <c r="L155" s="99" t="str">
        <f t="shared" si="24"/>
        <v>Impacto</v>
      </c>
      <c r="M155" s="212" t="s">
        <v>412</v>
      </c>
      <c r="N155" s="99" t="str">
        <f t="shared" si="25"/>
        <v>25%</v>
      </c>
      <c r="O155" s="212" t="s">
        <v>1081</v>
      </c>
      <c r="P155" s="212" t="s">
        <v>421</v>
      </c>
      <c r="Q155" s="212" t="s">
        <v>1037</v>
      </c>
      <c r="R155" s="202"/>
      <c r="S155" s="185" t="str">
        <f t="shared" si="26"/>
        <v/>
      </c>
      <c r="T155" s="202"/>
      <c r="U155" s="185" t="str">
        <f t="shared" si="27"/>
        <v/>
      </c>
      <c r="V155" s="185" t="str">
        <f t="shared" si="28"/>
        <v/>
      </c>
      <c r="W155" s="185" t="e">
        <f t="shared" si="29"/>
        <v>#N/A</v>
      </c>
    </row>
    <row r="156" spans="2:23" ht="150" customHeight="1" x14ac:dyDescent="0.25">
      <c r="B156" s="201" t="str">
        <f>+'4 - Valor del Riesgo Inherente'!B156</f>
        <v>ADMINISTRACIÓN DE BIENES Y SERVICIOS</v>
      </c>
      <c r="C156" s="99" t="str">
        <f>+'4 - Valor del Riesgo Inherente'!C156</f>
        <v>SUBDIRECCIÓN ADMINISTRATIVA Y FINANCIERA</v>
      </c>
      <c r="D156" s="25" t="str">
        <f>+'4 - Valor del Riesgo Inherente'!D156</f>
        <v>R 60</v>
      </c>
      <c r="E156" s="201" t="str">
        <f>+'4 - Valor del Riesgo Inherente'!E156</f>
        <v>Desactualización del Sistema de Gestión Ambiental con requisitos legales ambientales</v>
      </c>
      <c r="F156" s="201" t="str">
        <f>+'4 - Valor del Riesgo Inherente'!F156</f>
        <v>Afectación Económica o presupuestal</v>
      </c>
      <c r="G156" s="234" t="str">
        <f>+'4 - Valor del Riesgo Inherente'!G156</f>
        <v>Posibilidad de afectación económica por sanciones legales por entes de control debido al desconocimiento de la normatividad ambiental y la insuficiencia de recursos físicos, financieros y de talento humanos</v>
      </c>
      <c r="H156" s="203" t="s">
        <v>1680</v>
      </c>
      <c r="I156" s="243" t="s">
        <v>1325</v>
      </c>
      <c r="J156" s="243" t="s">
        <v>2103</v>
      </c>
      <c r="K156" s="212" t="s">
        <v>408</v>
      </c>
      <c r="L156" s="99" t="str">
        <f t="shared" si="24"/>
        <v>Impacto</v>
      </c>
      <c r="M156" s="212" t="s">
        <v>412</v>
      </c>
      <c r="N156" s="99" t="str">
        <f t="shared" si="25"/>
        <v>30%</v>
      </c>
      <c r="O156" s="212" t="s">
        <v>419</v>
      </c>
      <c r="P156" s="212" t="s">
        <v>421</v>
      </c>
      <c r="Q156" s="212" t="s">
        <v>1037</v>
      </c>
      <c r="R156" s="202">
        <f>+IFERROR(IF(L156="Probabilidad",('4 - Valor del Riesgo Inherente'!J156-(+'4 - Valor del Riesgo Inherente'!J156*N156)),IF(L156="Impacto",'4 - Valor del Riesgo Inherente'!J156,"")),"")</f>
        <v>0.2</v>
      </c>
      <c r="S156" s="185" t="str">
        <f t="shared" si="26"/>
        <v>Muy Baja</v>
      </c>
      <c r="T156" s="202">
        <f>+IFERROR(IF(L156="Impacto",('4 - Valor del Riesgo Inherente'!M156-(+'4 - Valor del Riesgo Inherente'!M156*N156)),IF(L156="Probabilidad",'4 - Valor del Riesgo Inherente'!M156,"")),"")</f>
        <v>0.28000000000000003</v>
      </c>
      <c r="U156" s="185" t="str">
        <f t="shared" si="27"/>
        <v>Menor</v>
      </c>
      <c r="V156" s="185" t="str">
        <f t="shared" si="28"/>
        <v>Bajo</v>
      </c>
      <c r="W156" s="185" t="str">
        <f t="shared" si="29"/>
        <v>Aceptar</v>
      </c>
    </row>
    <row r="157" spans="2:23" ht="150" customHeight="1" x14ac:dyDescent="0.25">
      <c r="B157" s="201" t="str">
        <f>+'4 - Valor del Riesgo Inherente'!B157</f>
        <v>ADMINISTRACIÓN DE BIENES Y SERVICIOS</v>
      </c>
      <c r="C157" s="99" t="str">
        <f>+'4 - Valor del Riesgo Inherente'!C157</f>
        <v>SUBDIRECCIÓN ADMINISTRATIVA Y FINANCIERA</v>
      </c>
      <c r="D157" s="25" t="str">
        <f>+'4 - Valor del Riesgo Inherente'!D157</f>
        <v>R 60</v>
      </c>
      <c r="E157" s="201" t="str">
        <f>+'4 - Valor del Riesgo Inherente'!E157</f>
        <v>Desactualización del Sistema de Gestión Ambiental con requisitos legales ambientales</v>
      </c>
      <c r="F157" s="201" t="str">
        <f>+'4 - Valor del Riesgo Inherente'!F157</f>
        <v>Afectación Económica o presupuestal</v>
      </c>
      <c r="G157" s="234" t="str">
        <f>+'4 - Valor del Riesgo Inherente'!G157</f>
        <v>Posibilidad de afectación económica por sanciones legales por entes de control debido al desconocimiento de la normatividad ambiental y la insuficiencia de recursos físicos, financieros y de talento humanos</v>
      </c>
      <c r="H157" s="203" t="s">
        <v>1681</v>
      </c>
      <c r="I157" s="243" t="s">
        <v>1325</v>
      </c>
      <c r="J157" s="243" t="s">
        <v>2104</v>
      </c>
      <c r="K157" s="212" t="s">
        <v>409</v>
      </c>
      <c r="L157" s="99" t="str">
        <f t="shared" si="24"/>
        <v>Impacto</v>
      </c>
      <c r="M157" s="212" t="s">
        <v>412</v>
      </c>
      <c r="N157" s="99" t="str">
        <f t="shared" si="25"/>
        <v>25%</v>
      </c>
      <c r="O157" s="212" t="s">
        <v>419</v>
      </c>
      <c r="P157" s="212" t="s">
        <v>421</v>
      </c>
      <c r="Q157" s="212" t="s">
        <v>1037</v>
      </c>
      <c r="R157" s="202"/>
      <c r="S157" s="185" t="str">
        <f t="shared" si="26"/>
        <v/>
      </c>
      <c r="T157" s="202"/>
      <c r="U157" s="185" t="str">
        <f t="shared" si="27"/>
        <v/>
      </c>
      <c r="V157" s="185" t="str">
        <f t="shared" si="28"/>
        <v/>
      </c>
      <c r="W157" s="185" t="e">
        <f t="shared" si="29"/>
        <v>#N/A</v>
      </c>
    </row>
    <row r="158" spans="2:23" ht="150" customHeight="1" x14ac:dyDescent="0.25">
      <c r="B158" s="201" t="str">
        <f>+'4 - Valor del Riesgo Inherente'!B158</f>
        <v>ADMINISTRACIÓN DE BIENES Y SERVICIOS</v>
      </c>
      <c r="C158" s="99" t="str">
        <f>+'4 - Valor del Riesgo Inherente'!C158</f>
        <v>SUBDIRECCIÓN ADMINISTRATIVA Y FINANCIERA</v>
      </c>
      <c r="D158" s="25" t="str">
        <f>+'4 - Valor del Riesgo Inherente'!D158</f>
        <v>R 61</v>
      </c>
      <c r="E158" s="201" t="str">
        <f>+'4 - Valor del Riesgo Inherente'!E158</f>
        <v>Disposición de residuos ordinarios sin cumplir las prácticas establecidas en la entidad</v>
      </c>
      <c r="F158" s="201" t="str">
        <f>+'4 - Valor del Riesgo Inherente'!F158</f>
        <v>Afectación Económica o presupuestal</v>
      </c>
      <c r="G158" s="234" t="str">
        <f>+'4 - Valor del Riesgo Inherente'!G158</f>
        <v>Posibilidad de afectación económica por sanciones legales por entes de control debido a la disposición incorrecta para los residuos ordinarios de acuerdo con las prácticas establecidas en la entidad</v>
      </c>
      <c r="H158" s="203" t="s">
        <v>1682</v>
      </c>
      <c r="I158" s="243" t="s">
        <v>1325</v>
      </c>
      <c r="J158" s="243" t="s">
        <v>2105</v>
      </c>
      <c r="K158" s="212" t="s">
        <v>408</v>
      </c>
      <c r="L158" s="99" t="str">
        <f t="shared" si="24"/>
        <v>Impacto</v>
      </c>
      <c r="M158" s="212" t="s">
        <v>412</v>
      </c>
      <c r="N158" s="99" t="str">
        <f t="shared" si="25"/>
        <v>30%</v>
      </c>
      <c r="O158" s="212" t="s">
        <v>1081</v>
      </c>
      <c r="P158" s="212" t="s">
        <v>421</v>
      </c>
      <c r="Q158" s="212" t="s">
        <v>1038</v>
      </c>
      <c r="R158" s="202">
        <f>+IFERROR(IF(L158="Probabilidad",('4 - Valor del Riesgo Inherente'!J158-(+'4 - Valor del Riesgo Inherente'!J158*N158)),IF(L158="Impacto",'4 - Valor del Riesgo Inherente'!J158,"")),"")</f>
        <v>0.6</v>
      </c>
      <c r="S158" s="185" t="str">
        <f t="shared" si="26"/>
        <v>Media</v>
      </c>
      <c r="T158" s="202">
        <f>+IFERROR(IF(L158="Impacto",('4 - Valor del Riesgo Inherente'!M158-(+'4 - Valor del Riesgo Inherente'!M158*N158)),IF(L158="Probabilidad",'4 - Valor del Riesgo Inherente'!M158,"")),"")</f>
        <v>0.28000000000000003</v>
      </c>
      <c r="U158" s="185" t="str">
        <f t="shared" si="27"/>
        <v>Menor</v>
      </c>
      <c r="V158" s="185" t="str">
        <f t="shared" si="28"/>
        <v>Moderado</v>
      </c>
      <c r="W158" s="185" t="str">
        <f t="shared" si="29"/>
        <v>Reducir</v>
      </c>
    </row>
    <row r="159" spans="2:23" ht="150" customHeight="1" x14ac:dyDescent="0.25">
      <c r="B159" s="201" t="str">
        <f>+'4 - Valor del Riesgo Inherente'!B159</f>
        <v>ADMINISTRACIÓN DE BIENES Y SERVICIOS</v>
      </c>
      <c r="C159" s="99" t="str">
        <f>+'4 - Valor del Riesgo Inherente'!C159</f>
        <v>SUBDIRECCIÓN ADMINISTRATIVA Y FINANCIERA</v>
      </c>
      <c r="D159" s="25" t="str">
        <f>+'4 - Valor del Riesgo Inherente'!D159</f>
        <v>R 61</v>
      </c>
      <c r="E159" s="201" t="str">
        <f>+'4 - Valor del Riesgo Inherente'!E159</f>
        <v>Disposición de residuos ordinarios sin cumplir las prácticas establecidas en la entidad</v>
      </c>
      <c r="F159" s="201" t="str">
        <f>+'4 - Valor del Riesgo Inherente'!F159</f>
        <v>Afectación Económica o presupuestal</v>
      </c>
      <c r="G159" s="234" t="str">
        <f>+'4 - Valor del Riesgo Inherente'!G159</f>
        <v>Posibilidad de afectación económica por sanciones legales por entes de control debido a la disposición incorrecta para los residuos ordinarios de acuerdo con las prácticas establecidas en la entidad</v>
      </c>
      <c r="H159" s="203" t="s">
        <v>1682</v>
      </c>
      <c r="I159" s="243" t="s">
        <v>1325</v>
      </c>
      <c r="J159" s="243" t="s">
        <v>2106</v>
      </c>
      <c r="K159" s="212" t="s">
        <v>409</v>
      </c>
      <c r="L159" s="99" t="str">
        <f t="shared" si="24"/>
        <v>Impacto</v>
      </c>
      <c r="M159" s="212" t="s">
        <v>412</v>
      </c>
      <c r="N159" s="99" t="str">
        <f t="shared" si="25"/>
        <v>25%</v>
      </c>
      <c r="O159" s="212" t="s">
        <v>1081</v>
      </c>
      <c r="P159" s="212" t="s">
        <v>421</v>
      </c>
      <c r="Q159" s="212" t="s">
        <v>1038</v>
      </c>
      <c r="R159" s="202"/>
      <c r="S159" s="185" t="str">
        <f t="shared" si="26"/>
        <v/>
      </c>
      <c r="T159" s="202"/>
      <c r="U159" s="185" t="str">
        <f t="shared" si="27"/>
        <v/>
      </c>
      <c r="V159" s="185" t="str">
        <f t="shared" si="28"/>
        <v/>
      </c>
      <c r="W159" s="185" t="e">
        <f t="shared" si="29"/>
        <v>#N/A</v>
      </c>
    </row>
    <row r="160" spans="2:23" ht="150" customHeight="1" x14ac:dyDescent="0.25">
      <c r="B160" s="201" t="str">
        <f>+'4 - Valor del Riesgo Inherente'!B160</f>
        <v>GESTIÓN FINANCIERA</v>
      </c>
      <c r="C160" s="99" t="str">
        <f>+'4 - Valor del Riesgo Inherente'!C160</f>
        <v>SUBDIRECCIÓN ADMINISTRATIVA Y FINANCIERA</v>
      </c>
      <c r="D160" s="25" t="str">
        <f>+'4 - Valor del Riesgo Inherente'!D160</f>
        <v>R 62</v>
      </c>
      <c r="E160" s="201" t="str">
        <f>+'4 - Valor del Riesgo Inherente'!E160</f>
        <v>Registro de gastos y pagos sin cumplimiento de requisitos legales</v>
      </c>
      <c r="F160" s="201" t="str">
        <f>+'4 - Valor del Riesgo Inherente'!F160</f>
        <v>Afectación Económica o presupuestal</v>
      </c>
      <c r="G160" s="234" t="str">
        <f>+'4 - Valor del Riesgo Inherente'!G160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0" s="203" t="s">
        <v>1683</v>
      </c>
      <c r="I160" s="243" t="s">
        <v>2107</v>
      </c>
      <c r="J160" s="243" t="s">
        <v>2108</v>
      </c>
      <c r="K160" s="212" t="s">
        <v>408</v>
      </c>
      <c r="L160" s="99" t="str">
        <f t="shared" si="24"/>
        <v>Impacto</v>
      </c>
      <c r="M160" s="212" t="s">
        <v>412</v>
      </c>
      <c r="N160" s="99" t="str">
        <f t="shared" si="25"/>
        <v>30%</v>
      </c>
      <c r="O160" s="212" t="s">
        <v>419</v>
      </c>
      <c r="P160" s="212" t="s">
        <v>421</v>
      </c>
      <c r="Q160" s="212" t="s">
        <v>1037</v>
      </c>
      <c r="R160" s="202">
        <f>+IFERROR(IF(L160="Probabilidad",('4 - Valor del Riesgo Inherente'!J160-(+'4 - Valor del Riesgo Inherente'!J160*N160)),IF(L160="Impacto",'4 - Valor del Riesgo Inherente'!J160,"")),"")</f>
        <v>0.6</v>
      </c>
      <c r="S160" s="185" t="str">
        <f t="shared" si="26"/>
        <v>Media</v>
      </c>
      <c r="T160" s="202">
        <f>+IFERROR(IF(L160="Impacto",('4 - Valor del Riesgo Inherente'!M160-(+'4 - Valor del Riesgo Inherente'!M160*N160)),IF(L160="Probabilidad",'4 - Valor del Riesgo Inherente'!M160,"")),"")</f>
        <v>0.7</v>
      </c>
      <c r="U160" s="185" t="str">
        <f t="shared" si="27"/>
        <v>Mayor</v>
      </c>
      <c r="V160" s="185" t="str">
        <f t="shared" si="28"/>
        <v>Alto</v>
      </c>
      <c r="W160" s="185" t="str">
        <f t="shared" si="29"/>
        <v>Reducir</v>
      </c>
    </row>
    <row r="161" spans="2:23" ht="150" customHeight="1" x14ac:dyDescent="0.25">
      <c r="B161" s="201" t="str">
        <f>+'4 - Valor del Riesgo Inherente'!B161</f>
        <v>GESTIÓN FINANCIERA</v>
      </c>
      <c r="C161" s="99" t="str">
        <f>+'4 - Valor del Riesgo Inherente'!C161</f>
        <v>SUBDIRECCIÓN ADMINISTRATIVA Y FINANCIERA</v>
      </c>
      <c r="D161" s="25" t="str">
        <f>+'4 - Valor del Riesgo Inherente'!D161</f>
        <v>R 62</v>
      </c>
      <c r="E161" s="201" t="str">
        <f>+'4 - Valor del Riesgo Inherente'!E161</f>
        <v>Registro de gastos y pagos sin cumplimiento de requisitos legales</v>
      </c>
      <c r="F161" s="201" t="str">
        <f>+'4 - Valor del Riesgo Inherente'!F161</f>
        <v>Afectación Económica o presupuestal</v>
      </c>
      <c r="G161" s="234" t="str">
        <f>+'4 - Valor del Riesgo Inherente'!G161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H161" s="203" t="s">
        <v>1684</v>
      </c>
      <c r="I161" s="243" t="s">
        <v>2107</v>
      </c>
      <c r="J161" s="243" t="s">
        <v>2109</v>
      </c>
      <c r="K161" s="212" t="s">
        <v>409</v>
      </c>
      <c r="L161" s="99" t="str">
        <f t="shared" si="24"/>
        <v>Impacto</v>
      </c>
      <c r="M161" s="212" t="s">
        <v>412</v>
      </c>
      <c r="N161" s="99" t="str">
        <f t="shared" si="25"/>
        <v>25%</v>
      </c>
      <c r="O161" s="212" t="s">
        <v>419</v>
      </c>
      <c r="P161" s="212" t="s">
        <v>421</v>
      </c>
      <c r="Q161" s="212" t="s">
        <v>1037</v>
      </c>
      <c r="R161" s="202"/>
      <c r="S161" s="185" t="str">
        <f t="shared" si="26"/>
        <v/>
      </c>
      <c r="T161" s="202"/>
      <c r="U161" s="185" t="str">
        <f t="shared" si="27"/>
        <v/>
      </c>
      <c r="V161" s="185" t="str">
        <f t="shared" si="28"/>
        <v/>
      </c>
      <c r="W161" s="185" t="e">
        <f t="shared" si="29"/>
        <v>#N/A</v>
      </c>
    </row>
    <row r="162" spans="2:23" ht="150" customHeight="1" x14ac:dyDescent="0.25">
      <c r="B162" s="201" t="str">
        <f>+'4 - Valor del Riesgo Inherente'!B162</f>
        <v>GESTIÓN FINANCIERA</v>
      </c>
      <c r="C162" s="99" t="str">
        <f>+'4 - Valor del Riesgo Inherente'!C162</f>
        <v>SUBDIRECCIÓN ADMINISTRATIVA Y FINANCIERA</v>
      </c>
      <c r="D162" s="25" t="str">
        <f>+'4 - Valor del Riesgo Inherente'!D162</f>
        <v>R 63</v>
      </c>
      <c r="E162" s="201" t="str">
        <f>+'4 - Valor del Riesgo Inherente'!E162</f>
        <v>Programación del PAC que no corresponde a las necesidades reales</v>
      </c>
      <c r="F162" s="201" t="str">
        <f>+'4 - Valor del Riesgo Inherente'!F162</f>
        <v>Afectación Económica o presupuestal</v>
      </c>
      <c r="G162" s="234" t="str">
        <f>+'4 - Valor del Riesgo Inherente'!G162</f>
        <v>Posibilidad de afectación económica por sanción del Ministerio de Hacienda debido al  el envío inoportuno y/o inexacto de las solicitudes de pago a la Subdirección Administrativa y Financiera por parte de los supervisores de los contratos</v>
      </c>
      <c r="H162" s="203" t="s">
        <v>1685</v>
      </c>
      <c r="I162" s="243" t="s">
        <v>2107</v>
      </c>
      <c r="J162" s="243" t="s">
        <v>2110</v>
      </c>
      <c r="K162" s="212" t="s">
        <v>407</v>
      </c>
      <c r="L162" s="99" t="str">
        <f t="shared" si="24"/>
        <v>Probabilidad</v>
      </c>
      <c r="M162" s="212" t="s">
        <v>412</v>
      </c>
      <c r="N162" s="99" t="str">
        <f t="shared" si="25"/>
        <v>40%</v>
      </c>
      <c r="O162" s="212" t="s">
        <v>419</v>
      </c>
      <c r="P162" s="212" t="s">
        <v>421</v>
      </c>
      <c r="Q162" s="212" t="s">
        <v>1037</v>
      </c>
      <c r="R162" s="202">
        <f>+IFERROR(IF(L162="Probabilidad",('4 - Valor del Riesgo Inherente'!J162-(+'4 - Valor del Riesgo Inherente'!J162*N162)),IF(L162="Impacto",'4 - Valor del Riesgo Inherente'!J162,"")),"")</f>
        <v>0.12</v>
      </c>
      <c r="S162" s="185" t="str">
        <f t="shared" si="26"/>
        <v>Muy Baja</v>
      </c>
      <c r="T162" s="202">
        <f>+IFERROR(IF(L162="Impacto",('4 - Valor del Riesgo Inherente'!M162-(+'4 - Valor del Riesgo Inherente'!M162*N162)),IF(L162="Probabilidad",'4 - Valor del Riesgo Inherente'!M162,"")),"")</f>
        <v>1</v>
      </c>
      <c r="U162" s="185" t="str">
        <f t="shared" si="27"/>
        <v>Catastrófico</v>
      </c>
      <c r="V162" s="185" t="str">
        <f t="shared" si="28"/>
        <v>Extremo</v>
      </c>
      <c r="W162" s="185" t="str">
        <f t="shared" si="29"/>
        <v>Reducir</v>
      </c>
    </row>
    <row r="163" spans="2:23" ht="150" customHeight="1" x14ac:dyDescent="0.25">
      <c r="B163" s="201" t="str">
        <f>+'4 - Valor del Riesgo Inherente'!B163</f>
        <v>GESTIÓN FINANCIERA</v>
      </c>
      <c r="C163" s="99" t="str">
        <f>+'4 - Valor del Riesgo Inherente'!C163</f>
        <v>SUBDIRECCIÓN ADMINISTRATIVA Y FINANCIERA</v>
      </c>
      <c r="D163" s="25" t="str">
        <f>+'4 - Valor del Riesgo Inherente'!D163</f>
        <v>R 63</v>
      </c>
      <c r="E163" s="201" t="str">
        <f>+'4 - Valor del Riesgo Inherente'!E163</f>
        <v>Programación del PAC que no corresponde a las necesidades reales</v>
      </c>
      <c r="F163" s="201" t="str">
        <f>+'4 - Valor del Riesgo Inherente'!F163</f>
        <v>Afectación Económica o presupuestal</v>
      </c>
      <c r="G163" s="234" t="str">
        <f>+'4 - Valor del Riesgo Inherente'!G163</f>
        <v>Posibilidad de afectación económica por sanción del Ministerio de Hacienda debido al  el envío inoportuno y/o inexacto de las solicitudes de pago a la Subdirección Administrativa y Financiera por parte de los supervisores de los contratos</v>
      </c>
      <c r="H163" s="203" t="s">
        <v>1686</v>
      </c>
      <c r="I163" s="243" t="s">
        <v>2107</v>
      </c>
      <c r="J163" s="243" t="s">
        <v>2111</v>
      </c>
      <c r="K163" s="212" t="s">
        <v>409</v>
      </c>
      <c r="L163" s="99" t="str">
        <f t="shared" si="24"/>
        <v>Impacto</v>
      </c>
      <c r="M163" s="212" t="s">
        <v>412</v>
      </c>
      <c r="N163" s="99" t="str">
        <f t="shared" si="25"/>
        <v>25%</v>
      </c>
      <c r="O163" s="212" t="s">
        <v>419</v>
      </c>
      <c r="P163" s="212" t="s">
        <v>421</v>
      </c>
      <c r="Q163" s="212" t="s">
        <v>1037</v>
      </c>
      <c r="R163" s="202"/>
      <c r="S163" s="185" t="str">
        <f t="shared" si="26"/>
        <v/>
      </c>
      <c r="T163" s="202"/>
      <c r="U163" s="185" t="str">
        <f t="shared" si="27"/>
        <v/>
      </c>
      <c r="V163" s="185" t="str">
        <f t="shared" si="28"/>
        <v/>
      </c>
      <c r="W163" s="185" t="e">
        <f t="shared" si="29"/>
        <v>#N/A</v>
      </c>
    </row>
    <row r="164" spans="2:23" ht="150" customHeight="1" x14ac:dyDescent="0.25">
      <c r="B164" s="201" t="str">
        <f>+'4 - Valor del Riesgo Inherente'!B164</f>
        <v>GESTIÓN FINANCIERA</v>
      </c>
      <c r="C164" s="99" t="str">
        <f>+'4 - Valor del Riesgo Inherente'!C164</f>
        <v>SUBDIRECCIÓN ADMINISTRATIVA Y FINANCIERA</v>
      </c>
      <c r="D164" s="25" t="str">
        <f>+'4 - Valor del Riesgo Inherente'!D164</f>
        <v>R 64</v>
      </c>
      <c r="E164" s="201" t="str">
        <f>+'4 - Valor del Riesgo Inherente'!E164</f>
        <v>Generacion y presentacion de declaraciones tributarias fuera de los plazos establecidos por las Entidades Administradoras de impuestos.</v>
      </c>
      <c r="F164" s="201" t="str">
        <f>+'4 - Valor del Riesgo Inherente'!F164</f>
        <v>Afectación Económica o presupuestal</v>
      </c>
      <c r="G164" s="234" t="str">
        <f>+'4 - Valor del Riesgo Inherente'!G164</f>
        <v>Posibilidad de afectación economica por sanción de las unidades Administradoras de impuestos Nacionales, Municipales y Distritales debido a la presentación extemporanea de las declaraciones tributarias.</v>
      </c>
      <c r="H164" s="203" t="s">
        <v>1687</v>
      </c>
      <c r="I164" s="243" t="s">
        <v>1326</v>
      </c>
      <c r="J164" s="243" t="s">
        <v>1327</v>
      </c>
      <c r="K164" s="212" t="s">
        <v>408</v>
      </c>
      <c r="L164" s="99" t="str">
        <f t="shared" si="24"/>
        <v>Impacto</v>
      </c>
      <c r="M164" s="212" t="s">
        <v>412</v>
      </c>
      <c r="N164" s="99" t="str">
        <f t="shared" si="25"/>
        <v>30%</v>
      </c>
      <c r="O164" s="212" t="s">
        <v>419</v>
      </c>
      <c r="P164" s="212" t="s">
        <v>421</v>
      </c>
      <c r="Q164" s="212" t="s">
        <v>1037</v>
      </c>
      <c r="R164" s="202">
        <f>+IFERROR(IF(L164="Probabilidad",('4 - Valor del Riesgo Inherente'!J164-(+'4 - Valor del Riesgo Inherente'!J164*N164)),IF(L164="Impacto",'4 - Valor del Riesgo Inherente'!J164,"")),"")</f>
        <v>0.4</v>
      </c>
      <c r="S164" s="185" t="str">
        <f t="shared" si="26"/>
        <v>Baja</v>
      </c>
      <c r="T164" s="202">
        <f>+IFERROR(IF(L164="Impacto",('4 - Valor del Riesgo Inherente'!M164-(+'4 - Valor del Riesgo Inherente'!M164*N164)),IF(L164="Probabilidad",'4 - Valor del Riesgo Inherente'!M164,"")),"")</f>
        <v>0.56000000000000005</v>
      </c>
      <c r="U164" s="185" t="str">
        <f t="shared" si="27"/>
        <v>Moderado</v>
      </c>
      <c r="V164" s="185" t="str">
        <f t="shared" si="28"/>
        <v>Moderado</v>
      </c>
      <c r="W164" s="185" t="str">
        <f t="shared" si="29"/>
        <v>Reducir</v>
      </c>
    </row>
    <row r="165" spans="2:23" ht="150" customHeight="1" x14ac:dyDescent="0.25">
      <c r="B165" s="201" t="str">
        <f>+'4 - Valor del Riesgo Inherente'!B165</f>
        <v>GESTIÓN FINANCIERA</v>
      </c>
      <c r="C165" s="99" t="str">
        <f>+'4 - Valor del Riesgo Inherente'!C165</f>
        <v>SUBDIRECCIÓN ADMINISTRATIVA Y FINANCIERA</v>
      </c>
      <c r="D165" s="25" t="str">
        <f>+'4 - Valor del Riesgo Inherente'!D165</f>
        <v>R 64</v>
      </c>
      <c r="E165" s="201" t="str">
        <f>+'4 - Valor del Riesgo Inherente'!E165</f>
        <v>Generacion y presentacion de declaraciones tributarias fuera de los plazos establecidos por las Entidades Administradoras de impuestos.</v>
      </c>
      <c r="F165" s="201" t="str">
        <f>+'4 - Valor del Riesgo Inherente'!F165</f>
        <v>Afectación Económica o presupuestal</v>
      </c>
      <c r="G165" s="234" t="str">
        <f>+'4 - Valor del Riesgo Inherente'!G165</f>
        <v>Posibilidad de afectación economica por sanción de las unidades Administradoras de impuestos Nacionales, Municipales y Distritales debido a la presentación extemporanea de las declaraciones tributarias.</v>
      </c>
      <c r="H165" s="203" t="s">
        <v>1688</v>
      </c>
      <c r="I165" s="243" t="s">
        <v>1326</v>
      </c>
      <c r="J165" s="243" t="s">
        <v>1328</v>
      </c>
      <c r="K165" s="212" t="s">
        <v>409</v>
      </c>
      <c r="L165" s="99" t="str">
        <f t="shared" si="24"/>
        <v>Impacto</v>
      </c>
      <c r="M165" s="212" t="s">
        <v>412</v>
      </c>
      <c r="N165" s="99" t="str">
        <f t="shared" si="25"/>
        <v>25%</v>
      </c>
      <c r="O165" s="212" t="s">
        <v>419</v>
      </c>
      <c r="P165" s="212" t="s">
        <v>421</v>
      </c>
      <c r="Q165" s="212" t="s">
        <v>1037</v>
      </c>
      <c r="R165" s="202"/>
      <c r="S165" s="185" t="str">
        <f t="shared" si="26"/>
        <v/>
      </c>
      <c r="T165" s="202"/>
      <c r="U165" s="185" t="str">
        <f t="shared" si="27"/>
        <v/>
      </c>
      <c r="V165" s="185" t="str">
        <f t="shared" si="28"/>
        <v/>
      </c>
      <c r="W165" s="185" t="e">
        <f t="shared" si="29"/>
        <v>#N/A</v>
      </c>
    </row>
    <row r="166" spans="2:23" ht="150" customHeight="1" x14ac:dyDescent="0.25">
      <c r="B166" s="201" t="str">
        <f>+'4 - Valor del Riesgo Inherente'!B166</f>
        <v>GESTIÓN FINANCIERA</v>
      </c>
      <c r="C166" s="99" t="str">
        <f>+'4 - Valor del Riesgo Inherente'!C166</f>
        <v>SUBDIRECCIÓN ADMINISTRATIVA Y FINANCIERA</v>
      </c>
      <c r="D166" s="25" t="str">
        <f>+'4 - Valor del Riesgo Inherente'!D166</f>
        <v>R 65</v>
      </c>
      <c r="E166" s="201" t="str">
        <f>+'4 - Valor del Riesgo Inherente'!E166</f>
        <v>Generar Estados Financieros que no sean razonables</v>
      </c>
      <c r="F166" s="201" t="str">
        <f>+'4 - Valor del Riesgo Inherente'!F166</f>
        <v>Pérdida Reputacional</v>
      </c>
      <c r="G166" s="234" t="str">
        <f>+'4 - Valor del Riesgo Inherente'!G166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6" s="203" t="s">
        <v>1689</v>
      </c>
      <c r="I166" s="243" t="s">
        <v>2112</v>
      </c>
      <c r="J166" s="243" t="s">
        <v>2113</v>
      </c>
      <c r="K166" s="212" t="s">
        <v>408</v>
      </c>
      <c r="L166" s="99" t="str">
        <f t="shared" si="24"/>
        <v>Impacto</v>
      </c>
      <c r="M166" s="212" t="s">
        <v>412</v>
      </c>
      <c r="N166" s="99" t="str">
        <f t="shared" si="25"/>
        <v>30%</v>
      </c>
      <c r="O166" s="212" t="s">
        <v>419</v>
      </c>
      <c r="P166" s="212" t="s">
        <v>421</v>
      </c>
      <c r="Q166" s="212" t="s">
        <v>1037</v>
      </c>
      <c r="R166" s="202">
        <f>+IFERROR(IF(L166="Probabilidad",('4 - Valor del Riesgo Inherente'!J166-(+'4 - Valor del Riesgo Inherente'!J166*N166)),IF(L166="Impacto",'4 - Valor del Riesgo Inherente'!J166,"")),"")</f>
        <v>0.4</v>
      </c>
      <c r="S166" s="185" t="str">
        <f t="shared" si="26"/>
        <v>Baja</v>
      </c>
      <c r="T166" s="202">
        <f>+IFERROR(IF(L166="Impacto",('4 - Valor del Riesgo Inherente'!M166-(+'4 - Valor del Riesgo Inherente'!M166*N166)),IF(L166="Probabilidad",'4 - Valor del Riesgo Inherente'!M166,"")),"")</f>
        <v>0.42</v>
      </c>
      <c r="U166" s="185" t="str">
        <f t="shared" si="27"/>
        <v>Moderado</v>
      </c>
      <c r="V166" s="185" t="str">
        <f t="shared" si="28"/>
        <v>Moderado</v>
      </c>
      <c r="W166" s="185" t="str">
        <f t="shared" si="29"/>
        <v>Reducir</v>
      </c>
    </row>
    <row r="167" spans="2:23" ht="150" customHeight="1" x14ac:dyDescent="0.25">
      <c r="B167" s="201" t="str">
        <f>+'4 - Valor del Riesgo Inherente'!B167</f>
        <v>GESTIÓN FINANCIERA</v>
      </c>
      <c r="C167" s="99" t="str">
        <f>+'4 - Valor del Riesgo Inherente'!C167</f>
        <v>SUBDIRECCIÓN ADMINISTRATIVA Y FINANCIERA</v>
      </c>
      <c r="D167" s="25" t="str">
        <f>+'4 - Valor del Riesgo Inherente'!D167</f>
        <v>R 65</v>
      </c>
      <c r="E167" s="201" t="str">
        <f>+'4 - Valor del Riesgo Inherente'!E167</f>
        <v>Generar Estados Financieros que no sean razonables</v>
      </c>
      <c r="F167" s="201" t="str">
        <f>+'4 - Valor del Riesgo Inherente'!F167</f>
        <v>Pérdida Reputacional</v>
      </c>
      <c r="G167" s="234" t="str">
        <f>+'4 - Valor del Riesgo Inherente'!G167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7" s="203" t="s">
        <v>1690</v>
      </c>
      <c r="I167" s="243" t="s">
        <v>2112</v>
      </c>
      <c r="J167" s="243" t="s">
        <v>2114</v>
      </c>
      <c r="K167" s="212" t="s">
        <v>408</v>
      </c>
      <c r="L167" s="99" t="str">
        <f t="shared" si="24"/>
        <v>Impacto</v>
      </c>
      <c r="M167" s="212" t="s">
        <v>412</v>
      </c>
      <c r="N167" s="99" t="str">
        <f t="shared" si="25"/>
        <v>30%</v>
      </c>
      <c r="O167" s="212" t="s">
        <v>419</v>
      </c>
      <c r="P167" s="212" t="s">
        <v>421</v>
      </c>
      <c r="Q167" s="212" t="s">
        <v>1037</v>
      </c>
      <c r="R167" s="202">
        <f>IFERROR(IF(AND(L166="Probabilidad",L167="Probabilidad"),(R166-(+R166*N167)),IF(L167="Probabilidad",('4 - Valor del Riesgo Inherente'!J166-(+'4 - Valor del Riesgo Inherente'!J166*N167)),IF(L167="Impacto",R166,""))),"")</f>
        <v>0.4</v>
      </c>
      <c r="S167" s="185" t="str">
        <f t="shared" si="26"/>
        <v>Baja</v>
      </c>
      <c r="T167" s="202">
        <f>IFERROR(IF(AND(L166="Impacto",L167="Impacto"),(T166-(+T166*N167)),IF(L167="Impacto",('4 - Valor del Riesgo Inherente'!M166-(+'4 - Valor del Riesgo Inherente'!M166*N167)),IF(L167="Probabilidad",T166,""))),"")</f>
        <v>0.29399999999999998</v>
      </c>
      <c r="U167" s="185" t="str">
        <f t="shared" si="27"/>
        <v>Menor</v>
      </c>
      <c r="V167" s="185" t="str">
        <f t="shared" si="28"/>
        <v>Moderado</v>
      </c>
      <c r="W167" s="185" t="str">
        <f t="shared" si="29"/>
        <v>Reducir</v>
      </c>
    </row>
    <row r="168" spans="2:23" ht="150" customHeight="1" x14ac:dyDescent="0.25">
      <c r="B168" s="201" t="str">
        <f>+'4 - Valor del Riesgo Inherente'!B168</f>
        <v>GESTIÓN FINANCIERA</v>
      </c>
      <c r="C168" s="99" t="str">
        <f>+'4 - Valor del Riesgo Inherente'!C168</f>
        <v>SUBDIRECCIÓN ADMINISTRATIVA Y FINANCIERA</v>
      </c>
      <c r="D168" s="25" t="str">
        <f>+'4 - Valor del Riesgo Inherente'!D168</f>
        <v>R 65</v>
      </c>
      <c r="E168" s="201" t="str">
        <f>+'4 - Valor del Riesgo Inherente'!E168</f>
        <v>Generar Estados Financieros que no sean razonables</v>
      </c>
      <c r="F168" s="201" t="str">
        <f>+'4 - Valor del Riesgo Inherente'!F168</f>
        <v>Pérdida Reputacional</v>
      </c>
      <c r="G168" s="234" t="str">
        <f>+'4 - Valor del Riesgo Inherente'!G168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8" s="203" t="s">
        <v>1691</v>
      </c>
      <c r="I168" s="243" t="s">
        <v>2112</v>
      </c>
      <c r="J168" s="243" t="s">
        <v>2115</v>
      </c>
      <c r="K168" s="212" t="s">
        <v>409</v>
      </c>
      <c r="L168" s="99" t="str">
        <f t="shared" si="24"/>
        <v>Impacto</v>
      </c>
      <c r="M168" s="212" t="s">
        <v>412</v>
      </c>
      <c r="N168" s="99" t="str">
        <f t="shared" si="25"/>
        <v>25%</v>
      </c>
      <c r="O168" s="212" t="s">
        <v>419</v>
      </c>
      <c r="P168" s="212" t="s">
        <v>421</v>
      </c>
      <c r="Q168" s="212" t="s">
        <v>1037</v>
      </c>
      <c r="R168" s="202"/>
      <c r="S168" s="185" t="str">
        <f t="shared" si="26"/>
        <v/>
      </c>
      <c r="T168" s="202"/>
      <c r="U168" s="185" t="str">
        <f t="shared" si="27"/>
        <v/>
      </c>
      <c r="V168" s="185" t="str">
        <f t="shared" si="28"/>
        <v/>
      </c>
      <c r="W168" s="185" t="e">
        <f t="shared" si="29"/>
        <v>#N/A</v>
      </c>
    </row>
    <row r="169" spans="2:23" ht="150" customHeight="1" x14ac:dyDescent="0.25">
      <c r="B169" s="201" t="str">
        <f>+'4 - Valor del Riesgo Inherente'!B169</f>
        <v>GESTIÓN FINANCIERA</v>
      </c>
      <c r="C169" s="99" t="str">
        <f>+'4 - Valor del Riesgo Inherente'!C169</f>
        <v>SUBDIRECCIÓN ADMINISTRATIVA Y FINANCIERA</v>
      </c>
      <c r="D169" s="25" t="str">
        <f>+'4 - Valor del Riesgo Inherente'!D169</f>
        <v>R 66</v>
      </c>
      <c r="E169" s="201" t="str">
        <f>+'4 - Valor del Riesgo Inherente'!E169</f>
        <v>Imprecisión en el registro de la información financiera a nombre de terceros que presenten obligaciones a favor de la entidad.</v>
      </c>
      <c r="F169" s="201" t="str">
        <f>+'4 - Valor del Riesgo Inherente'!F169</f>
        <v>Pérdida Reputacional</v>
      </c>
      <c r="G169" s="234" t="str">
        <f>+'4 - Valor del Riesgo Inherente'!G169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69" s="203" t="s">
        <v>1692</v>
      </c>
      <c r="I169" s="243" t="s">
        <v>1329</v>
      </c>
      <c r="J169" s="243" t="s">
        <v>1330</v>
      </c>
      <c r="K169" s="212" t="s">
        <v>408</v>
      </c>
      <c r="L169" s="99" t="str">
        <f t="shared" si="24"/>
        <v>Impacto</v>
      </c>
      <c r="M169" s="212" t="s">
        <v>412</v>
      </c>
      <c r="N169" s="99" t="str">
        <f t="shared" si="25"/>
        <v>30%</v>
      </c>
      <c r="O169" s="212" t="s">
        <v>419</v>
      </c>
      <c r="P169" s="212" t="s">
        <v>421</v>
      </c>
      <c r="Q169" s="212" t="s">
        <v>1037</v>
      </c>
      <c r="R169" s="202">
        <f>+IFERROR(IF(L169="Probabilidad",('4 - Valor del Riesgo Inherente'!J169-(+'4 - Valor del Riesgo Inherente'!J169*N169)),IF(L169="Impacto",'4 - Valor del Riesgo Inherente'!J169,"")),"")</f>
        <v>0.4</v>
      </c>
      <c r="S169" s="185" t="str">
        <f t="shared" si="26"/>
        <v>Baja</v>
      </c>
      <c r="T169" s="202">
        <f>+IFERROR(IF(L169="Impacto",('4 - Valor del Riesgo Inherente'!M169-(+'4 - Valor del Riesgo Inherente'!M169*N169)),IF(L169="Probabilidad",'4 - Valor del Riesgo Inherente'!M169,"")),"")</f>
        <v>0.56000000000000005</v>
      </c>
      <c r="U169" s="185" t="str">
        <f t="shared" si="27"/>
        <v>Moderado</v>
      </c>
      <c r="V169" s="185" t="str">
        <f t="shared" si="28"/>
        <v>Moderado</v>
      </c>
      <c r="W169" s="185" t="str">
        <f t="shared" si="29"/>
        <v>Reducir</v>
      </c>
    </row>
    <row r="170" spans="2:23" ht="150" customHeight="1" x14ac:dyDescent="0.25">
      <c r="B170" s="201" t="str">
        <f>+'4 - Valor del Riesgo Inherente'!B170</f>
        <v>GESTIÓN FINANCIERA</v>
      </c>
      <c r="C170" s="99" t="str">
        <f>+'4 - Valor del Riesgo Inherente'!C170</f>
        <v>SUBDIRECCIÓN ADMINISTRATIVA Y FINANCIERA</v>
      </c>
      <c r="D170" s="25" t="str">
        <f>+'4 - Valor del Riesgo Inherente'!D170</f>
        <v>R 66</v>
      </c>
      <c r="E170" s="201" t="str">
        <f>+'4 - Valor del Riesgo Inherente'!E170</f>
        <v>Imprecisión en el registro de la información financiera a nombre de terceros que presenten obligaciones a favor de la entidad.</v>
      </c>
      <c r="F170" s="201" t="str">
        <f>+'4 - Valor del Riesgo Inherente'!F170</f>
        <v>Pérdida Reputacional</v>
      </c>
      <c r="G170" s="234" t="str">
        <f>+'4 - Valor del Riesgo Inherente'!G170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H170" s="203" t="s">
        <v>1693</v>
      </c>
      <c r="I170" s="243" t="s">
        <v>1329</v>
      </c>
      <c r="J170" s="243" t="s">
        <v>1331</v>
      </c>
      <c r="K170" s="212" t="s">
        <v>409</v>
      </c>
      <c r="L170" s="99" t="str">
        <f t="shared" si="24"/>
        <v>Impacto</v>
      </c>
      <c r="M170" s="212" t="s">
        <v>412</v>
      </c>
      <c r="N170" s="99" t="str">
        <f t="shared" si="25"/>
        <v>25%</v>
      </c>
      <c r="O170" s="212" t="s">
        <v>419</v>
      </c>
      <c r="P170" s="212" t="s">
        <v>421</v>
      </c>
      <c r="Q170" s="212" t="s">
        <v>1037</v>
      </c>
      <c r="R170" s="202"/>
      <c r="S170" s="185" t="str">
        <f t="shared" si="26"/>
        <v/>
      </c>
      <c r="T170" s="202"/>
      <c r="U170" s="185" t="str">
        <f t="shared" si="27"/>
        <v/>
      </c>
      <c r="V170" s="185" t="str">
        <f t="shared" si="28"/>
        <v/>
      </c>
      <c r="W170" s="185" t="e">
        <f t="shared" si="29"/>
        <v>#N/A</v>
      </c>
    </row>
    <row r="171" spans="2:23" ht="150" customHeight="1" x14ac:dyDescent="0.25">
      <c r="B171" s="201" t="str">
        <f>+'4 - Valor del Riesgo Inherente'!B171</f>
        <v>GESTIÓN FINANCIERA</v>
      </c>
      <c r="C171" s="99" t="str">
        <f>+'4 - Valor del Riesgo Inherente'!C171</f>
        <v>SUBDIRECCIÓN ADMINISTRATIVA Y FINANCIERA</v>
      </c>
      <c r="D171" s="25" t="str">
        <f>+'4 - Valor del Riesgo Inherente'!D171</f>
        <v>R 67</v>
      </c>
      <c r="E171" s="201" t="str">
        <f>+'4 - Valor del Riesgo Inherente'!E171</f>
        <v>Fallas en la ejecución de la reserva presupuestal constituida</v>
      </c>
      <c r="F171" s="201" t="str">
        <f>+'4 - Valor del Riesgo Inherente'!F171</f>
        <v>Afectación Económica o presupuestal</v>
      </c>
      <c r="G171" s="234" t="str">
        <f>+'4 - Valor del Riesgo Inherente'!G171</f>
        <v>Posibilidad de afectación económica por reducción en la asignación del presupuesto de la vigencia debido un mal seguimiento y control de la reserva constituida por parte de los supervisores de los contratos</v>
      </c>
      <c r="H171" s="203" t="s">
        <v>1694</v>
      </c>
      <c r="I171" s="243" t="s">
        <v>1332</v>
      </c>
      <c r="J171" s="243" t="s">
        <v>2116</v>
      </c>
      <c r="K171" s="212" t="s">
        <v>407</v>
      </c>
      <c r="L171" s="99" t="str">
        <f t="shared" si="24"/>
        <v>Probabilidad</v>
      </c>
      <c r="M171" s="212" t="s">
        <v>412</v>
      </c>
      <c r="N171" s="99" t="str">
        <f t="shared" si="25"/>
        <v>40%</v>
      </c>
      <c r="O171" s="212" t="s">
        <v>419</v>
      </c>
      <c r="P171" s="212" t="s">
        <v>421</v>
      </c>
      <c r="Q171" s="212" t="s">
        <v>1037</v>
      </c>
      <c r="R171" s="202">
        <f>+IFERROR(IF(L171="Probabilidad",('4 - Valor del Riesgo Inherente'!J171-(+'4 - Valor del Riesgo Inherente'!J171*N171)),IF(L171="Impacto",'4 - Valor del Riesgo Inherente'!J171,"")),"")</f>
        <v>0.36</v>
      </c>
      <c r="S171" s="185" t="str">
        <f t="shared" si="26"/>
        <v>Baja</v>
      </c>
      <c r="T171" s="202">
        <f>+IFERROR(IF(L171="Impacto",('4 - Valor del Riesgo Inherente'!M171-(+'4 - Valor del Riesgo Inherente'!M171*N171)),IF(L171="Probabilidad",'4 - Valor del Riesgo Inherente'!M171,"")),"")</f>
        <v>0.6</v>
      </c>
      <c r="U171" s="185" t="str">
        <f t="shared" si="27"/>
        <v>Moderado</v>
      </c>
      <c r="V171" s="185" t="str">
        <f t="shared" si="28"/>
        <v>Moderado</v>
      </c>
      <c r="W171" s="185" t="str">
        <f t="shared" si="29"/>
        <v>Reducir</v>
      </c>
    </row>
    <row r="172" spans="2:23" ht="150" customHeight="1" x14ac:dyDescent="0.25">
      <c r="B172" s="201" t="str">
        <f>+'4 - Valor del Riesgo Inherente'!B172</f>
        <v>GESTIÓN FINANCIERA</v>
      </c>
      <c r="C172" s="99" t="str">
        <f>+'4 - Valor del Riesgo Inherente'!C172</f>
        <v>SUBDIRECCIÓN ADMINISTRATIVA Y FINANCIERA</v>
      </c>
      <c r="D172" s="25" t="str">
        <f>+'4 - Valor del Riesgo Inherente'!D172</f>
        <v>R 67</v>
      </c>
      <c r="E172" s="201" t="str">
        <f>+'4 - Valor del Riesgo Inherente'!E172</f>
        <v>Fallas en la ejecución de la reserva presupuestal constituida</v>
      </c>
      <c r="F172" s="201" t="str">
        <f>+'4 - Valor del Riesgo Inherente'!F172</f>
        <v>Afectación Económica o presupuestal</v>
      </c>
      <c r="G172" s="234" t="str">
        <f>+'4 - Valor del Riesgo Inherente'!G172</f>
        <v>Posibilidad de afectación económica por reducción en la asignación del presupuesto de la vigencia debido un mal seguimiento y control de la reserva constituida por parte de los supervisores de los contratos</v>
      </c>
      <c r="H172" s="203" t="s">
        <v>1695</v>
      </c>
      <c r="I172" s="243" t="s">
        <v>1332</v>
      </c>
      <c r="J172" s="243" t="s">
        <v>2117</v>
      </c>
      <c r="K172" s="212" t="s">
        <v>408</v>
      </c>
      <c r="L172" s="99" t="str">
        <f t="shared" si="24"/>
        <v>Impacto</v>
      </c>
      <c r="M172" s="212" t="s">
        <v>412</v>
      </c>
      <c r="N172" s="99" t="str">
        <f t="shared" si="25"/>
        <v>30%</v>
      </c>
      <c r="O172" s="212" t="s">
        <v>419</v>
      </c>
      <c r="P172" s="212" t="s">
        <v>421</v>
      </c>
      <c r="Q172" s="212" t="s">
        <v>1037</v>
      </c>
      <c r="R172" s="202">
        <f>IFERROR(IF(AND(L171="Probabilidad",L172="Probabilidad"),(R171-(+R171*N172)),IF(L172="Probabilidad",('4 - Valor del Riesgo Inherente'!J171-(+'4 - Valor del Riesgo Inherente'!J171*N172)),IF(L172="Impacto",R171,""))),"")</f>
        <v>0.36</v>
      </c>
      <c r="S172" s="185" t="str">
        <f t="shared" si="26"/>
        <v>Baja</v>
      </c>
      <c r="T172" s="202">
        <f>IFERROR(IF(AND(L171="Impacto",L172="Impacto"),(T171-(+T171*N172)),IF(L172="Impacto",('4 - Valor del Riesgo Inherente'!M171-(+'4 - Valor del Riesgo Inherente'!M171*N172)),IF(L172="Probabilidad",T171,""))),"")</f>
        <v>0.42</v>
      </c>
      <c r="U172" s="185" t="str">
        <f t="shared" si="27"/>
        <v>Moderado</v>
      </c>
      <c r="V172" s="185" t="str">
        <f t="shared" si="28"/>
        <v>Moderado</v>
      </c>
      <c r="W172" s="185" t="str">
        <f t="shared" si="29"/>
        <v>Reducir</v>
      </c>
    </row>
    <row r="173" spans="2:23" ht="150" customHeight="1" x14ac:dyDescent="0.25">
      <c r="B173" s="201" t="str">
        <f>+'4 - Valor del Riesgo Inherente'!B173</f>
        <v>GESTIÓN FINANCIERA</v>
      </c>
      <c r="C173" s="99" t="str">
        <f>+'4 - Valor del Riesgo Inherente'!C173</f>
        <v>SUBDIRECCIÓN ADMINISTRATIVA Y FINANCIERA</v>
      </c>
      <c r="D173" s="25" t="str">
        <f>+'4 - Valor del Riesgo Inherente'!D173</f>
        <v>R 67</v>
      </c>
      <c r="E173" s="201" t="str">
        <f>+'4 - Valor del Riesgo Inherente'!E173</f>
        <v>Fallas en la ejecución de la reserva presupuestal constituida</v>
      </c>
      <c r="F173" s="201" t="str">
        <f>+'4 - Valor del Riesgo Inherente'!F173</f>
        <v>Afectación Económica o presupuestal</v>
      </c>
      <c r="G173" s="234" t="str">
        <f>+'4 - Valor del Riesgo Inherente'!G173</f>
        <v>Posibilidad de afectación económica por reducción en la asignación del presupuesto de la vigencia debido un mal seguimiento y control de la reserva constituida por parte de los supervisores de los contratos</v>
      </c>
      <c r="H173" s="203" t="s">
        <v>1696</v>
      </c>
      <c r="I173" s="243" t="s">
        <v>1332</v>
      </c>
      <c r="J173" s="243" t="s">
        <v>1333</v>
      </c>
      <c r="K173" s="212" t="s">
        <v>409</v>
      </c>
      <c r="L173" s="99" t="str">
        <f t="shared" si="24"/>
        <v>Impacto</v>
      </c>
      <c r="M173" s="212" t="s">
        <v>412</v>
      </c>
      <c r="N173" s="99" t="str">
        <f t="shared" si="25"/>
        <v>25%</v>
      </c>
      <c r="O173" s="212" t="s">
        <v>419</v>
      </c>
      <c r="P173" s="212" t="s">
        <v>421</v>
      </c>
      <c r="Q173" s="212" t="s">
        <v>1037</v>
      </c>
      <c r="R173" s="202"/>
      <c r="S173" s="185" t="str">
        <f t="shared" si="26"/>
        <v/>
      </c>
      <c r="T173" s="202"/>
      <c r="U173" s="185" t="str">
        <f t="shared" si="27"/>
        <v/>
      </c>
      <c r="V173" s="185" t="str">
        <f t="shared" si="28"/>
        <v/>
      </c>
      <c r="W173" s="185" t="e">
        <f t="shared" si="29"/>
        <v>#N/A</v>
      </c>
    </row>
    <row r="174" spans="2:23" ht="150" customHeight="1" x14ac:dyDescent="0.25">
      <c r="B174" s="201" t="str">
        <f>+'4 - Valor del Riesgo Inherente'!B174</f>
        <v>GESTIÓN FINANCIERA</v>
      </c>
      <c r="C174" s="99" t="str">
        <f>+'4 - Valor del Riesgo Inherente'!C174</f>
        <v>SUBDIRECCIÓN ADMINISTRATIVA Y FINANCIERA</v>
      </c>
      <c r="D174" s="25" t="str">
        <f>+'4 - Valor del Riesgo Inherente'!D174</f>
        <v>R 68</v>
      </c>
      <c r="E174" s="201" t="str">
        <f>+'4 - Valor del Riesgo Inherente'!E174</f>
        <v>Falla en la formulación del anteproyecto de presupuesto en el rubro de Funcionamiento</v>
      </c>
      <c r="F174" s="201" t="str">
        <f>+'4 - Valor del Riesgo Inherente'!F174</f>
        <v>Afectación Económica o presupuestal</v>
      </c>
      <c r="G174" s="234" t="str">
        <f>+'4 - Valor del Riesgo Inherente'!G174</f>
        <v>Posibilidad de afectación económica por la limitación en la ejecución para los  objetivos planteados en el rubro de funcionamiento del presupuesto debido a que no se cumple con una actividad de planeación de las actividades a desarrollar en una vigencia</v>
      </c>
      <c r="H174" s="203" t="s">
        <v>1697</v>
      </c>
      <c r="I174" s="243" t="s">
        <v>1332</v>
      </c>
      <c r="J174" s="243" t="s">
        <v>2118</v>
      </c>
      <c r="K174" s="212" t="s">
        <v>407</v>
      </c>
      <c r="L174" s="99" t="str">
        <f t="shared" si="24"/>
        <v>Probabilidad</v>
      </c>
      <c r="M174" s="212" t="s">
        <v>412</v>
      </c>
      <c r="N174" s="99" t="str">
        <f t="shared" si="25"/>
        <v>40%</v>
      </c>
      <c r="O174" s="212" t="s">
        <v>419</v>
      </c>
      <c r="P174" s="212" t="s">
        <v>421</v>
      </c>
      <c r="Q174" s="212" t="s">
        <v>423</v>
      </c>
      <c r="R174" s="202">
        <f>+IFERROR(IF(L174="Probabilidad",('4 - Valor del Riesgo Inherente'!J174-(+'4 - Valor del Riesgo Inherente'!J174*N174)),IF(L174="Impacto",'4 - Valor del Riesgo Inherente'!J174,"")),"")</f>
        <v>0.12</v>
      </c>
      <c r="S174" s="185" t="str">
        <f t="shared" si="26"/>
        <v>Muy Baja</v>
      </c>
      <c r="T174" s="202">
        <f>+IFERROR(IF(L174="Impacto",('4 - Valor del Riesgo Inherente'!M174-(+'4 - Valor del Riesgo Inherente'!M174*N174)),IF(L174="Probabilidad",'4 - Valor del Riesgo Inherente'!M174,"")),"")</f>
        <v>0.6</v>
      </c>
      <c r="U174" s="185" t="str">
        <f t="shared" si="27"/>
        <v>Moderado</v>
      </c>
      <c r="V174" s="185" t="str">
        <f t="shared" si="28"/>
        <v>Moderado</v>
      </c>
      <c r="W174" s="185" t="str">
        <f t="shared" si="29"/>
        <v>Reducir</v>
      </c>
    </row>
    <row r="175" spans="2:23" ht="150" customHeight="1" x14ac:dyDescent="0.25">
      <c r="B175" s="201" t="str">
        <f>+'4 - Valor del Riesgo Inherente'!B175</f>
        <v>GESTIÓN FINANCIERA</v>
      </c>
      <c r="C175" s="99" t="str">
        <f>+'4 - Valor del Riesgo Inherente'!C175</f>
        <v>SUBDIRECCIÓN ADMINISTRATIVA Y FINANCIERA</v>
      </c>
      <c r="D175" s="25" t="str">
        <f>+'4 - Valor del Riesgo Inherente'!D175</f>
        <v>R 68</v>
      </c>
      <c r="E175" s="201" t="str">
        <f>+'4 - Valor del Riesgo Inherente'!E175</f>
        <v>Falla en la formulación del anteproyecto de presupuesto en el rubro de Funcionamiento</v>
      </c>
      <c r="F175" s="201" t="str">
        <f>+'4 - Valor del Riesgo Inherente'!F175</f>
        <v>Afectación Económica o presupuestal</v>
      </c>
      <c r="G175" s="234" t="str">
        <f>+'4 - Valor del Riesgo Inherente'!G175</f>
        <v>Posibilidad de afectación económica por la limitación en la ejecución para los  objetivos planteados en el rubro de funcionamiento del presupuesto debido a que no se cumple con una actividad de planeación de las actividades a desarrollar en una vigencia</v>
      </c>
      <c r="H175" s="203" t="s">
        <v>1698</v>
      </c>
      <c r="I175" s="243" t="s">
        <v>1334</v>
      </c>
      <c r="J175" s="243" t="s">
        <v>2119</v>
      </c>
      <c r="K175" s="212" t="s">
        <v>409</v>
      </c>
      <c r="L175" s="99" t="str">
        <f t="shared" si="24"/>
        <v>Impacto</v>
      </c>
      <c r="M175" s="212" t="s">
        <v>412</v>
      </c>
      <c r="N175" s="99" t="str">
        <f t="shared" si="25"/>
        <v>25%</v>
      </c>
      <c r="O175" s="212" t="s">
        <v>419</v>
      </c>
      <c r="P175" s="212" t="s">
        <v>421</v>
      </c>
      <c r="Q175" s="212" t="s">
        <v>1037</v>
      </c>
      <c r="R175" s="202"/>
      <c r="S175" s="185" t="str">
        <f t="shared" si="26"/>
        <v/>
      </c>
      <c r="T175" s="202"/>
      <c r="U175" s="185" t="str">
        <f t="shared" si="27"/>
        <v/>
      </c>
      <c r="V175" s="185" t="str">
        <f t="shared" si="28"/>
        <v/>
      </c>
      <c r="W175" s="185" t="e">
        <f t="shared" si="29"/>
        <v>#N/A</v>
      </c>
    </row>
    <row r="176" spans="2:23" ht="150" customHeight="1" x14ac:dyDescent="0.25">
      <c r="B176" s="201" t="str">
        <f>+'4 - Valor del Riesgo Inherente'!B176</f>
        <v>GESTIÓN FINANCIERA</v>
      </c>
      <c r="C176" s="99" t="str">
        <f>+'4 - Valor del Riesgo Inherente'!C176</f>
        <v>SUBDIRECCIÓN ADMINISTRATIVA Y FINANCIERA</v>
      </c>
      <c r="D176" s="25" t="str">
        <f>+'4 - Valor del Riesgo Inherente'!D176</f>
        <v>R 69</v>
      </c>
      <c r="E176" s="201" t="str">
        <f>+'4 - Valor del Riesgo Inherente'!E176</f>
        <v>Falla en el registro de un Compromiso Presupuestal</v>
      </c>
      <c r="F176" s="201" t="str">
        <f>+'4 - Valor del Riesgo Inherente'!F176</f>
        <v>Afectación Económica o presupuestal</v>
      </c>
      <c r="G176" s="234" t="str">
        <f>+'4 - Valor del Riesgo Inherente'!G176</f>
        <v>Posibilidad de afectación económica en sanciones disciplinarias y hallazgos en los entes de control por una mala interpretación de las solicitudes</v>
      </c>
      <c r="H176" s="203" t="s">
        <v>1699</v>
      </c>
      <c r="I176" s="243" t="s">
        <v>1334</v>
      </c>
      <c r="J176" s="243" t="s">
        <v>1335</v>
      </c>
      <c r="K176" s="212" t="s">
        <v>407</v>
      </c>
      <c r="L176" s="99" t="str">
        <f t="shared" si="24"/>
        <v>Probabilidad</v>
      </c>
      <c r="M176" s="212" t="s">
        <v>412</v>
      </c>
      <c r="N176" s="99" t="str">
        <f t="shared" si="25"/>
        <v>40%</v>
      </c>
      <c r="O176" s="212" t="s">
        <v>419</v>
      </c>
      <c r="P176" s="212" t="s">
        <v>421</v>
      </c>
      <c r="Q176" s="212" t="s">
        <v>1037</v>
      </c>
      <c r="R176" s="202">
        <f>+IFERROR(IF(L176="Probabilidad",('4 - Valor del Riesgo Inherente'!J176-(+'4 - Valor del Riesgo Inherente'!J176*N176)),IF(L176="Impacto",'4 - Valor del Riesgo Inherente'!J176,"")),"")</f>
        <v>0.36</v>
      </c>
      <c r="S176" s="185" t="str">
        <f t="shared" si="26"/>
        <v>Baja</v>
      </c>
      <c r="T176" s="202">
        <f>+IFERROR(IF(L176="Impacto",('4 - Valor del Riesgo Inherente'!M176-(+'4 - Valor del Riesgo Inherente'!M176*N176)),IF(L176="Probabilidad",'4 - Valor del Riesgo Inherente'!M176,"")),"")</f>
        <v>0.6</v>
      </c>
      <c r="U176" s="185" t="str">
        <f t="shared" si="27"/>
        <v>Moderado</v>
      </c>
      <c r="V176" s="185" t="str">
        <f t="shared" si="28"/>
        <v>Moderado</v>
      </c>
      <c r="W176" s="185" t="str">
        <f t="shared" si="29"/>
        <v>Reducir</v>
      </c>
    </row>
    <row r="177" spans="2:23" ht="150" customHeight="1" x14ac:dyDescent="0.25">
      <c r="B177" s="201" t="str">
        <f>+'4 - Valor del Riesgo Inherente'!B177</f>
        <v>GESTIÓN FINANCIERA</v>
      </c>
      <c r="C177" s="99" t="str">
        <f>+'4 - Valor del Riesgo Inherente'!C177</f>
        <v>SUBDIRECCIÓN ADMINISTRATIVA Y FINANCIERA</v>
      </c>
      <c r="D177" s="25" t="str">
        <f>+'4 - Valor del Riesgo Inherente'!D177</f>
        <v>R 69</v>
      </c>
      <c r="E177" s="201" t="str">
        <f>+'4 - Valor del Riesgo Inherente'!E177</f>
        <v>Falla en el registro de un Compromiso Presupuestal</v>
      </c>
      <c r="F177" s="201" t="str">
        <f>+'4 - Valor del Riesgo Inherente'!F177</f>
        <v>Afectación Económica o presupuestal</v>
      </c>
      <c r="G177" s="234" t="str">
        <f>+'4 - Valor del Riesgo Inherente'!G177</f>
        <v>Posibilidad de afectación económica en sanciones disciplinarias y hallazgos en los entes de control por una mala interpretación de las solicitudes</v>
      </c>
      <c r="H177" s="203" t="s">
        <v>1700</v>
      </c>
      <c r="I177" s="243" t="s">
        <v>1334</v>
      </c>
      <c r="J177" s="243" t="s">
        <v>1336</v>
      </c>
      <c r="K177" s="212" t="s">
        <v>409</v>
      </c>
      <c r="L177" s="99" t="str">
        <f t="shared" si="24"/>
        <v>Impacto</v>
      </c>
      <c r="M177" s="212" t="s">
        <v>412</v>
      </c>
      <c r="N177" s="99" t="str">
        <f t="shared" si="25"/>
        <v>25%</v>
      </c>
      <c r="O177" s="212" t="s">
        <v>419</v>
      </c>
      <c r="P177" s="212" t="s">
        <v>421</v>
      </c>
      <c r="Q177" s="212" t="s">
        <v>1037</v>
      </c>
      <c r="R177" s="202"/>
      <c r="S177" s="185" t="str">
        <f t="shared" si="26"/>
        <v/>
      </c>
      <c r="T177" s="202"/>
      <c r="U177" s="185" t="str">
        <f t="shared" si="27"/>
        <v/>
      </c>
      <c r="V177" s="185" t="str">
        <f t="shared" si="28"/>
        <v/>
      </c>
      <c r="W177" s="185" t="e">
        <f t="shared" si="29"/>
        <v>#N/A</v>
      </c>
    </row>
    <row r="178" spans="2:23" ht="150" customHeight="1" x14ac:dyDescent="0.25">
      <c r="B178" s="201" t="str">
        <f>+'4 - Valor del Riesgo Inherente'!B178</f>
        <v>SEGUIMIENTO, EVALUACIÓN Y MEJORA</v>
      </c>
      <c r="C178" s="99" t="str">
        <f>+'4 - Valor del Riesgo Inherente'!C178</f>
        <v>OFICINA DE PLANEACIÓN</v>
      </c>
      <c r="D178" s="25" t="str">
        <f>+'4 - Valor del Riesgo Inherente'!D178</f>
        <v>R 70</v>
      </c>
      <c r="E178" s="201" t="str">
        <f>+'4 - Valor del Riesgo Inherente'!E178</f>
        <v xml:space="preserve">Incumplimiento y no conformidad de reportes e informes de avance de planes de acción y proyectos de inversión </v>
      </c>
      <c r="F178" s="201" t="str">
        <f>+'4 - Valor del Riesgo Inherente'!F178</f>
        <v>Pérdida Reputacional</v>
      </c>
      <c r="G178" s="234" t="str">
        <f>+'4 - Valor del Riesgo Inherente'!G178</f>
        <v>Posibilidad de pérdida reputacional en la imagen institucional debido a la omisión de la tarea referente al reporte de ejecución presupuestal y físico de proyectos de inversión, del procedimiento SEYM-P-006 SEGUIMIENTO A LA EJECUCIÓN PRESUPUESTAL Y DE METAS</v>
      </c>
      <c r="H178" s="203" t="s">
        <v>1701</v>
      </c>
      <c r="I178" s="243" t="s">
        <v>1011</v>
      </c>
      <c r="J178" s="243" t="s">
        <v>1337</v>
      </c>
      <c r="K178" s="212" t="s">
        <v>408</v>
      </c>
      <c r="L178" s="99" t="str">
        <f t="shared" ref="L178:L183" si="30">IF(OR(K178="Correctivo",K178="Detectivo"),"Impacto",IF(K178="Preventivo","Probabilidad",""))</f>
        <v>Impacto</v>
      </c>
      <c r="M178" s="212" t="s">
        <v>412</v>
      </c>
      <c r="N178" s="99" t="str">
        <f t="shared" ref="N178:N183" si="31">IF(AND(K178="Preventivo",M178="Automático"),"50%",IF(AND(K178="Preventivo",M178="Manual"),"40%",IF(AND(K178="Detectivo",M178="Automático"),"40%",IF(AND(K178="Detectivo",M178="Manual"),"30%",IF(AND(K178="Correctivo",M178="Automático"),"35%",IF(AND(K178="Correctivo",M178="Manual"),"25%",""))))))</f>
        <v>30%</v>
      </c>
      <c r="O178" s="212" t="s">
        <v>419</v>
      </c>
      <c r="P178" s="212" t="s">
        <v>421</v>
      </c>
      <c r="Q178" s="212" t="s">
        <v>1038</v>
      </c>
      <c r="R178" s="202">
        <f>+IFERROR(IF(L178="Probabilidad",('4 - Valor del Riesgo Inherente'!J178-(+'4 - Valor del Riesgo Inherente'!J178*N178)),IF(L178="Impacto",'4 - Valor del Riesgo Inherente'!J178,"")),"")</f>
        <v>0.4</v>
      </c>
      <c r="S178" s="185" t="str">
        <f t="shared" si="26"/>
        <v>Baja</v>
      </c>
      <c r="T178" s="202">
        <f>+IFERROR(IF(L178="Impacto",('4 - Valor del Riesgo Inherente'!M178-(+'4 - Valor del Riesgo Inherente'!M178*N178)),IF(L178="Probabilidad",'4 - Valor del Riesgo Inherente'!M178,"")),"")</f>
        <v>0.42</v>
      </c>
      <c r="U178" s="185" t="str">
        <f t="shared" si="27"/>
        <v>Moderado</v>
      </c>
      <c r="V178" s="185" t="str">
        <f t="shared" si="28"/>
        <v>Moderado</v>
      </c>
      <c r="W178" s="185" t="str">
        <f t="shared" si="29"/>
        <v>Reducir</v>
      </c>
    </row>
    <row r="179" spans="2:23" ht="150" customHeight="1" x14ac:dyDescent="0.25">
      <c r="B179" s="201" t="str">
        <f>+'4 - Valor del Riesgo Inherente'!B179</f>
        <v>SEGUIMIENTO, EVALUACIÓN Y MEJORA</v>
      </c>
      <c r="C179" s="99" t="str">
        <f>+'4 - Valor del Riesgo Inherente'!C179</f>
        <v>OFICINA DE PLANEACIÓN</v>
      </c>
      <c r="D179" s="25" t="str">
        <f>+'4 - Valor del Riesgo Inherente'!D179</f>
        <v>R 70</v>
      </c>
      <c r="E179" s="201" t="str">
        <f>+'4 - Valor del Riesgo Inherente'!E179</f>
        <v xml:space="preserve">Incumplimiento y no conformidad de reportes e informes de avance de planes de acción y proyectos de inversión </v>
      </c>
      <c r="F179" s="201" t="str">
        <f>+'4 - Valor del Riesgo Inherente'!F179</f>
        <v>Pérdida Reputacional</v>
      </c>
      <c r="G179" s="234" t="str">
        <f>+'4 - Valor del Riesgo Inherente'!G179</f>
        <v>Posibilidad de pérdida reputacional en la imagen institucional debido a la omisión de la tarea referente al reporte de ejecución presupuestal y físico de proyectos de inversión, del procedimiento SEYM-P-006 SEGUIMIENTO A LA EJECUCIÓN PRESUPUESTAL Y DE METAS</v>
      </c>
      <c r="H179" s="203" t="s">
        <v>1702</v>
      </c>
      <c r="I179" s="243" t="s">
        <v>1011</v>
      </c>
      <c r="J179" s="243" t="s">
        <v>1338</v>
      </c>
      <c r="K179" s="212" t="s">
        <v>409</v>
      </c>
      <c r="L179" s="99" t="str">
        <f t="shared" si="30"/>
        <v>Impacto</v>
      </c>
      <c r="M179" s="212" t="s">
        <v>412</v>
      </c>
      <c r="N179" s="99" t="str">
        <f t="shared" si="31"/>
        <v>25%</v>
      </c>
      <c r="O179" s="212" t="s">
        <v>419</v>
      </c>
      <c r="P179" s="212" t="s">
        <v>421</v>
      </c>
      <c r="Q179" s="212" t="s">
        <v>1038</v>
      </c>
      <c r="R179" s="202"/>
      <c r="S179" s="185" t="str">
        <f t="shared" si="26"/>
        <v/>
      </c>
      <c r="T179" s="202"/>
      <c r="U179" s="185" t="str">
        <f t="shared" si="27"/>
        <v/>
      </c>
      <c r="V179" s="185" t="str">
        <f t="shared" si="28"/>
        <v/>
      </c>
      <c r="W179" s="185" t="e">
        <f t="shared" si="29"/>
        <v>#N/A</v>
      </c>
    </row>
    <row r="180" spans="2:23" ht="150" customHeight="1" x14ac:dyDescent="0.25">
      <c r="B180" s="201" t="str">
        <f>+'4 - Valor del Riesgo Inherente'!B180</f>
        <v>SEGUIMIENTO, EVALUACIÓN Y MEJORA</v>
      </c>
      <c r="C180" s="99" t="str">
        <f>+'4 - Valor del Riesgo Inherente'!C180</f>
        <v>OFICINA DE PLANEACIÓN</v>
      </c>
      <c r="D180" s="25" t="str">
        <f>+'4 - Valor del Riesgo Inherente'!D180</f>
        <v>R 71</v>
      </c>
      <c r="E180" s="201" t="str">
        <f>+'4 - Valor del Riesgo Inherente'!E180</f>
        <v>Liberación de productos no conformes con los requisitos</v>
      </c>
      <c r="F180" s="201" t="str">
        <f>+'4 - Valor del Riesgo Inherente'!F180</f>
        <v>Pérdida Reputacional</v>
      </c>
      <c r="G180" s="234" t="str">
        <f>+'4 - Valor del Riesgo Inherente'!G180</f>
        <v>Posibilidad de pérdida reputacional en la imagen institucional por el desconocimiento de cambios normativos, requisitos y/o lineamientos para el desarrollo de productos y/o salidas</v>
      </c>
      <c r="H180" s="203" t="s">
        <v>1703</v>
      </c>
      <c r="I180" s="243" t="s">
        <v>1011</v>
      </c>
      <c r="J180" s="243" t="s">
        <v>2194</v>
      </c>
      <c r="K180" s="212" t="s">
        <v>407</v>
      </c>
      <c r="L180" s="99" t="str">
        <f t="shared" si="30"/>
        <v>Probabilidad</v>
      </c>
      <c r="M180" s="212" t="s">
        <v>412</v>
      </c>
      <c r="N180" s="99" t="str">
        <f t="shared" si="31"/>
        <v>40%</v>
      </c>
      <c r="O180" s="212" t="s">
        <v>419</v>
      </c>
      <c r="P180" s="212" t="s">
        <v>421</v>
      </c>
      <c r="Q180" s="212" t="s">
        <v>1038</v>
      </c>
      <c r="R180" s="202">
        <f>+IFERROR(IF(L180="Probabilidad",('4 - Valor del Riesgo Inherente'!J180-(+'4 - Valor del Riesgo Inherente'!J180*N180)),IF(L180="Impacto",'4 - Valor del Riesgo Inherente'!J180,"")),"")</f>
        <v>0.36</v>
      </c>
      <c r="S180" s="185" t="str">
        <f t="shared" si="26"/>
        <v>Baja</v>
      </c>
      <c r="T180" s="202">
        <f>+IFERROR(IF(L180="Impacto",('4 - Valor del Riesgo Inherente'!M180-(+'4 - Valor del Riesgo Inherente'!M180*N180)),IF(L180="Probabilidad",'4 - Valor del Riesgo Inherente'!M180,"")),"")</f>
        <v>1</v>
      </c>
      <c r="U180" s="185" t="str">
        <f t="shared" si="27"/>
        <v>Catastrófico</v>
      </c>
      <c r="V180" s="185" t="str">
        <f t="shared" si="28"/>
        <v>Extremo</v>
      </c>
      <c r="W180" s="185" t="str">
        <f t="shared" si="29"/>
        <v>Reducir</v>
      </c>
    </row>
    <row r="181" spans="2:23" ht="150" customHeight="1" x14ac:dyDescent="0.25">
      <c r="B181" s="201" t="str">
        <f>+'4 - Valor del Riesgo Inherente'!B181</f>
        <v>SEGUIMIENTO, EVALUACIÓN Y MEJORA</v>
      </c>
      <c r="C181" s="99" t="str">
        <f>+'4 - Valor del Riesgo Inherente'!C181</f>
        <v>OFICINA DE PLANEACIÓN</v>
      </c>
      <c r="D181" s="25" t="str">
        <f>+'4 - Valor del Riesgo Inherente'!D181</f>
        <v>R 71</v>
      </c>
      <c r="E181" s="201" t="str">
        <f>+'4 - Valor del Riesgo Inherente'!E181</f>
        <v>Liberación de productos no conformes con los requisitos</v>
      </c>
      <c r="F181" s="201" t="str">
        <f>+'4 - Valor del Riesgo Inherente'!F181</f>
        <v>Pérdida Reputacional</v>
      </c>
      <c r="G181" s="234" t="str">
        <f>+'4 - Valor del Riesgo Inherente'!G181</f>
        <v>Posibilidad de pérdida reputacional en la imagen institucional por el desconocimiento de cambios normativos, requisitos y/o lineamientos para el desarrollo de productos y/o salidas</v>
      </c>
      <c r="H181" s="203" t="s">
        <v>1704</v>
      </c>
      <c r="I181" s="243" t="s">
        <v>1011</v>
      </c>
      <c r="J181" s="243" t="s">
        <v>1339</v>
      </c>
      <c r="K181" s="212" t="s">
        <v>409</v>
      </c>
      <c r="L181" s="99" t="str">
        <f t="shared" si="30"/>
        <v>Impacto</v>
      </c>
      <c r="M181" s="212" t="s">
        <v>412</v>
      </c>
      <c r="N181" s="99" t="str">
        <f t="shared" si="31"/>
        <v>25%</v>
      </c>
      <c r="O181" s="212" t="s">
        <v>419</v>
      </c>
      <c r="P181" s="212" t="s">
        <v>421</v>
      </c>
      <c r="Q181" s="212" t="s">
        <v>1038</v>
      </c>
      <c r="R181" s="202"/>
      <c r="S181" s="185" t="str">
        <f t="shared" si="26"/>
        <v/>
      </c>
      <c r="T181" s="202"/>
      <c r="U181" s="185" t="str">
        <f t="shared" si="27"/>
        <v/>
      </c>
      <c r="V181" s="185" t="str">
        <f t="shared" si="28"/>
        <v/>
      </c>
      <c r="W181" s="185" t="e">
        <f t="shared" si="29"/>
        <v>#N/A</v>
      </c>
    </row>
    <row r="182" spans="2:23" ht="150" customHeight="1" x14ac:dyDescent="0.25">
      <c r="B182" s="201" t="str">
        <f>+'4 - Valor del Riesgo Inherente'!B182</f>
        <v>SEGUIMIENTO, EVALUACIÓN Y MEJORA</v>
      </c>
      <c r="C182" s="99" t="str">
        <f>+'4 - Valor del Riesgo Inherente'!C182</f>
        <v>OFICINA DE PLANEACIÓN</v>
      </c>
      <c r="D182" s="25" t="str">
        <f>+'4 - Valor del Riesgo Inherente'!D182</f>
        <v>R 72</v>
      </c>
      <c r="E182" s="201" t="str">
        <f>+'4 - Valor del Riesgo Inherente'!E182</f>
        <v>Incumplimiento en la ejecución de los planes y proyectos Institucionales</v>
      </c>
      <c r="F182" s="201" t="str">
        <f>+'4 - Valor del Riesgo Inherente'!F182</f>
        <v>Pérdida Reputacional</v>
      </c>
      <c r="G182" s="234" t="str">
        <f>+'4 - Valor del Riesgo Inherente'!G182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2" s="203" t="s">
        <v>1705</v>
      </c>
      <c r="I182" s="243" t="s">
        <v>1011</v>
      </c>
      <c r="J182" s="243" t="s">
        <v>1340</v>
      </c>
      <c r="K182" s="212" t="s">
        <v>408</v>
      </c>
      <c r="L182" s="99" t="str">
        <f t="shared" si="30"/>
        <v>Impacto</v>
      </c>
      <c r="M182" s="212" t="s">
        <v>412</v>
      </c>
      <c r="N182" s="99" t="str">
        <f t="shared" si="31"/>
        <v>30%</v>
      </c>
      <c r="O182" s="212" t="s">
        <v>419</v>
      </c>
      <c r="P182" s="212" t="s">
        <v>421</v>
      </c>
      <c r="Q182" s="212" t="s">
        <v>1038</v>
      </c>
      <c r="R182" s="202">
        <f>+IFERROR(IF(L182="Probabilidad",('4 - Valor del Riesgo Inherente'!J182-(+'4 - Valor del Riesgo Inherente'!J182*N182)),IF(L182="Impacto",'4 - Valor del Riesgo Inherente'!J182,"")),"")</f>
        <v>0.4</v>
      </c>
      <c r="S182" s="185" t="str">
        <f t="shared" si="26"/>
        <v>Baja</v>
      </c>
      <c r="T182" s="202">
        <f>+IFERROR(IF(L182="Impacto",('4 - Valor del Riesgo Inherente'!M182-(+'4 - Valor del Riesgo Inherente'!M182*N182)),IF(L182="Probabilidad",'4 - Valor del Riesgo Inherente'!M182,"")),"")</f>
        <v>0.42</v>
      </c>
      <c r="U182" s="185" t="str">
        <f t="shared" si="27"/>
        <v>Moderado</v>
      </c>
      <c r="V182" s="185" t="str">
        <f t="shared" si="28"/>
        <v>Moderado</v>
      </c>
      <c r="W182" s="185" t="str">
        <f t="shared" si="29"/>
        <v>Reducir</v>
      </c>
    </row>
    <row r="183" spans="2:23" ht="150" customHeight="1" x14ac:dyDescent="0.25">
      <c r="B183" s="201" t="str">
        <f>+'4 - Valor del Riesgo Inherente'!B183</f>
        <v>SEGUIMIENTO, EVALUACIÓN Y MEJORA</v>
      </c>
      <c r="C183" s="99" t="str">
        <f>+'4 - Valor del Riesgo Inherente'!C183</f>
        <v>OFICINA DE PLANEACIÓN</v>
      </c>
      <c r="D183" s="25" t="str">
        <f>+'4 - Valor del Riesgo Inherente'!D183</f>
        <v>R 72</v>
      </c>
      <c r="E183" s="201" t="str">
        <f>+'4 - Valor del Riesgo Inherente'!E183</f>
        <v>Incumplimiento en la ejecución de los planes y proyectos Institucionales</v>
      </c>
      <c r="F183" s="201" t="str">
        <f>+'4 - Valor del Riesgo Inherente'!F183</f>
        <v>Pérdida Reputacional</v>
      </c>
      <c r="G183" s="234" t="str">
        <f>+'4 - Valor del Riesgo Inherente'!G183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H183" s="203" t="s">
        <v>1706</v>
      </c>
      <c r="I183" s="243" t="s">
        <v>1011</v>
      </c>
      <c r="J183" s="243" t="s">
        <v>1341</v>
      </c>
      <c r="K183" s="212" t="s">
        <v>409</v>
      </c>
      <c r="L183" s="99" t="str">
        <f t="shared" si="30"/>
        <v>Impacto</v>
      </c>
      <c r="M183" s="212" t="s">
        <v>412</v>
      </c>
      <c r="N183" s="99" t="str">
        <f t="shared" si="31"/>
        <v>25%</v>
      </c>
      <c r="O183" s="212" t="s">
        <v>419</v>
      </c>
      <c r="P183" s="212" t="s">
        <v>421</v>
      </c>
      <c r="Q183" s="212" t="s">
        <v>1038</v>
      </c>
      <c r="R183" s="202"/>
      <c r="S183" s="185" t="str">
        <f t="shared" si="26"/>
        <v/>
      </c>
      <c r="T183" s="202"/>
      <c r="U183" s="185" t="str">
        <f t="shared" si="27"/>
        <v/>
      </c>
      <c r="V183" s="185" t="str">
        <f t="shared" si="28"/>
        <v/>
      </c>
      <c r="W183" s="185" t="e">
        <f t="shared" si="29"/>
        <v>#N/A</v>
      </c>
    </row>
    <row r="184" spans="2:23" ht="150" customHeight="1" x14ac:dyDescent="0.25">
      <c r="B184" s="201" t="str">
        <f>+'4 - Valor del Riesgo Inherente'!B184</f>
        <v>SEGUIMIENTO, EVALUACIÓN Y MEJORA</v>
      </c>
      <c r="C184" s="99" t="str">
        <f>+'4 - Valor del Riesgo Inherente'!C184</f>
        <v>OFICINA DE CONTROL INTERNO</v>
      </c>
      <c r="D184" s="25" t="str">
        <f>+'4 - Valor del Riesgo Inherente'!D184</f>
        <v>R 73</v>
      </c>
      <c r="E184" s="201" t="str">
        <f>+'4 - Valor del Riesgo Inherente'!E184</f>
        <v>Incumplimiento del Plan Anual de Auditoría Interna</v>
      </c>
      <c r="F184" s="201" t="str">
        <f>+'4 - Valor del Riesgo Inherente'!F184</f>
        <v>Pérdida Reputacional</v>
      </c>
      <c r="G184" s="234" t="str">
        <f>+'4 - Valor del Riesgo Inherente'!G184</f>
        <v>Posibilidad de pérdida reputacional en la credibilidad y confianza de las partes interesadas y organismos de control por falta de competencias y capacitaciones al personal de la entidad con respecto al trabajo en esta</v>
      </c>
      <c r="H184" s="203" t="s">
        <v>1707</v>
      </c>
      <c r="I184" s="243" t="s">
        <v>1342</v>
      </c>
      <c r="J184" s="243" t="s">
        <v>2120</v>
      </c>
      <c r="K184" s="212" t="s">
        <v>407</v>
      </c>
      <c r="L184" s="99" t="str">
        <f t="shared" ref="L184:L190" si="32">IF(OR(K184="Correctivo",K184="Detectivo"),"Impacto",IF(K184="Preventivo","Probabilidad",""))</f>
        <v>Probabilidad</v>
      </c>
      <c r="M184" s="212" t="s">
        <v>412</v>
      </c>
      <c r="N184" s="99" t="str">
        <f t="shared" ref="N184:N190" si="33">IF(AND(K184="Preventivo",M184="Automático"),"50%",IF(AND(K184="Preventivo",M184="Manual"),"40%",IF(AND(K184="Detectivo",M184="Automático"),"40%",IF(AND(K184="Detectivo",M184="Manual"),"30%",IF(AND(K184="Correctivo",M184="Automático"),"35%",IF(AND(K184="Correctivo",M184="Manual"),"25%",""))))))</f>
        <v>40%</v>
      </c>
      <c r="O184" s="212" t="s">
        <v>419</v>
      </c>
      <c r="P184" s="212" t="s">
        <v>421</v>
      </c>
      <c r="Q184" s="212" t="s">
        <v>1037</v>
      </c>
      <c r="R184" s="202">
        <f>+IFERROR(IF(L184="Probabilidad",('4 - Valor del Riesgo Inherente'!J184-(+'4 - Valor del Riesgo Inherente'!J184*N184)),IF(L184="Impacto",'4 - Valor del Riesgo Inherente'!J184,"")),"")</f>
        <v>0.12</v>
      </c>
      <c r="S184" s="185" t="str">
        <f t="shared" si="26"/>
        <v>Muy Baja</v>
      </c>
      <c r="T184" s="202">
        <f>+IFERROR(IF(L184="Impacto",('4 - Valor del Riesgo Inherente'!M184-(+'4 - Valor del Riesgo Inherente'!M184*N184)),IF(L184="Probabilidad",'4 - Valor del Riesgo Inherente'!M184,"")),"")</f>
        <v>0.6</v>
      </c>
      <c r="U184" s="185" t="str">
        <f t="shared" si="27"/>
        <v>Moderado</v>
      </c>
      <c r="V184" s="185" t="str">
        <f t="shared" si="28"/>
        <v>Moderado</v>
      </c>
      <c r="W184" s="185" t="str">
        <f t="shared" si="29"/>
        <v>Reducir</v>
      </c>
    </row>
    <row r="185" spans="2:23" ht="150" customHeight="1" x14ac:dyDescent="0.25">
      <c r="B185" s="201" t="str">
        <f>+'4 - Valor del Riesgo Inherente'!B185</f>
        <v>SEGUIMIENTO, EVALUACIÓN Y MEJORA</v>
      </c>
      <c r="C185" s="99" t="str">
        <f>+'4 - Valor del Riesgo Inherente'!C185</f>
        <v>OFICINA DE CONTROL INTERNO</v>
      </c>
      <c r="D185" s="25" t="str">
        <f>+'4 - Valor del Riesgo Inherente'!D185</f>
        <v>R 73</v>
      </c>
      <c r="E185" s="201" t="str">
        <f>+'4 - Valor del Riesgo Inherente'!E185</f>
        <v>Incumplimiento del Plan Anual de Auditoría Interna</v>
      </c>
      <c r="F185" s="201" t="str">
        <f>+'4 - Valor del Riesgo Inherente'!F185</f>
        <v>Pérdida Reputacional</v>
      </c>
      <c r="G185" s="234" t="str">
        <f>+'4 - Valor del Riesgo Inherente'!G185</f>
        <v>Posibilidad de pérdida reputacional en la credibilidad y confianza de las partes interesadas y organismos de control por falta de competencias y capacitaciones al personal de la entidad con respecto al trabajo en esta</v>
      </c>
      <c r="H185" s="203" t="s">
        <v>1708</v>
      </c>
      <c r="I185" s="243" t="s">
        <v>1343</v>
      </c>
      <c r="J185" s="243" t="s">
        <v>2121</v>
      </c>
      <c r="K185" s="212" t="s">
        <v>407</v>
      </c>
      <c r="L185" s="99" t="str">
        <f t="shared" si="32"/>
        <v>Probabilidad</v>
      </c>
      <c r="M185" s="212" t="s">
        <v>412</v>
      </c>
      <c r="N185" s="99" t="str">
        <f t="shared" si="33"/>
        <v>40%</v>
      </c>
      <c r="O185" s="212" t="s">
        <v>419</v>
      </c>
      <c r="P185" s="212" t="s">
        <v>421</v>
      </c>
      <c r="Q185" s="212" t="s">
        <v>1037</v>
      </c>
      <c r="R185" s="202">
        <f>IFERROR(IF(AND(L184="Probabilidad",L185="Probabilidad"),(R184-(+R184*N185)),IF(L185="Probabilidad",('4 - Valor del Riesgo Inherente'!J184-(+'4 - Valor del Riesgo Inherente'!J184*N185)),IF(L185="Impacto",R184,""))),"")</f>
        <v>7.1999999999999995E-2</v>
      </c>
      <c r="S185" s="185" t="str">
        <f t="shared" si="26"/>
        <v>Muy Baja</v>
      </c>
      <c r="T185" s="202">
        <f>IFERROR(IF(AND(L184="Impacto",L185="Impacto"),(T184-(+T184*N185)),IF(L185="Impacto",('4 - Valor del Riesgo Inherente'!M184-(+'4 - Valor del Riesgo Inherente'!M184*N185)),IF(L185="Probabilidad",T184,""))),"")</f>
        <v>0.6</v>
      </c>
      <c r="U185" s="185" t="str">
        <f t="shared" si="27"/>
        <v>Moderado</v>
      </c>
      <c r="V185" s="185" t="str">
        <f t="shared" si="28"/>
        <v>Moderado</v>
      </c>
      <c r="W185" s="185" t="str">
        <f t="shared" si="29"/>
        <v>Reducir</v>
      </c>
    </row>
    <row r="186" spans="2:23" ht="150" customHeight="1" x14ac:dyDescent="0.25">
      <c r="B186" s="201" t="str">
        <f>+'4 - Valor del Riesgo Inherente'!B186</f>
        <v>SEGUIMIENTO, EVALUACIÓN Y MEJORA</v>
      </c>
      <c r="C186" s="99" t="str">
        <f>+'4 - Valor del Riesgo Inherente'!C186</f>
        <v>OFICINA DE CONTROL INTERNO</v>
      </c>
      <c r="D186" s="25" t="str">
        <f>+'4 - Valor del Riesgo Inherente'!D186</f>
        <v>R 73</v>
      </c>
      <c r="E186" s="201" t="str">
        <f>+'4 - Valor del Riesgo Inherente'!E186</f>
        <v>Incumplimiento del Plan Anual de Auditoría Interna</v>
      </c>
      <c r="F186" s="201" t="str">
        <f>+'4 - Valor del Riesgo Inherente'!F186</f>
        <v>Pérdida Reputacional</v>
      </c>
      <c r="G186" s="234" t="str">
        <f>+'4 - Valor del Riesgo Inherente'!G186</f>
        <v>Posibilidad de pérdida reputacional en la credibilidad y confianza de las partes interesadas y organismos de control por falta de competencias y capacitaciones al personal de la entidad con respecto al trabajo en esta</v>
      </c>
      <c r="H186" s="203" t="s">
        <v>1709</v>
      </c>
      <c r="I186" s="243" t="s">
        <v>1343</v>
      </c>
      <c r="J186" s="243" t="s">
        <v>1344</v>
      </c>
      <c r="K186" s="212" t="s">
        <v>408</v>
      </c>
      <c r="L186" s="99" t="str">
        <f t="shared" si="32"/>
        <v>Impacto</v>
      </c>
      <c r="M186" s="212" t="s">
        <v>412</v>
      </c>
      <c r="N186" s="99" t="str">
        <f t="shared" si="33"/>
        <v>30%</v>
      </c>
      <c r="O186" s="212" t="s">
        <v>419</v>
      </c>
      <c r="P186" s="212" t="s">
        <v>421</v>
      </c>
      <c r="Q186" s="212" t="s">
        <v>1037</v>
      </c>
      <c r="R186" s="202">
        <f>IFERROR(IF(AND(L185="Probabilidad",L186="Probabilidad"),(R185-(+R185*N186)),IF(L186="Probabilidad",('4 - Valor del Riesgo Inherente'!J185-(+'4 - Valor del Riesgo Inherente'!J185*N186)),IF(L186="Impacto",R185,""))),"")</f>
        <v>7.1999999999999995E-2</v>
      </c>
      <c r="S186" s="185" t="str">
        <f t="shared" si="26"/>
        <v>Muy Baja</v>
      </c>
      <c r="T186" s="202">
        <f>IFERROR(IF(AND(L185="Impacto",L186="Impacto"),(T185-(+T185*N186)),IF(L186="Impacto",('4 - Valor del Riesgo Inherente'!M185-(+'4 - Valor del Riesgo Inherente'!M185*N186)),IF(L186="Probabilidad",T185,""))),"")</f>
        <v>0.42</v>
      </c>
      <c r="U186" s="185" t="str">
        <f t="shared" si="27"/>
        <v>Moderado</v>
      </c>
      <c r="V186" s="185" t="str">
        <f t="shared" si="28"/>
        <v>Moderado</v>
      </c>
      <c r="W186" s="185" t="str">
        <f t="shared" si="29"/>
        <v>Reducir</v>
      </c>
    </row>
    <row r="187" spans="2:23" ht="150" customHeight="1" x14ac:dyDescent="0.25">
      <c r="B187" s="201" t="str">
        <f>+'4 - Valor del Riesgo Inherente'!B187</f>
        <v>SEGUIMIENTO, EVALUACIÓN Y MEJORA</v>
      </c>
      <c r="C187" s="99" t="str">
        <f>+'4 - Valor del Riesgo Inherente'!C187</f>
        <v>OFICINA DE CONTROL INTERNO</v>
      </c>
      <c r="D187" s="25" t="str">
        <f>+'4 - Valor del Riesgo Inherente'!D187</f>
        <v>R 73</v>
      </c>
      <c r="E187" s="201" t="str">
        <f>+'4 - Valor del Riesgo Inherente'!E187</f>
        <v>Incumplimiento del Plan Anual de Auditoría Interna</v>
      </c>
      <c r="F187" s="201" t="str">
        <f>+'4 - Valor del Riesgo Inherente'!F187</f>
        <v>Pérdida Reputacional</v>
      </c>
      <c r="G187" s="234" t="str">
        <f>+'4 - Valor del Riesgo Inherente'!G187</f>
        <v>Posibilidad de pérdida reputacional en la credibilidad y confianza de las partes interesadas y organismos de control por falta de competencias y capacitaciones al personal de la entidad con respecto al trabajo en esta</v>
      </c>
      <c r="H187" s="203" t="s">
        <v>1710</v>
      </c>
      <c r="I187" s="243" t="s">
        <v>1343</v>
      </c>
      <c r="J187" s="243" t="s">
        <v>2122</v>
      </c>
      <c r="K187" s="212" t="s">
        <v>409</v>
      </c>
      <c r="L187" s="99" t="str">
        <f t="shared" si="32"/>
        <v>Impacto</v>
      </c>
      <c r="M187" s="212" t="s">
        <v>412</v>
      </c>
      <c r="N187" s="99" t="str">
        <f t="shared" si="33"/>
        <v>25%</v>
      </c>
      <c r="O187" s="212" t="s">
        <v>419</v>
      </c>
      <c r="P187" s="212" t="s">
        <v>421</v>
      </c>
      <c r="Q187" s="212" t="s">
        <v>1037</v>
      </c>
      <c r="R187" s="202"/>
      <c r="S187" s="185" t="str">
        <f t="shared" si="26"/>
        <v/>
      </c>
      <c r="T187" s="202"/>
      <c r="U187" s="185" t="str">
        <f t="shared" si="27"/>
        <v/>
      </c>
      <c r="V187" s="185" t="str">
        <f t="shared" si="28"/>
        <v/>
      </c>
      <c r="W187" s="185" t="e">
        <f t="shared" si="29"/>
        <v>#N/A</v>
      </c>
    </row>
    <row r="188" spans="2:23" ht="150" customHeight="1" x14ac:dyDescent="0.25">
      <c r="B188" s="201" t="str">
        <f>+'4 - Valor del Riesgo Inherente'!B188</f>
        <v>SEGUIMIENTO, EVALUACIÓN Y MEJORA</v>
      </c>
      <c r="C188" s="99" t="str">
        <f>+'4 - Valor del Riesgo Inherente'!C188</f>
        <v>OFICINA DE CONTROL INTERNO</v>
      </c>
      <c r="D188" s="25" t="str">
        <f>+'4 - Valor del Riesgo Inherente'!D188</f>
        <v>R 74</v>
      </c>
      <c r="E188" s="201" t="str">
        <f>+'4 - Valor del Riesgo Inherente'!E188</f>
        <v>Incumplimiento en la ejecución del cronograma de monitoreo de los planes de mejoramiento</v>
      </c>
      <c r="F188" s="201" t="str">
        <f>+'4 - Valor del Riesgo Inherente'!F188</f>
        <v>Pérdida Reputacional</v>
      </c>
      <c r="G188" s="234" t="str">
        <f>+'4 - Valor del Riesgo Inherente'!G188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8" s="203" t="s">
        <v>1711</v>
      </c>
      <c r="I188" s="243" t="s">
        <v>1343</v>
      </c>
      <c r="J188" s="243" t="s">
        <v>1345</v>
      </c>
      <c r="K188" s="212" t="s">
        <v>408</v>
      </c>
      <c r="L188" s="99" t="str">
        <f t="shared" si="32"/>
        <v>Impacto</v>
      </c>
      <c r="M188" s="212" t="s">
        <v>412</v>
      </c>
      <c r="N188" s="99" t="str">
        <f t="shared" si="33"/>
        <v>30%</v>
      </c>
      <c r="O188" s="212" t="s">
        <v>419</v>
      </c>
      <c r="P188" s="212" t="s">
        <v>421</v>
      </c>
      <c r="Q188" s="212" t="s">
        <v>1037</v>
      </c>
      <c r="R188" s="202">
        <f>+IFERROR(IF(L188="Probabilidad",('4 - Valor del Riesgo Inherente'!J188-(+'4 - Valor del Riesgo Inherente'!J188*N188)),IF(L188="Impacto",'4 - Valor del Riesgo Inherente'!J188,"")),"")</f>
        <v>0.4</v>
      </c>
      <c r="S188" s="185" t="str">
        <f t="shared" si="26"/>
        <v>Baja</v>
      </c>
      <c r="T188" s="202">
        <f>+IFERROR(IF(L188="Impacto",('4 - Valor del Riesgo Inherente'!M188-(+'4 - Valor del Riesgo Inherente'!M188*N188)),IF(L188="Probabilidad",'4 - Valor del Riesgo Inherente'!M188,"")),"")</f>
        <v>0.7</v>
      </c>
      <c r="U188" s="185" t="str">
        <f t="shared" si="27"/>
        <v>Mayor</v>
      </c>
      <c r="V188" s="185" t="str">
        <f t="shared" si="28"/>
        <v>Alto</v>
      </c>
      <c r="W188" s="185" t="str">
        <f t="shared" si="29"/>
        <v>Reducir</v>
      </c>
    </row>
    <row r="189" spans="2:23" ht="150" customHeight="1" x14ac:dyDescent="0.25">
      <c r="B189" s="201" t="str">
        <f>+'4 - Valor del Riesgo Inherente'!B189</f>
        <v>SEGUIMIENTO, EVALUACIÓN Y MEJORA</v>
      </c>
      <c r="C189" s="99" t="str">
        <f>+'4 - Valor del Riesgo Inherente'!C189</f>
        <v>OFICINA DE CONTROL INTERNO</v>
      </c>
      <c r="D189" s="25" t="str">
        <f>+'4 - Valor del Riesgo Inherente'!D189</f>
        <v>R 74</v>
      </c>
      <c r="E189" s="201" t="str">
        <f>+'4 - Valor del Riesgo Inherente'!E189</f>
        <v>Incumplimiento en la ejecución del cronograma de monitoreo de los planes de mejoramiento</v>
      </c>
      <c r="F189" s="201" t="str">
        <f>+'4 - Valor del Riesgo Inherente'!F189</f>
        <v>Pérdida Reputacional</v>
      </c>
      <c r="G189" s="234" t="str">
        <f>+'4 - Valor del Riesgo Inherente'!G189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89" s="203" t="s">
        <v>1712</v>
      </c>
      <c r="I189" s="243" t="s">
        <v>1343</v>
      </c>
      <c r="J189" s="243" t="s">
        <v>2123</v>
      </c>
      <c r="K189" s="212" t="s">
        <v>409</v>
      </c>
      <c r="L189" s="99" t="str">
        <f t="shared" si="32"/>
        <v>Impacto</v>
      </c>
      <c r="M189" s="212" t="s">
        <v>412</v>
      </c>
      <c r="N189" s="99" t="str">
        <f t="shared" si="33"/>
        <v>25%</v>
      </c>
      <c r="O189" s="212" t="s">
        <v>419</v>
      </c>
      <c r="P189" s="212" t="s">
        <v>421</v>
      </c>
      <c r="Q189" s="212" t="s">
        <v>1037</v>
      </c>
      <c r="R189" s="202"/>
      <c r="S189" s="185" t="str">
        <f t="shared" si="26"/>
        <v/>
      </c>
      <c r="T189" s="202"/>
      <c r="U189" s="185" t="str">
        <f t="shared" si="27"/>
        <v/>
      </c>
      <c r="V189" s="185" t="str">
        <f t="shared" si="28"/>
        <v/>
      </c>
      <c r="W189" s="185" t="e">
        <f t="shared" si="29"/>
        <v>#N/A</v>
      </c>
    </row>
    <row r="190" spans="2:23" ht="150" customHeight="1" x14ac:dyDescent="0.25">
      <c r="B190" s="201" t="str">
        <f>+'4 - Valor del Riesgo Inherente'!B190</f>
        <v>SEGUIMIENTO, EVALUACIÓN Y MEJORA</v>
      </c>
      <c r="C190" s="99" t="str">
        <f>+'4 - Valor del Riesgo Inherente'!C190</f>
        <v>OFICINA DE CONTROL INTERNO</v>
      </c>
      <c r="D190" s="25" t="str">
        <f>+'4 - Valor del Riesgo Inherente'!D190</f>
        <v>R 74</v>
      </c>
      <c r="E190" s="201" t="str">
        <f>+'4 - Valor del Riesgo Inherente'!E190</f>
        <v>Incumplimiento en la ejecución del cronograma de monitoreo de los planes de mejoramiento</v>
      </c>
      <c r="F190" s="201" t="str">
        <f>+'4 - Valor del Riesgo Inherente'!F190</f>
        <v>Pérdida Reputacional</v>
      </c>
      <c r="G190" s="234" t="str">
        <f>+'4 - Valor del Riesgo Inherente'!G190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H190" s="203" t="s">
        <v>1713</v>
      </c>
      <c r="I190" s="243" t="s">
        <v>1041</v>
      </c>
      <c r="J190" s="243"/>
      <c r="K190" s="212"/>
      <c r="L190" s="99" t="str">
        <f t="shared" si="32"/>
        <v/>
      </c>
      <c r="M190" s="212"/>
      <c r="N190" s="99" t="str">
        <f t="shared" si="33"/>
        <v/>
      </c>
      <c r="O190" s="212"/>
      <c r="P190" s="212"/>
      <c r="Q190" s="212"/>
      <c r="R190" s="202" t="str">
        <f>+IFERROR(IF(L190="Probabilidad",('4 - Valor del Riesgo Inherente'!J190-(+'4 - Valor del Riesgo Inherente'!J190*N190)),IF(L190="Impacto",'4 - Valor del Riesgo Inherente'!J190,"")),"")</f>
        <v/>
      </c>
      <c r="S190" s="185" t="str">
        <f t="shared" si="26"/>
        <v/>
      </c>
      <c r="T190" s="202" t="str">
        <f>+IFERROR(IF(L190="Impacto",('4 - Valor del Riesgo Inherente'!M190-(+'4 - Valor del Riesgo Inherente'!M190*N190)),IF(L190="Probabilidad",'4 - Valor del Riesgo Inherente'!M190,"")),"")</f>
        <v/>
      </c>
      <c r="U190" s="185" t="str">
        <f t="shared" si="27"/>
        <v/>
      </c>
      <c r="V190" s="185" t="str">
        <f t="shared" si="28"/>
        <v/>
      </c>
      <c r="W190" s="185" t="e">
        <f t="shared" si="29"/>
        <v>#N/A</v>
      </c>
    </row>
  </sheetData>
  <sheetProtection autoFilter="0" pivotTables="0"/>
  <autoFilter ref="B9:W190" xr:uid="{00000000-0001-0000-0500-000000000000}"/>
  <dataConsolidate/>
  <mergeCells count="16">
    <mergeCell ref="F8:F9"/>
    <mergeCell ref="B8:B9"/>
    <mergeCell ref="E2:U2"/>
    <mergeCell ref="E3:U3"/>
    <mergeCell ref="E4:U4"/>
    <mergeCell ref="B2:C4"/>
    <mergeCell ref="R8:W8"/>
    <mergeCell ref="B5:W5"/>
    <mergeCell ref="B6:W6"/>
    <mergeCell ref="B7:W7"/>
    <mergeCell ref="C8:C9"/>
    <mergeCell ref="E8:E9"/>
    <mergeCell ref="D8:D9"/>
    <mergeCell ref="H8:J8"/>
    <mergeCell ref="K8:Q8"/>
    <mergeCell ref="G8:G9"/>
  </mergeCells>
  <conditionalFormatting sqref="J10:J67">
    <cfRule type="containsText" dxfId="1012" priority="459" operator="containsText" text="El   a través de ">
      <formula>NOT(ISERROR(SEARCH("El   a través de ",J10)))</formula>
    </cfRule>
  </conditionalFormatting>
  <conditionalFormatting sqref="K10:K67 M10:M67 O10:Q67">
    <cfRule type="cellIs" dxfId="1011" priority="458" operator="equal">
      <formula>0</formula>
    </cfRule>
  </conditionalFormatting>
  <conditionalFormatting sqref="O138:Q139">
    <cfRule type="containsBlanks" dxfId="1010" priority="457">
      <formula>LEN(TRIM(O138))=0</formula>
    </cfRule>
  </conditionalFormatting>
  <conditionalFormatting sqref="S10:S190">
    <cfRule type="cellIs" dxfId="1009" priority="1" operator="equal">
      <formula>"Muy Alta"</formula>
    </cfRule>
    <cfRule type="cellIs" dxfId="1008" priority="2" operator="equal">
      <formula>"Alta"</formula>
    </cfRule>
    <cfRule type="cellIs" dxfId="1007" priority="3" operator="equal">
      <formula>"Media"</formula>
    </cfRule>
    <cfRule type="cellIs" dxfId="1006" priority="4" operator="equal">
      <formula>"Baja"</formula>
    </cfRule>
    <cfRule type="cellIs" dxfId="1005" priority="5" operator="equal">
      <formula>"Muy baja"</formula>
    </cfRule>
  </conditionalFormatting>
  <conditionalFormatting sqref="U10:U190">
    <cfRule type="cellIs" dxfId="1004" priority="10" operator="equal">
      <formula>"Catastrófico"</formula>
    </cfRule>
    <cfRule type="cellIs" dxfId="1003" priority="11" operator="equal">
      <formula>"Mayor"</formula>
    </cfRule>
    <cfRule type="cellIs" dxfId="1002" priority="13" operator="equal">
      <formula>"Menor"</formula>
    </cfRule>
    <cfRule type="cellIs" dxfId="1001" priority="14" operator="equal">
      <formula>"Leve"</formula>
    </cfRule>
  </conditionalFormatting>
  <conditionalFormatting sqref="U10:V190">
    <cfRule type="cellIs" dxfId="1000" priority="8" operator="equal">
      <formula>"Moderado"</formula>
    </cfRule>
  </conditionalFormatting>
  <conditionalFormatting sqref="V10:V190">
    <cfRule type="cellIs" dxfId="999" priority="6" operator="equal">
      <formula>"Extremo"</formula>
    </cfRule>
    <cfRule type="cellIs" dxfId="998" priority="7" operator="equal">
      <formula>"Alto"</formula>
    </cfRule>
    <cfRule type="cellIs" dxfId="997" priority="9" operator="equal">
      <formula>"Bajo"</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C63B06-5EE3-4A23-9613-04E74E1FE086}">
          <x14:formula1>
            <xm:f>'0 - Criterios'!$F$39:$F$40</xm:f>
          </x14:formula1>
          <xm:sqref>O10:O190</xm:sqref>
        </x14:dataValidation>
        <x14:dataValidation type="list" allowBlank="1" showInputMessage="1" showErrorMessage="1" xr:uid="{C81DBA6E-FE94-4C1A-88C5-197A5ACA9C21}">
          <x14:formula1>
            <xm:f>'0 - Criterios'!$G$39:$G$40</xm:f>
          </x14:formula1>
          <xm:sqref>P10:P190</xm:sqref>
        </x14:dataValidation>
        <x14:dataValidation type="list" allowBlank="1" showInputMessage="1" showErrorMessage="1" xr:uid="{2A2DEBCF-3730-478D-BF0B-665935F88B75}">
          <x14:formula1>
            <xm:f>'0 - Criterios'!$H$39:$H$40</xm:f>
          </x14:formula1>
          <xm:sqref>Q10:Q190</xm:sqref>
        </x14:dataValidation>
        <x14:dataValidation type="list" allowBlank="1" showInputMessage="1" showErrorMessage="1" xr:uid="{C55F0530-8913-4AFB-8230-C18E7D280532}">
          <x14:formula1>
            <xm:f>'0 - Criterios'!$H$32:$H$33</xm:f>
          </x14:formula1>
          <xm:sqref>M10:M190</xm:sqref>
        </x14:dataValidation>
        <x14:dataValidation type="list" allowBlank="1" showInputMessage="1" showErrorMessage="1" xr:uid="{B96DBF40-2AA2-4B41-BD32-3219DF2146E7}">
          <x14:formula1>
            <xm:f>'0 - Criterios'!$F$32:$F$34</xm:f>
          </x14:formula1>
          <xm:sqref>K10:K190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10F0-874A-4C18-920E-9AFABCDCE21A}">
  <dimension ref="A2:AM188"/>
  <sheetViews>
    <sheetView zoomScale="60" zoomScaleNormal="60" workbookViewId="0">
      <pane ySplit="7" topLeftCell="A15" activePane="bottomLeft" state="frozen"/>
      <selection pane="bottomLeft"/>
    </sheetView>
  </sheetViews>
  <sheetFormatPr baseColWidth="10" defaultColWidth="11.42578125" defaultRowHeight="15.75" x14ac:dyDescent="0.25"/>
  <cols>
    <col min="1" max="1" width="4.5703125" style="216" customWidth="1"/>
    <col min="2" max="2" width="30.5703125" style="65" customWidth="1"/>
    <col min="3" max="3" width="30.5703125" style="10" customWidth="1"/>
    <col min="4" max="4" width="60.5703125" style="10" customWidth="1"/>
    <col min="5" max="5" width="120.5703125" style="10" customWidth="1"/>
    <col min="6" max="6" width="30.5703125" style="10" customWidth="1"/>
    <col min="7" max="9" width="60.5703125" style="10" customWidth="1"/>
    <col min="10" max="10" width="30.5703125" style="10" customWidth="1"/>
    <col min="11" max="11" width="5.28515625" style="10" customWidth="1"/>
    <col min="12" max="13" width="5.85546875" style="10" customWidth="1"/>
    <col min="14" max="14" width="5.140625" style="10" customWidth="1"/>
    <col min="15" max="15" width="5" style="10" customWidth="1"/>
    <col min="16" max="16" width="5.7109375" style="10" customWidth="1"/>
    <col min="17" max="17" width="6" style="10" customWidth="1"/>
    <col min="18" max="18" width="5.28515625" style="10" customWidth="1"/>
    <col min="19" max="19" width="5.7109375" style="10" customWidth="1"/>
    <col min="20" max="20" width="5.28515625" style="10" customWidth="1"/>
    <col min="21" max="22" width="5.7109375" style="10" customWidth="1"/>
    <col min="23" max="23" width="5.28515625" style="10" customWidth="1"/>
    <col min="24" max="25" width="5.85546875" style="10" customWidth="1"/>
    <col min="26" max="26" width="5.140625" style="10" customWidth="1"/>
    <col min="27" max="27" width="5" style="10" customWidth="1"/>
    <col min="28" max="28" width="5.7109375" style="10" customWidth="1"/>
    <col min="29" max="29" width="6" style="10" customWidth="1"/>
    <col min="30" max="30" width="5.28515625" style="10" customWidth="1"/>
    <col min="31" max="31" width="5.7109375" style="10" customWidth="1"/>
    <col min="32" max="32" width="5.28515625" style="10" customWidth="1"/>
    <col min="33" max="34" width="5.7109375" style="10" customWidth="1"/>
    <col min="35" max="37" width="30.5703125" style="10" customWidth="1"/>
    <col min="38" max="38" width="120.5703125" style="285" customWidth="1"/>
    <col min="39" max="39" width="120.5703125" style="290" customWidth="1"/>
    <col min="40" max="16384" width="11.42578125" style="216"/>
  </cols>
  <sheetData>
    <row r="2" spans="1:39" ht="30" customHeight="1" x14ac:dyDescent="0.25">
      <c r="B2" s="446"/>
      <c r="C2" s="446"/>
      <c r="D2" s="7" t="s">
        <v>71</v>
      </c>
      <c r="E2" s="368" t="s">
        <v>229</v>
      </c>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69"/>
      <c r="AL2" s="29" t="s">
        <v>72</v>
      </c>
      <c r="AM2" s="66" t="s">
        <v>232</v>
      </c>
    </row>
    <row r="3" spans="1:39" ht="30" customHeight="1" x14ac:dyDescent="0.25">
      <c r="B3" s="446"/>
      <c r="C3" s="446"/>
      <c r="D3" s="7" t="s">
        <v>73</v>
      </c>
      <c r="E3" s="423" t="s">
        <v>230</v>
      </c>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5"/>
      <c r="AL3" s="29" t="s">
        <v>227</v>
      </c>
      <c r="AM3" s="138">
        <v>4</v>
      </c>
    </row>
    <row r="4" spans="1:39" ht="30" customHeight="1" x14ac:dyDescent="0.25">
      <c r="B4" s="446"/>
      <c r="C4" s="446"/>
      <c r="D4" s="7" t="s">
        <v>75</v>
      </c>
      <c r="E4" s="423" t="s">
        <v>231</v>
      </c>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5"/>
      <c r="AL4" s="29" t="s">
        <v>228</v>
      </c>
      <c r="AM4" s="74">
        <v>44636</v>
      </c>
    </row>
    <row r="5" spans="1:39" x14ac:dyDescent="0.25">
      <c r="B5" s="447" t="s">
        <v>896</v>
      </c>
      <c r="C5" s="361"/>
      <c r="D5" s="361"/>
      <c r="E5" s="361"/>
      <c r="F5" s="361"/>
      <c r="G5" s="361"/>
      <c r="H5" s="361"/>
      <c r="I5" s="361"/>
      <c r="J5" s="361"/>
      <c r="K5" s="361"/>
      <c r="L5" s="361"/>
      <c r="M5" s="361"/>
      <c r="N5" s="361"/>
      <c r="O5" s="361"/>
      <c r="P5" s="361"/>
      <c r="Q5" s="361"/>
      <c r="R5" s="361"/>
      <c r="S5" s="361"/>
      <c r="T5" s="361"/>
      <c r="U5" s="361"/>
      <c r="V5" s="361"/>
      <c r="W5" s="448"/>
      <c r="X5" s="448"/>
      <c r="Y5" s="448"/>
      <c r="Z5" s="448"/>
      <c r="AA5" s="448"/>
      <c r="AB5" s="448"/>
      <c r="AC5" s="448"/>
      <c r="AD5" s="448"/>
      <c r="AE5" s="448"/>
      <c r="AF5" s="448"/>
      <c r="AG5" s="448"/>
      <c r="AH5" s="448"/>
      <c r="AI5" s="448"/>
      <c r="AJ5" s="448"/>
      <c r="AK5" s="448"/>
      <c r="AL5" s="448"/>
      <c r="AM5" s="449"/>
    </row>
    <row r="6" spans="1:39" x14ac:dyDescent="0.25">
      <c r="B6" s="445" t="s">
        <v>329</v>
      </c>
      <c r="C6" s="452"/>
      <c r="D6" s="452"/>
      <c r="E6" s="453"/>
      <c r="F6" s="394" t="s">
        <v>333</v>
      </c>
      <c r="G6" s="394"/>
      <c r="H6" s="394"/>
      <c r="I6" s="394"/>
      <c r="J6" s="394"/>
      <c r="K6" s="394"/>
      <c r="L6" s="394"/>
      <c r="M6" s="394"/>
      <c r="N6" s="394"/>
      <c r="O6" s="394"/>
      <c r="P6" s="394"/>
      <c r="Q6" s="394"/>
      <c r="R6" s="394"/>
      <c r="S6" s="394"/>
      <c r="T6" s="394"/>
      <c r="U6" s="394"/>
      <c r="V6" s="445"/>
      <c r="W6" s="450" t="s">
        <v>411</v>
      </c>
      <c r="X6" s="451"/>
      <c r="Y6" s="451"/>
      <c r="Z6" s="451"/>
      <c r="AA6" s="451"/>
      <c r="AB6" s="451"/>
      <c r="AC6" s="451"/>
      <c r="AD6" s="451"/>
      <c r="AE6" s="451"/>
      <c r="AF6" s="451"/>
      <c r="AG6" s="451"/>
      <c r="AH6" s="451"/>
      <c r="AI6" s="451"/>
      <c r="AJ6" s="282"/>
      <c r="AK6" s="451" t="s">
        <v>665</v>
      </c>
      <c r="AL6" s="451"/>
      <c r="AM6" s="454"/>
    </row>
    <row r="7" spans="1:39" ht="89.25" customHeight="1" x14ac:dyDescent="0.25">
      <c r="B7" s="67" t="s">
        <v>75</v>
      </c>
      <c r="C7" s="67" t="s">
        <v>681</v>
      </c>
      <c r="D7" s="67" t="s">
        <v>827</v>
      </c>
      <c r="E7" s="67" t="s">
        <v>998</v>
      </c>
      <c r="F7" s="67" t="s">
        <v>701</v>
      </c>
      <c r="G7" s="67" t="s">
        <v>682</v>
      </c>
      <c r="H7" s="67" t="s">
        <v>683</v>
      </c>
      <c r="I7" s="67" t="s">
        <v>684</v>
      </c>
      <c r="J7" s="67" t="s">
        <v>685</v>
      </c>
      <c r="K7" s="69" t="s">
        <v>689</v>
      </c>
      <c r="L7" s="69" t="s">
        <v>690</v>
      </c>
      <c r="M7" s="69" t="s">
        <v>691</v>
      </c>
      <c r="N7" s="69" t="s">
        <v>692</v>
      </c>
      <c r="O7" s="69" t="s">
        <v>693</v>
      </c>
      <c r="P7" s="69" t="s">
        <v>694</v>
      </c>
      <c r="Q7" s="69" t="s">
        <v>695</v>
      </c>
      <c r="R7" s="69" t="s">
        <v>696</v>
      </c>
      <c r="S7" s="69" t="s">
        <v>697</v>
      </c>
      <c r="T7" s="69" t="s">
        <v>698</v>
      </c>
      <c r="U7" s="69" t="s">
        <v>699</v>
      </c>
      <c r="V7" s="69" t="s">
        <v>700</v>
      </c>
      <c r="W7" s="91" t="s">
        <v>689</v>
      </c>
      <c r="X7" s="91" t="s">
        <v>690</v>
      </c>
      <c r="Y7" s="91" t="s">
        <v>691</v>
      </c>
      <c r="Z7" s="91" t="s">
        <v>692</v>
      </c>
      <c r="AA7" s="91" t="s">
        <v>693</v>
      </c>
      <c r="AB7" s="91" t="s">
        <v>694</v>
      </c>
      <c r="AC7" s="91" t="s">
        <v>695</v>
      </c>
      <c r="AD7" s="91" t="s">
        <v>696</v>
      </c>
      <c r="AE7" s="91" t="s">
        <v>697</v>
      </c>
      <c r="AF7" s="91" t="s">
        <v>698</v>
      </c>
      <c r="AG7" s="91" t="s">
        <v>699</v>
      </c>
      <c r="AH7" s="91" t="s">
        <v>700</v>
      </c>
      <c r="AI7" s="92" t="s">
        <v>686</v>
      </c>
      <c r="AJ7" s="92" t="s">
        <v>828</v>
      </c>
      <c r="AK7" s="93" t="s">
        <v>666</v>
      </c>
      <c r="AL7" s="92" t="s">
        <v>687</v>
      </c>
      <c r="AM7" s="92" t="s">
        <v>688</v>
      </c>
    </row>
    <row r="8" spans="1:39" s="37" customFormat="1" ht="60" x14ac:dyDescent="0.25">
      <c r="A8" s="216"/>
      <c r="B8" s="248" t="str">
        <f>+'5 - Diseño y Valoración Control'!B10</f>
        <v>DIRECCIONAMIENTO ESTRATÉGICO</v>
      </c>
      <c r="C8" s="8" t="str">
        <f>+'5 - Diseño y Valoración Control'!D10</f>
        <v>R 1</v>
      </c>
      <c r="D8" s="248" t="str">
        <f>+'5 - Diseño y Valoración Control'!E10</f>
        <v>Aprobar planes no pertinentes a la entidad</v>
      </c>
      <c r="E8" s="248" t="str">
        <f>+'5 - Diseño y Valoración Control'!G10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8" s="203" t="s">
        <v>1788</v>
      </c>
      <c r="G8" s="244" t="s">
        <v>1039</v>
      </c>
      <c r="H8" s="244" t="s">
        <v>1011</v>
      </c>
      <c r="I8" s="244" t="s">
        <v>1040</v>
      </c>
      <c r="J8" s="245">
        <f t="shared" ref="J8:J46" si="0">SUM(K8:V8)</f>
        <v>3</v>
      </c>
      <c r="K8" s="245"/>
      <c r="L8" s="245"/>
      <c r="M8" s="245"/>
      <c r="N8" s="245"/>
      <c r="O8" s="245"/>
      <c r="P8" s="245"/>
      <c r="Q8" s="245"/>
      <c r="R8" s="245"/>
      <c r="S8" s="245"/>
      <c r="T8" s="245">
        <v>1</v>
      </c>
      <c r="U8" s="245">
        <v>1</v>
      </c>
      <c r="V8" s="245">
        <v>1</v>
      </c>
      <c r="W8" s="49"/>
      <c r="X8" s="49"/>
      <c r="Y8" s="49"/>
      <c r="Z8" s="49"/>
      <c r="AA8" s="49"/>
      <c r="AB8" s="49"/>
      <c r="AC8" s="49"/>
      <c r="AD8" s="49"/>
      <c r="AE8" s="49"/>
      <c r="AF8" s="49"/>
      <c r="AG8" s="49"/>
      <c r="AH8" s="49">
        <v>4</v>
      </c>
      <c r="AI8" s="49">
        <f>+SUM(W8:AH8)</f>
        <v>4</v>
      </c>
      <c r="AJ8" s="27">
        <v>1</v>
      </c>
      <c r="AK8" s="49" t="s">
        <v>668</v>
      </c>
      <c r="AL8" s="289" t="s">
        <v>2334</v>
      </c>
      <c r="AM8" s="279"/>
    </row>
    <row r="9" spans="1:39" s="37" customFormat="1" ht="45" x14ac:dyDescent="0.25">
      <c r="A9" s="216"/>
      <c r="B9" s="248" t="str">
        <f>+'5 - Diseño y Valoración Control'!B11</f>
        <v>DIRECCIONAMIENTO ESTRATÉGICO</v>
      </c>
      <c r="C9" s="8" t="str">
        <f>+'5 - Diseño y Valoración Control'!D11</f>
        <v>R 1</v>
      </c>
      <c r="D9" s="248" t="str">
        <f>+'5 - Diseño y Valoración Control'!E11</f>
        <v>Aprobar planes no pertinentes a la entidad</v>
      </c>
      <c r="E9" s="248" t="str">
        <f>+'5 - Diseño y Valoración Control'!G11</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F9" s="203" t="s">
        <v>1789</v>
      </c>
      <c r="G9" s="244"/>
      <c r="H9" s="244" t="s">
        <v>1041</v>
      </c>
      <c r="I9" s="244"/>
      <c r="J9" s="245">
        <f t="shared" si="0"/>
        <v>0</v>
      </c>
      <c r="K9" s="245"/>
      <c r="L9" s="245"/>
      <c r="M9" s="245"/>
      <c r="N9" s="245"/>
      <c r="O9" s="245"/>
      <c r="P9" s="245"/>
      <c r="Q9" s="245"/>
      <c r="R9" s="245"/>
      <c r="S9" s="245"/>
      <c r="T9" s="245"/>
      <c r="U9" s="245"/>
      <c r="V9" s="245"/>
      <c r="W9" s="185"/>
      <c r="X9" s="185"/>
      <c r="Y9" s="185"/>
      <c r="Z9" s="185"/>
      <c r="AA9" s="185"/>
      <c r="AB9" s="185"/>
      <c r="AC9" s="185"/>
      <c r="AD9" s="185"/>
      <c r="AE9" s="185"/>
      <c r="AF9" s="185"/>
      <c r="AG9" s="185"/>
      <c r="AH9" s="185"/>
      <c r="AI9" s="49"/>
      <c r="AJ9" s="27"/>
      <c r="AK9" s="185"/>
      <c r="AL9" s="279"/>
      <c r="AM9" s="194"/>
    </row>
    <row r="10" spans="1:39" s="37" customFormat="1" ht="90" x14ac:dyDescent="0.25">
      <c r="A10" s="216"/>
      <c r="B10" s="248" t="str">
        <f>+'5 - Diseño y Valoración Control'!B12</f>
        <v>DIRECCIONAMIENTO ESTRATÉGICO</v>
      </c>
      <c r="C10" s="8" t="str">
        <f>+'5 - Diseño y Valoración Control'!D12</f>
        <v>R 2</v>
      </c>
      <c r="D10" s="248" t="str">
        <f>+'5 - Diseño y Valoración Control'!E12</f>
        <v>Inscribir proyectos de inversión no adecuados a las necesidades de la entidad</v>
      </c>
      <c r="E10" s="248" t="str">
        <f>+'5 - Diseño y Valoración Control'!G12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0" s="203" t="s">
        <v>1790</v>
      </c>
      <c r="G10" s="244" t="s">
        <v>1042</v>
      </c>
      <c r="H10" s="244" t="s">
        <v>1011</v>
      </c>
      <c r="I10" s="244" t="s">
        <v>1043</v>
      </c>
      <c r="J10" s="245">
        <f t="shared" si="0"/>
        <v>28</v>
      </c>
      <c r="K10" s="245"/>
      <c r="L10" s="245">
        <v>2</v>
      </c>
      <c r="M10" s="245">
        <v>3</v>
      </c>
      <c r="N10" s="245">
        <v>3</v>
      </c>
      <c r="O10" s="245">
        <v>3</v>
      </c>
      <c r="P10" s="245">
        <v>3</v>
      </c>
      <c r="Q10" s="245">
        <v>3</v>
      </c>
      <c r="R10" s="245">
        <v>2</v>
      </c>
      <c r="S10" s="245">
        <v>2</v>
      </c>
      <c r="T10" s="245">
        <v>2</v>
      </c>
      <c r="U10" s="245">
        <v>3</v>
      </c>
      <c r="V10" s="245">
        <v>2</v>
      </c>
      <c r="W10" s="49"/>
      <c r="X10" s="49"/>
      <c r="Y10" s="49"/>
      <c r="Z10" s="49"/>
      <c r="AA10" s="49">
        <v>7</v>
      </c>
      <c r="AB10" s="49"/>
      <c r="AC10" s="49"/>
      <c r="AD10" s="49">
        <v>2</v>
      </c>
      <c r="AE10" s="49"/>
      <c r="AF10" s="49"/>
      <c r="AG10" s="49"/>
      <c r="AH10" s="49">
        <v>5</v>
      </c>
      <c r="AI10" s="49">
        <f t="shared" ref="AI10:AI72" si="1">+SUM(W10:AH10)</f>
        <v>14</v>
      </c>
      <c r="AJ10" s="27">
        <f>+SUM(W10:AH10)/+SUM(K10:V10)</f>
        <v>0.5</v>
      </c>
      <c r="AK10" s="49" t="s">
        <v>667</v>
      </c>
      <c r="AL10" s="289" t="s">
        <v>2332</v>
      </c>
      <c r="AM10" s="279"/>
    </row>
    <row r="11" spans="1:39" s="37" customFormat="1" ht="105" x14ac:dyDescent="0.25">
      <c r="A11" s="216"/>
      <c r="B11" s="248" t="str">
        <f>+'5 - Diseño y Valoración Control'!B13</f>
        <v>DIRECCIONAMIENTO ESTRATÉGICO</v>
      </c>
      <c r="C11" s="8" t="str">
        <f>+'5 - Diseño y Valoración Control'!D13</f>
        <v>R 2</v>
      </c>
      <c r="D11" s="248" t="str">
        <f>+'5 - Diseño y Valoración Control'!E13</f>
        <v>Inscribir proyectos de inversión no adecuados a las necesidades de la entidad</v>
      </c>
      <c r="E11" s="248" t="str">
        <f>+'5 - Diseño y Valoración Control'!G13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1" s="203" t="s">
        <v>1791</v>
      </c>
      <c r="G11" s="244" t="s">
        <v>1044</v>
      </c>
      <c r="H11" s="244" t="s">
        <v>1011</v>
      </c>
      <c r="I11" s="244" t="s">
        <v>1045</v>
      </c>
      <c r="J11" s="245">
        <f t="shared" si="0"/>
        <v>2</v>
      </c>
      <c r="K11" s="245"/>
      <c r="L11" s="245"/>
      <c r="M11" s="245"/>
      <c r="N11" s="245"/>
      <c r="O11" s="245"/>
      <c r="P11" s="245">
        <v>1</v>
      </c>
      <c r="Q11" s="245"/>
      <c r="R11" s="245"/>
      <c r="S11" s="245"/>
      <c r="T11" s="245"/>
      <c r="U11" s="245">
        <v>1</v>
      </c>
      <c r="V11" s="245"/>
      <c r="W11" s="49"/>
      <c r="X11" s="49"/>
      <c r="Y11" s="49"/>
      <c r="Z11" s="49"/>
      <c r="AA11" s="49"/>
      <c r="AB11" s="49"/>
      <c r="AC11" s="49"/>
      <c r="AD11" s="49">
        <v>1</v>
      </c>
      <c r="AE11" s="49">
        <v>1</v>
      </c>
      <c r="AF11" s="49"/>
      <c r="AG11" s="49"/>
      <c r="AH11" s="49"/>
      <c r="AI11" s="49">
        <f t="shared" si="1"/>
        <v>2</v>
      </c>
      <c r="AJ11" s="27">
        <v>1</v>
      </c>
      <c r="AK11" s="49" t="s">
        <v>668</v>
      </c>
      <c r="AL11" s="279" t="s">
        <v>2227</v>
      </c>
      <c r="AM11" s="279"/>
    </row>
    <row r="12" spans="1:39" s="37" customFormat="1" ht="90" x14ac:dyDescent="0.25">
      <c r="A12" s="216"/>
      <c r="B12" s="248" t="str">
        <f>+'5 - Diseño y Valoración Control'!B14</f>
        <v>DIRECCIONAMIENTO ESTRATÉGICO</v>
      </c>
      <c r="C12" s="8" t="str">
        <f>+'5 - Diseño y Valoración Control'!D14</f>
        <v>R 2</v>
      </c>
      <c r="D12" s="248" t="str">
        <f>+'5 - Diseño y Valoración Control'!E14</f>
        <v>Inscribir proyectos de inversión no adecuados a las necesidades de la entidad</v>
      </c>
      <c r="E12" s="248" t="str">
        <f>+'5 - Diseño y Valoración Control'!G14</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F12" s="203" t="s">
        <v>1792</v>
      </c>
      <c r="G12" s="244"/>
      <c r="H12" s="244" t="s">
        <v>1041</v>
      </c>
      <c r="I12" s="244"/>
      <c r="J12" s="245">
        <f t="shared" si="0"/>
        <v>0</v>
      </c>
      <c r="K12" s="245"/>
      <c r="L12" s="245"/>
      <c r="M12" s="245"/>
      <c r="N12" s="245"/>
      <c r="O12" s="245"/>
      <c r="P12" s="245"/>
      <c r="Q12" s="245"/>
      <c r="R12" s="245"/>
      <c r="S12" s="245"/>
      <c r="T12" s="245"/>
      <c r="U12" s="245"/>
      <c r="V12" s="245"/>
      <c r="W12" s="185"/>
      <c r="X12" s="185"/>
      <c r="Y12" s="185"/>
      <c r="Z12" s="185"/>
      <c r="AA12" s="185"/>
      <c r="AB12" s="185"/>
      <c r="AC12" s="185"/>
      <c r="AD12" s="185"/>
      <c r="AE12" s="185"/>
      <c r="AF12" s="185"/>
      <c r="AG12" s="185"/>
      <c r="AH12" s="185"/>
      <c r="AI12" s="49"/>
      <c r="AJ12" s="27"/>
      <c r="AK12" s="185"/>
      <c r="AL12" s="279"/>
      <c r="AM12" s="194"/>
    </row>
    <row r="13" spans="1:39" s="37" customFormat="1" ht="60" x14ac:dyDescent="0.25">
      <c r="A13" s="216"/>
      <c r="B13" s="248" t="str">
        <f>+'5 - Diseño y Valoración Control'!B15</f>
        <v>DIRECCIONAMIENTO ESTRATÉGICO</v>
      </c>
      <c r="C13" s="8" t="str">
        <f>+'5 - Diseño y Valoración Control'!D15</f>
        <v>R 3</v>
      </c>
      <c r="D13" s="248" t="str">
        <f>+'5 - Diseño y Valoración Control'!E15</f>
        <v>Planeación inoportuna de cada vigencia</v>
      </c>
      <c r="E13" s="248" t="str">
        <f>+'5 - Diseño y Valoración Control'!G15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3" s="203" t="s">
        <v>1793</v>
      </c>
      <c r="G13" s="244" t="s">
        <v>1046</v>
      </c>
      <c r="H13" s="244" t="s">
        <v>1011</v>
      </c>
      <c r="I13" s="244" t="s">
        <v>1047</v>
      </c>
      <c r="J13" s="245">
        <f t="shared" si="0"/>
        <v>1</v>
      </c>
      <c r="K13" s="245"/>
      <c r="L13" s="245"/>
      <c r="M13" s="245"/>
      <c r="N13" s="245"/>
      <c r="O13" s="245"/>
      <c r="P13" s="245"/>
      <c r="Q13" s="245"/>
      <c r="R13" s="245"/>
      <c r="S13" s="245"/>
      <c r="T13" s="245"/>
      <c r="U13" s="245"/>
      <c r="V13" s="245">
        <v>1</v>
      </c>
      <c r="W13" s="185"/>
      <c r="X13" s="185"/>
      <c r="Y13" s="185"/>
      <c r="Z13" s="185"/>
      <c r="AA13" s="185"/>
      <c r="AB13" s="185"/>
      <c r="AC13" s="185"/>
      <c r="AD13" s="185"/>
      <c r="AE13" s="185"/>
      <c r="AF13" s="185"/>
      <c r="AG13" s="185"/>
      <c r="AH13" s="185">
        <v>1</v>
      </c>
      <c r="AI13" s="49">
        <f t="shared" si="1"/>
        <v>1</v>
      </c>
      <c r="AJ13" s="27">
        <v>1</v>
      </c>
      <c r="AK13" s="49" t="s">
        <v>668</v>
      </c>
      <c r="AL13" s="289" t="s">
        <v>2333</v>
      </c>
      <c r="AM13" s="194"/>
    </row>
    <row r="14" spans="1:39" s="37" customFormat="1" ht="60" x14ac:dyDescent="0.25">
      <c r="A14" s="216"/>
      <c r="B14" s="248" t="str">
        <f>+'5 - Diseño y Valoración Control'!B16</f>
        <v>DIRECCIONAMIENTO ESTRATÉGICO</v>
      </c>
      <c r="C14" s="8" t="str">
        <f>+'5 - Diseño y Valoración Control'!D16</f>
        <v>R 3</v>
      </c>
      <c r="D14" s="248" t="str">
        <f>+'5 - Diseño y Valoración Control'!E16</f>
        <v>Planeación inoportuna de cada vigencia</v>
      </c>
      <c r="E14" s="248" t="str">
        <f>+'5 - Diseño y Valoración Control'!G16</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F14" s="203" t="s">
        <v>1794</v>
      </c>
      <c r="G14" s="244"/>
      <c r="H14" s="244" t="s">
        <v>1041</v>
      </c>
      <c r="I14" s="244"/>
      <c r="J14" s="245">
        <f t="shared" si="0"/>
        <v>0</v>
      </c>
      <c r="K14" s="245"/>
      <c r="L14" s="245"/>
      <c r="M14" s="245"/>
      <c r="N14" s="245"/>
      <c r="O14" s="245"/>
      <c r="P14" s="245"/>
      <c r="Q14" s="245"/>
      <c r="R14" s="245"/>
      <c r="S14" s="245"/>
      <c r="T14" s="245"/>
      <c r="U14" s="245"/>
      <c r="V14" s="245"/>
      <c r="W14" s="185"/>
      <c r="X14" s="185"/>
      <c r="Y14" s="185"/>
      <c r="Z14" s="185"/>
      <c r="AA14" s="185"/>
      <c r="AB14" s="185"/>
      <c r="AC14" s="185"/>
      <c r="AD14" s="185"/>
      <c r="AE14" s="185"/>
      <c r="AF14" s="185"/>
      <c r="AG14" s="185"/>
      <c r="AH14" s="185"/>
      <c r="AI14" s="49"/>
      <c r="AJ14" s="27"/>
      <c r="AK14" s="185"/>
      <c r="AL14" s="279"/>
      <c r="AM14" s="194"/>
    </row>
    <row r="15" spans="1:39" s="37" customFormat="1" ht="120" x14ac:dyDescent="0.25">
      <c r="A15" s="216"/>
      <c r="B15" s="248" t="str">
        <f>+'5 - Diseño y Valoración Control'!B17</f>
        <v>DIRECCIONAMIENTO ESTRATÉGICO</v>
      </c>
      <c r="C15" s="8" t="str">
        <f>+'5 - Diseño y Valoración Control'!D17</f>
        <v>R 4</v>
      </c>
      <c r="D15" s="248" t="str">
        <f>+'5 - Diseño y Valoración Control'!E17</f>
        <v>Reporte de información no pertinente a las necesidades de la Dirección General</v>
      </c>
      <c r="E15" s="248" t="str">
        <f>+'5 - Diseño y Valoración Control'!G17</f>
        <v>Posibilidad de pérdida reputacional en la imagen institucional debido al desconocimiento de las dependencias en la metodología, roles, responsabilidades y los criterios explícitos para reporte de indicadores, y además tener los Sistemas de información no unificados</v>
      </c>
      <c r="F15" s="203" t="s">
        <v>1795</v>
      </c>
      <c r="G15" s="244" t="s">
        <v>1048</v>
      </c>
      <c r="H15" s="244" t="s">
        <v>1011</v>
      </c>
      <c r="I15" s="244" t="s">
        <v>1049</v>
      </c>
      <c r="J15" s="245">
        <f t="shared" si="0"/>
        <v>10</v>
      </c>
      <c r="K15" s="245"/>
      <c r="L15" s="245"/>
      <c r="M15" s="245">
        <v>1</v>
      </c>
      <c r="N15" s="245">
        <v>1</v>
      </c>
      <c r="O15" s="245">
        <v>1</v>
      </c>
      <c r="P15" s="245">
        <v>1</v>
      </c>
      <c r="Q15" s="245">
        <v>1</v>
      </c>
      <c r="R15" s="245">
        <v>1</v>
      </c>
      <c r="S15" s="245">
        <v>1</v>
      </c>
      <c r="T15" s="245">
        <v>1</v>
      </c>
      <c r="U15" s="245">
        <v>1</v>
      </c>
      <c r="V15" s="245">
        <v>1</v>
      </c>
      <c r="W15" s="49"/>
      <c r="X15" s="49"/>
      <c r="Y15" s="49">
        <v>1</v>
      </c>
      <c r="Z15" s="49">
        <v>1</v>
      </c>
      <c r="AA15" s="49">
        <v>1</v>
      </c>
      <c r="AB15" s="49">
        <v>1</v>
      </c>
      <c r="AC15" s="49">
        <v>1</v>
      </c>
      <c r="AD15" s="49">
        <v>1</v>
      </c>
      <c r="AE15" s="49">
        <v>1</v>
      </c>
      <c r="AF15" s="49">
        <v>1</v>
      </c>
      <c r="AG15" s="49">
        <v>1</v>
      </c>
      <c r="AH15" s="49">
        <v>1</v>
      </c>
      <c r="AI15" s="49">
        <f t="shared" si="1"/>
        <v>10</v>
      </c>
      <c r="AJ15" s="27">
        <f>+SUM(W15:AH15)/+SUM(K15:V15)</f>
        <v>1</v>
      </c>
      <c r="AK15" s="49" t="s">
        <v>668</v>
      </c>
      <c r="AL15" s="289" t="s">
        <v>2337</v>
      </c>
      <c r="AM15" s="279"/>
    </row>
    <row r="16" spans="1:39" s="37" customFormat="1" ht="45" x14ac:dyDescent="0.25">
      <c r="A16" s="216"/>
      <c r="B16" s="248" t="str">
        <f>+'5 - Diseño y Valoración Control'!B18</f>
        <v>DIRECCIONAMIENTO ESTRATÉGICO</v>
      </c>
      <c r="C16" s="8" t="str">
        <f>+'5 - Diseño y Valoración Control'!D18</f>
        <v>R 4</v>
      </c>
      <c r="D16" s="248" t="str">
        <f>+'5 - Diseño y Valoración Control'!E18</f>
        <v>Reporte de información no pertinente a las necesidades de la Dirección General</v>
      </c>
      <c r="E16" s="248" t="str">
        <f>+'5 - Diseño y Valoración Control'!G18</f>
        <v>Posibilidad de pérdida reputacional en la imagen institucional debido al desconocimiento de las dependencias en la metodología, roles, responsabilidades y los criterios explícitos para reporte de indicadores, y además tener los Sistemas de información no unificados</v>
      </c>
      <c r="F16" s="203" t="s">
        <v>1796</v>
      </c>
      <c r="G16" s="244"/>
      <c r="H16" s="244" t="s">
        <v>1041</v>
      </c>
      <c r="I16" s="244"/>
      <c r="J16" s="245">
        <f t="shared" si="0"/>
        <v>0</v>
      </c>
      <c r="K16" s="245"/>
      <c r="L16" s="245"/>
      <c r="M16" s="245"/>
      <c r="N16" s="245"/>
      <c r="O16" s="245"/>
      <c r="P16" s="245"/>
      <c r="Q16" s="245"/>
      <c r="R16" s="245"/>
      <c r="S16" s="245"/>
      <c r="T16" s="245"/>
      <c r="U16" s="245"/>
      <c r="V16" s="245"/>
      <c r="W16" s="185"/>
      <c r="X16" s="185"/>
      <c r="Y16" s="185"/>
      <c r="Z16" s="185"/>
      <c r="AA16" s="185"/>
      <c r="AB16" s="185"/>
      <c r="AC16" s="185"/>
      <c r="AD16" s="185"/>
      <c r="AE16" s="185"/>
      <c r="AF16" s="185"/>
      <c r="AG16" s="185"/>
      <c r="AH16" s="185"/>
      <c r="AI16" s="49"/>
      <c r="AJ16" s="27"/>
      <c r="AK16" s="185"/>
      <c r="AL16" s="279"/>
      <c r="AM16" s="194"/>
    </row>
    <row r="17" spans="1:39" s="37" customFormat="1" ht="30" x14ac:dyDescent="0.25">
      <c r="A17" s="216"/>
      <c r="B17" s="248" t="str">
        <f>+'5 - Diseño y Valoración Control'!B19</f>
        <v>DIRECCIONAMIENTO ESTRATÉGICO</v>
      </c>
      <c r="C17" s="8" t="str">
        <f>+'5 - Diseño y Valoración Control'!D19</f>
        <v>R 5</v>
      </c>
      <c r="D17" s="248" t="str">
        <f>+'5 - Diseño y Valoración Control'!E19</f>
        <v>Planeación y gestión de procesos con inadecuada valoración de riesgos y oportunidades</v>
      </c>
      <c r="E17" s="248" t="str">
        <f>+'5 - Diseño y Valoración Control'!G19</f>
        <v>Posibilidad de pérdida reputacional en la imagen institucional por la inadecuada identificación y control de riesgos que afectan los procesos de la entidad</v>
      </c>
      <c r="F17" s="203" t="s">
        <v>1797</v>
      </c>
      <c r="G17" s="244" t="s">
        <v>1050</v>
      </c>
      <c r="H17" s="244" t="s">
        <v>1011</v>
      </c>
      <c r="I17" s="244" t="s">
        <v>1003</v>
      </c>
      <c r="J17" s="245">
        <f t="shared" si="0"/>
        <v>1</v>
      </c>
      <c r="K17" s="245"/>
      <c r="L17" s="245"/>
      <c r="M17" s="245"/>
      <c r="N17" s="245"/>
      <c r="O17" s="245"/>
      <c r="P17" s="245"/>
      <c r="Q17" s="245">
        <v>1</v>
      </c>
      <c r="R17" s="245"/>
      <c r="S17" s="245"/>
      <c r="T17" s="245"/>
      <c r="U17" s="245"/>
      <c r="V17" s="245"/>
      <c r="W17" s="185"/>
      <c r="X17" s="185"/>
      <c r="Y17" s="185"/>
      <c r="Z17" s="185"/>
      <c r="AA17" s="185"/>
      <c r="AB17" s="185"/>
      <c r="AC17" s="185"/>
      <c r="AD17" s="185"/>
      <c r="AE17" s="185">
        <v>1</v>
      </c>
      <c r="AF17" s="185"/>
      <c r="AG17" s="185"/>
      <c r="AH17" s="185"/>
      <c r="AI17" s="49">
        <f t="shared" si="1"/>
        <v>1</v>
      </c>
      <c r="AJ17" s="27">
        <v>1</v>
      </c>
      <c r="AK17" s="49" t="s">
        <v>668</v>
      </c>
      <c r="AL17" s="279" t="s">
        <v>2228</v>
      </c>
      <c r="AM17" s="194"/>
    </row>
    <row r="18" spans="1:39" s="37" customFormat="1" ht="45" x14ac:dyDescent="0.25">
      <c r="A18" s="216"/>
      <c r="B18" s="248" t="str">
        <f>+'5 - Diseño y Valoración Control'!B20</f>
        <v>DIRECCIONAMIENTO ESTRATÉGICO</v>
      </c>
      <c r="C18" s="8" t="str">
        <f>+'5 - Diseño y Valoración Control'!D20</f>
        <v>R 5</v>
      </c>
      <c r="D18" s="248" t="str">
        <f>+'5 - Diseño y Valoración Control'!E20</f>
        <v>Planeación y gestión de procesos con inadecuada valoración de riesgos y oportunidades</v>
      </c>
      <c r="E18" s="248" t="str">
        <f>+'5 - Diseño y Valoración Control'!G20</f>
        <v>Posibilidad de pérdida reputacional en la imagen institucional por la inadecuada identificación y control de riesgos que afectan los procesos de la entidad</v>
      </c>
      <c r="F18" s="203" t="s">
        <v>1798</v>
      </c>
      <c r="G18" s="244" t="s">
        <v>1051</v>
      </c>
      <c r="H18" s="244" t="s">
        <v>1011</v>
      </c>
      <c r="I18" s="244" t="s">
        <v>1052</v>
      </c>
      <c r="J18" s="245">
        <f t="shared" si="0"/>
        <v>4</v>
      </c>
      <c r="K18" s="245"/>
      <c r="L18" s="245"/>
      <c r="M18" s="245"/>
      <c r="N18" s="245">
        <v>1</v>
      </c>
      <c r="O18" s="245"/>
      <c r="P18" s="245"/>
      <c r="Q18" s="245">
        <v>1</v>
      </c>
      <c r="R18" s="245"/>
      <c r="S18" s="245"/>
      <c r="T18" s="245">
        <v>1</v>
      </c>
      <c r="U18" s="245"/>
      <c r="V18" s="245">
        <v>1</v>
      </c>
      <c r="W18" s="49"/>
      <c r="X18" s="49"/>
      <c r="Y18" s="49"/>
      <c r="Z18" s="49"/>
      <c r="AA18" s="49">
        <v>1</v>
      </c>
      <c r="AB18" s="49"/>
      <c r="AC18" s="49">
        <v>1</v>
      </c>
      <c r="AD18" s="49"/>
      <c r="AE18" s="49"/>
      <c r="AF18" s="49">
        <v>1</v>
      </c>
      <c r="AG18" s="49"/>
      <c r="AH18" s="49"/>
      <c r="AI18" s="49">
        <f t="shared" si="1"/>
        <v>3</v>
      </c>
      <c r="AJ18" s="27">
        <f>+SUM(W18:AH18)/+SUM(K18:V18)</f>
        <v>0.75</v>
      </c>
      <c r="AK18" s="49" t="s">
        <v>667</v>
      </c>
      <c r="AL18" s="289" t="s">
        <v>2331</v>
      </c>
      <c r="AM18" s="279"/>
    </row>
    <row r="19" spans="1:39" s="37" customFormat="1" ht="120" x14ac:dyDescent="0.25">
      <c r="A19" s="216"/>
      <c r="B19" s="248" t="str">
        <f>+'5 - Diseño y Valoración Control'!B21</f>
        <v>COMUNICACIÓN Y GESTIÓN CON GRUPOS DE INTERÉS</v>
      </c>
      <c r="C19" s="8" t="str">
        <f>+'5 - Diseño y Valoración Control'!D21</f>
        <v>R 6</v>
      </c>
      <c r="D19" s="248" t="str">
        <f>+'5 - Diseño y Valoración Control'!E21</f>
        <v>Dar información imprecisa o errónea a la ciudadanía a través de cualquier medio de comunicación por parte de  personas autorizadas y NO autorizadas</v>
      </c>
      <c r="E19" s="248" t="str">
        <f>+'5 - Diseño y Valoración Control'!G21</f>
        <v>Posibilidad de pérdida reputacional en la credibilidad y mala imagen institucional por deficiencia en la información interna y externa de la entidad</v>
      </c>
      <c r="F19" s="203" t="s">
        <v>1799</v>
      </c>
      <c r="G19" s="244" t="s">
        <v>1082</v>
      </c>
      <c r="H19" s="244" t="s">
        <v>1083</v>
      </c>
      <c r="I19" s="244" t="s">
        <v>1084</v>
      </c>
      <c r="J19" s="245">
        <f t="shared" si="0"/>
        <v>48</v>
      </c>
      <c r="K19" s="245">
        <v>4</v>
      </c>
      <c r="L19" s="245">
        <v>4</v>
      </c>
      <c r="M19" s="245">
        <v>4</v>
      </c>
      <c r="N19" s="245">
        <v>4</v>
      </c>
      <c r="O19" s="245">
        <v>4</v>
      </c>
      <c r="P19" s="245">
        <v>4</v>
      </c>
      <c r="Q19" s="245">
        <v>4</v>
      </c>
      <c r="R19" s="245">
        <v>4</v>
      </c>
      <c r="S19" s="245">
        <v>4</v>
      </c>
      <c r="T19" s="245">
        <v>4</v>
      </c>
      <c r="U19" s="245">
        <v>4</v>
      </c>
      <c r="V19" s="245">
        <v>4</v>
      </c>
      <c r="W19" s="49"/>
      <c r="X19" s="49">
        <v>4</v>
      </c>
      <c r="Y19" s="49">
        <v>1</v>
      </c>
      <c r="Z19" s="49">
        <v>5</v>
      </c>
      <c r="AA19" s="49">
        <v>8</v>
      </c>
      <c r="AB19" s="49">
        <v>13</v>
      </c>
      <c r="AC19" s="49">
        <v>1</v>
      </c>
      <c r="AD19" s="49">
        <v>1</v>
      </c>
      <c r="AE19" s="49">
        <v>1</v>
      </c>
      <c r="AF19" s="49">
        <v>3</v>
      </c>
      <c r="AG19" s="49">
        <v>3</v>
      </c>
      <c r="AH19" s="49">
        <v>1</v>
      </c>
      <c r="AI19" s="49">
        <f t="shared" si="1"/>
        <v>41</v>
      </c>
      <c r="AJ19" s="27">
        <f>+SUM(W19:AH19)/+SUM(K19:V19)</f>
        <v>0.85416666666666663</v>
      </c>
      <c r="AK19" s="49" t="s">
        <v>667</v>
      </c>
      <c r="AL19" s="289" t="s">
        <v>2266</v>
      </c>
      <c r="AM19" s="279"/>
    </row>
    <row r="20" spans="1:39" s="37" customFormat="1" ht="45" x14ac:dyDescent="0.25">
      <c r="A20" s="216"/>
      <c r="B20" s="248" t="str">
        <f>+'5 - Diseño y Valoración Control'!B22</f>
        <v>COMUNICACIÓN Y GESTIÓN CON GRUPOS DE INTERÉS</v>
      </c>
      <c r="C20" s="8" t="str">
        <f>+'5 - Diseño y Valoración Control'!D22</f>
        <v>R 6</v>
      </c>
      <c r="D20" s="248" t="str">
        <f>+'5 - Diseño y Valoración Control'!E22</f>
        <v>Dar información imprecisa o errónea a la ciudadanía a través de cualquier medio de comunicación por parte de  personas autorizadas y NO autorizadas</v>
      </c>
      <c r="E20" s="248" t="str">
        <f>+'5 - Diseño y Valoración Control'!G22</f>
        <v>Posibilidad de pérdida reputacional en la credibilidad y mala imagen institucional por deficiencia en la información interna y externa de la entidad</v>
      </c>
      <c r="F20" s="203" t="s">
        <v>1800</v>
      </c>
      <c r="G20" s="244" t="s">
        <v>1085</v>
      </c>
      <c r="H20" s="244" t="s">
        <v>1083</v>
      </c>
      <c r="I20" s="244" t="s">
        <v>1086</v>
      </c>
      <c r="J20" s="245">
        <f t="shared" si="0"/>
        <v>1</v>
      </c>
      <c r="K20" s="245"/>
      <c r="L20" s="245"/>
      <c r="M20" s="245"/>
      <c r="N20" s="245"/>
      <c r="O20" s="245"/>
      <c r="P20" s="245"/>
      <c r="Q20" s="245"/>
      <c r="R20" s="245"/>
      <c r="S20" s="245"/>
      <c r="T20" s="245"/>
      <c r="U20" s="245">
        <v>1</v>
      </c>
      <c r="V20" s="245"/>
      <c r="W20" s="185"/>
      <c r="X20" s="185"/>
      <c r="Y20" s="185"/>
      <c r="Z20" s="185"/>
      <c r="AA20" s="185"/>
      <c r="AB20" s="185"/>
      <c r="AC20" s="185"/>
      <c r="AD20" s="185"/>
      <c r="AE20" s="185"/>
      <c r="AF20" s="185"/>
      <c r="AG20" s="185">
        <v>1</v>
      </c>
      <c r="AH20" s="185"/>
      <c r="AI20" s="49">
        <f t="shared" si="1"/>
        <v>1</v>
      </c>
      <c r="AJ20" s="27">
        <v>1</v>
      </c>
      <c r="AK20" s="49" t="s">
        <v>668</v>
      </c>
      <c r="AL20" s="289" t="s">
        <v>2262</v>
      </c>
      <c r="AM20" s="194"/>
    </row>
    <row r="21" spans="1:39" s="37" customFormat="1" ht="45" x14ac:dyDescent="0.25">
      <c r="A21" s="216"/>
      <c r="B21" s="248" t="str">
        <f>+'5 - Diseño y Valoración Control'!B23</f>
        <v>COMUNICACIÓN Y GESTIÓN CON GRUPOS DE INTERÉS</v>
      </c>
      <c r="C21" s="8" t="str">
        <f>+'5 - Diseño y Valoración Control'!D23</f>
        <v>R 6</v>
      </c>
      <c r="D21" s="248" t="str">
        <f>+'5 - Diseño y Valoración Control'!E23</f>
        <v>Dar información imprecisa o errónea a la ciudadanía a través de cualquier medio de comunicación por parte de  personas autorizadas y NO autorizadas</v>
      </c>
      <c r="E21" s="248" t="str">
        <f>+'5 - Diseño y Valoración Control'!G23</f>
        <v>Posibilidad de pérdida reputacional en la credibilidad y mala imagen institucional por deficiencia en la información interna y externa de la entidad</v>
      </c>
      <c r="F21" s="203" t="s">
        <v>1801</v>
      </c>
      <c r="G21" s="244" t="s">
        <v>1087</v>
      </c>
      <c r="H21" s="244" t="s">
        <v>1083</v>
      </c>
      <c r="I21" s="244" t="s">
        <v>1088</v>
      </c>
      <c r="J21" s="245">
        <f t="shared" si="0"/>
        <v>1</v>
      </c>
      <c r="K21" s="245"/>
      <c r="L21" s="245"/>
      <c r="M21" s="245"/>
      <c r="N21" s="245"/>
      <c r="O21" s="245"/>
      <c r="P21" s="245"/>
      <c r="Q21" s="245"/>
      <c r="R21" s="245"/>
      <c r="S21" s="245"/>
      <c r="T21" s="245"/>
      <c r="U21" s="245">
        <v>1</v>
      </c>
      <c r="V21" s="245"/>
      <c r="W21" s="185"/>
      <c r="X21" s="185"/>
      <c r="Y21" s="185"/>
      <c r="Z21" s="185"/>
      <c r="AA21" s="185"/>
      <c r="AB21" s="185"/>
      <c r="AC21" s="185"/>
      <c r="AD21" s="185"/>
      <c r="AE21" s="185"/>
      <c r="AF21" s="185"/>
      <c r="AG21" s="185">
        <v>1</v>
      </c>
      <c r="AH21" s="185"/>
      <c r="AI21" s="49">
        <f t="shared" si="1"/>
        <v>1</v>
      </c>
      <c r="AJ21" s="27">
        <v>1</v>
      </c>
      <c r="AK21" s="49" t="s">
        <v>668</v>
      </c>
      <c r="AL21" s="289" t="s">
        <v>2263</v>
      </c>
      <c r="AM21" s="194"/>
    </row>
    <row r="22" spans="1:39" s="37" customFormat="1" ht="45" x14ac:dyDescent="0.25">
      <c r="A22" s="216"/>
      <c r="B22" s="248" t="str">
        <f>+'5 - Diseño y Valoración Control'!B24</f>
        <v>COMUNICACIÓN Y GESTIÓN CON GRUPOS DE INTERÉS</v>
      </c>
      <c r="C22" s="8" t="str">
        <f>+'5 - Diseño y Valoración Control'!D24</f>
        <v>R 7</v>
      </c>
      <c r="D22" s="248" t="str">
        <f>+'5 - Diseño y Valoración Control'!E24</f>
        <v>Inadecuada utilización de la imagen institucional</v>
      </c>
      <c r="E22" s="248" t="str">
        <f>+'5 - Diseño y Valoración Control'!G24</f>
        <v>Posibilidad de pérdida reputacional en la imagen institucional por el manejo inadecuado de la imagen institucional (símbolos, nombre, colores, manual de imagen, entre otros)</v>
      </c>
      <c r="F22" s="203" t="s">
        <v>1802</v>
      </c>
      <c r="G22" s="244" t="s">
        <v>1089</v>
      </c>
      <c r="H22" s="244" t="s">
        <v>1083</v>
      </c>
      <c r="I22" s="244" t="s">
        <v>1090</v>
      </c>
      <c r="J22" s="245">
        <f t="shared" si="0"/>
        <v>1</v>
      </c>
      <c r="K22" s="245"/>
      <c r="L22" s="245"/>
      <c r="M22" s="245"/>
      <c r="N22" s="245"/>
      <c r="O22" s="245"/>
      <c r="P22" s="245"/>
      <c r="Q22" s="245"/>
      <c r="R22" s="245"/>
      <c r="S22" s="245"/>
      <c r="T22" s="245"/>
      <c r="U22" s="245">
        <v>1</v>
      </c>
      <c r="V22" s="245"/>
      <c r="W22" s="185"/>
      <c r="X22" s="185"/>
      <c r="Y22" s="185"/>
      <c r="Z22" s="185"/>
      <c r="AA22" s="185"/>
      <c r="AB22" s="185"/>
      <c r="AC22" s="185"/>
      <c r="AD22" s="185"/>
      <c r="AE22" s="185"/>
      <c r="AF22" s="185"/>
      <c r="AG22" s="185">
        <v>1</v>
      </c>
      <c r="AH22" s="185"/>
      <c r="AI22" s="49">
        <f t="shared" si="1"/>
        <v>1</v>
      </c>
      <c r="AJ22" s="27">
        <v>1</v>
      </c>
      <c r="AK22" s="49" t="s">
        <v>668</v>
      </c>
      <c r="AL22" s="289" t="s">
        <v>2264</v>
      </c>
      <c r="AM22" s="194"/>
    </row>
    <row r="23" spans="1:39" s="37" customFormat="1" ht="45" x14ac:dyDescent="0.25">
      <c r="A23" s="216"/>
      <c r="B23" s="248" t="str">
        <f>+'5 - Diseño y Valoración Control'!B25</f>
        <v>COMUNICACIÓN Y GESTIÓN CON GRUPOS DE INTERÉS</v>
      </c>
      <c r="C23" s="8" t="str">
        <f>+'5 - Diseño y Valoración Control'!D25</f>
        <v>R 7</v>
      </c>
      <c r="D23" s="248" t="str">
        <f>+'5 - Diseño y Valoración Control'!E25</f>
        <v>Inadecuada utilización de la imagen institucional</v>
      </c>
      <c r="E23" s="248" t="str">
        <f>+'5 - Diseño y Valoración Control'!G25</f>
        <v>Posibilidad de pérdida reputacional en la imagen institucional por el manejo inadecuado de la imagen institucional (símbolos, nombre, colores, manual de imagen, entre otros)</v>
      </c>
      <c r="F23" s="203" t="s">
        <v>1803</v>
      </c>
      <c r="G23" s="244" t="s">
        <v>1091</v>
      </c>
      <c r="H23" s="244" t="s">
        <v>1083</v>
      </c>
      <c r="I23" s="244" t="s">
        <v>1092</v>
      </c>
      <c r="J23" s="245">
        <f t="shared" si="0"/>
        <v>1</v>
      </c>
      <c r="K23" s="245"/>
      <c r="L23" s="245"/>
      <c r="M23" s="245"/>
      <c r="N23" s="245"/>
      <c r="O23" s="245"/>
      <c r="P23" s="245"/>
      <c r="Q23" s="245"/>
      <c r="R23" s="245"/>
      <c r="S23" s="245"/>
      <c r="T23" s="245"/>
      <c r="U23" s="245">
        <v>1</v>
      </c>
      <c r="V23" s="245"/>
      <c r="W23" s="185"/>
      <c r="X23" s="185"/>
      <c r="Y23" s="185"/>
      <c r="Z23" s="185"/>
      <c r="AA23" s="185"/>
      <c r="AB23" s="185"/>
      <c r="AC23" s="185"/>
      <c r="AD23" s="185"/>
      <c r="AE23" s="185"/>
      <c r="AF23" s="185"/>
      <c r="AG23" s="185">
        <v>1</v>
      </c>
      <c r="AH23" s="185"/>
      <c r="AI23" s="49">
        <f t="shared" si="1"/>
        <v>1</v>
      </c>
      <c r="AJ23" s="27">
        <v>1</v>
      </c>
      <c r="AK23" s="49" t="s">
        <v>668</v>
      </c>
      <c r="AL23" s="289" t="s">
        <v>2265</v>
      </c>
      <c r="AM23" s="194"/>
    </row>
    <row r="24" spans="1:39" s="37" customFormat="1" ht="120" x14ac:dyDescent="0.25">
      <c r="A24" s="216"/>
      <c r="B24" s="248" t="str">
        <f>+'5 - Diseño y Valoración Control'!B26</f>
        <v>COMUNICACIÓN Y GESTIÓN CON GRUPOS DE INTERÉS</v>
      </c>
      <c r="C24" s="8" t="str">
        <f>+'5 - Diseño y Valoración Control'!D26</f>
        <v>R 8</v>
      </c>
      <c r="D24" s="248" t="str">
        <f>+'5 - Diseño y Valoración Control'!E26</f>
        <v>Información de la ANT no llega al público objetivo</v>
      </c>
      <c r="E24" s="248" t="str">
        <f>+'5 - Diseño y Valoración Control'!G26</f>
        <v>Posibilidad de pérdida reputacional en la imagen institucional en los grupo de interés por que los canales de comunicación no son efectivos y su es limitado</v>
      </c>
      <c r="F24" s="203" t="s">
        <v>1804</v>
      </c>
      <c r="G24" s="244" t="s">
        <v>1093</v>
      </c>
      <c r="H24" s="244" t="s">
        <v>1083</v>
      </c>
      <c r="I24" s="244" t="s">
        <v>1094</v>
      </c>
      <c r="J24" s="245">
        <f t="shared" si="0"/>
        <v>12</v>
      </c>
      <c r="K24" s="245">
        <v>1</v>
      </c>
      <c r="L24" s="245">
        <v>1</v>
      </c>
      <c r="M24" s="245">
        <v>1</v>
      </c>
      <c r="N24" s="245">
        <v>1</v>
      </c>
      <c r="O24" s="245">
        <v>1</v>
      </c>
      <c r="P24" s="245">
        <v>1</v>
      </c>
      <c r="Q24" s="245">
        <v>1</v>
      </c>
      <c r="R24" s="245">
        <v>1</v>
      </c>
      <c r="S24" s="245">
        <v>1</v>
      </c>
      <c r="T24" s="245">
        <v>1</v>
      </c>
      <c r="U24" s="245">
        <v>1</v>
      </c>
      <c r="V24" s="245">
        <v>1</v>
      </c>
      <c r="W24" s="49"/>
      <c r="X24" s="49">
        <v>1</v>
      </c>
      <c r="Y24" s="49">
        <v>1</v>
      </c>
      <c r="Z24" s="49">
        <v>1</v>
      </c>
      <c r="AA24" s="49">
        <v>1</v>
      </c>
      <c r="AB24" s="49">
        <v>1</v>
      </c>
      <c r="AC24" s="49">
        <v>1</v>
      </c>
      <c r="AD24" s="49">
        <v>1</v>
      </c>
      <c r="AE24" s="49">
        <v>1</v>
      </c>
      <c r="AF24" s="49">
        <v>1</v>
      </c>
      <c r="AG24" s="49">
        <v>1</v>
      </c>
      <c r="AH24" s="49">
        <v>1</v>
      </c>
      <c r="AI24" s="49">
        <f t="shared" si="1"/>
        <v>11</v>
      </c>
      <c r="AJ24" s="27">
        <f>+SUM(W24:AH24)/+SUM(K24:V24)</f>
        <v>0.91666666666666663</v>
      </c>
      <c r="AK24" s="49" t="s">
        <v>667</v>
      </c>
      <c r="AL24" s="289" t="s">
        <v>2267</v>
      </c>
      <c r="AM24" s="279"/>
    </row>
    <row r="25" spans="1:39" s="37" customFormat="1" ht="75" x14ac:dyDescent="0.25">
      <c r="A25" s="216"/>
      <c r="B25" s="248" t="str">
        <f>+'5 - Diseño y Valoración Control'!B27</f>
        <v>COMUNICACIÓN Y GESTIÓN CON GRUPOS DE INTERÉS</v>
      </c>
      <c r="C25" s="8" t="str">
        <f>+'5 - Diseño y Valoración Control'!D27</f>
        <v>R 8</v>
      </c>
      <c r="D25" s="248" t="str">
        <f>+'5 - Diseño y Valoración Control'!E27</f>
        <v>Información de la ANT no llega al público objetivo</v>
      </c>
      <c r="E25" s="248" t="str">
        <f>+'5 - Diseño y Valoración Control'!G27</f>
        <v>Posibilidad de pérdida reputacional en la imagen institucional en los grupo de interés por que los canales de comunicación no son efectivos y su es limitado</v>
      </c>
      <c r="F25" s="203" t="s">
        <v>1805</v>
      </c>
      <c r="G25" s="244" t="s">
        <v>1095</v>
      </c>
      <c r="H25" s="244" t="s">
        <v>1083</v>
      </c>
      <c r="I25" s="244" t="s">
        <v>1096</v>
      </c>
      <c r="J25" s="245">
        <f t="shared" si="0"/>
        <v>12</v>
      </c>
      <c r="K25" s="245">
        <v>1</v>
      </c>
      <c r="L25" s="245">
        <v>1</v>
      </c>
      <c r="M25" s="245">
        <v>1</v>
      </c>
      <c r="N25" s="245">
        <v>1</v>
      </c>
      <c r="O25" s="245">
        <v>1</v>
      </c>
      <c r="P25" s="245">
        <v>1</v>
      </c>
      <c r="Q25" s="245">
        <v>1</v>
      </c>
      <c r="R25" s="245">
        <v>1</v>
      </c>
      <c r="S25" s="245">
        <v>1</v>
      </c>
      <c r="T25" s="245">
        <v>1</v>
      </c>
      <c r="U25" s="245">
        <v>1</v>
      </c>
      <c r="V25" s="245">
        <v>1</v>
      </c>
      <c r="W25" s="49">
        <v>1</v>
      </c>
      <c r="X25" s="49"/>
      <c r="Y25" s="49"/>
      <c r="Z25" s="49">
        <v>1</v>
      </c>
      <c r="AA25" s="49">
        <v>1</v>
      </c>
      <c r="AB25" s="49"/>
      <c r="AC25" s="49">
        <v>1</v>
      </c>
      <c r="AD25" s="49">
        <v>1</v>
      </c>
      <c r="AE25" s="49"/>
      <c r="AF25" s="49"/>
      <c r="AG25" s="49"/>
      <c r="AH25" s="49"/>
      <c r="AI25" s="49">
        <f t="shared" si="1"/>
        <v>5</v>
      </c>
      <c r="AJ25" s="27">
        <f>+SUM(W25:AH25)/+SUM(K25:V25)</f>
        <v>0.41666666666666669</v>
      </c>
      <c r="AK25" s="49" t="s">
        <v>667</v>
      </c>
      <c r="AL25" s="279" t="s">
        <v>2229</v>
      </c>
      <c r="AM25" s="279"/>
    </row>
    <row r="26" spans="1:39" s="37" customFormat="1" ht="120" x14ac:dyDescent="0.25">
      <c r="A26" s="216"/>
      <c r="B26" s="248" t="str">
        <f>+'5 - Diseño y Valoración Control'!B28</f>
        <v>COMUNICACIÓN Y GESTIÓN CON GRUPOS DE INTERÉS</v>
      </c>
      <c r="C26" s="8" t="str">
        <f>+'5 - Diseño y Valoración Control'!D28</f>
        <v>R 8</v>
      </c>
      <c r="D26" s="248" t="str">
        <f>+'5 - Diseño y Valoración Control'!E28</f>
        <v>Información de la ANT no llega al público objetivo</v>
      </c>
      <c r="E26" s="248" t="str">
        <f>+'5 - Diseño y Valoración Control'!G28</f>
        <v>Posibilidad de pérdida reputacional en la imagen institucional en los grupo de interés por que los canales de comunicación no son efectivos y su es limitado</v>
      </c>
      <c r="F26" s="203" t="s">
        <v>1806</v>
      </c>
      <c r="G26" s="244" t="s">
        <v>1097</v>
      </c>
      <c r="H26" s="244" t="s">
        <v>1083</v>
      </c>
      <c r="I26" s="244" t="s">
        <v>1098</v>
      </c>
      <c r="J26" s="245">
        <f t="shared" si="0"/>
        <v>12</v>
      </c>
      <c r="K26" s="245">
        <v>1</v>
      </c>
      <c r="L26" s="245">
        <v>1</v>
      </c>
      <c r="M26" s="245">
        <v>1</v>
      </c>
      <c r="N26" s="245">
        <v>1</v>
      </c>
      <c r="O26" s="245">
        <v>1</v>
      </c>
      <c r="P26" s="245">
        <v>1</v>
      </c>
      <c r="Q26" s="245">
        <v>1</v>
      </c>
      <c r="R26" s="245">
        <v>1</v>
      </c>
      <c r="S26" s="245">
        <v>1</v>
      </c>
      <c r="T26" s="245">
        <v>1</v>
      </c>
      <c r="U26" s="245">
        <v>1</v>
      </c>
      <c r="V26" s="245">
        <v>1</v>
      </c>
      <c r="W26" s="49">
        <v>1</v>
      </c>
      <c r="X26" s="49">
        <v>1</v>
      </c>
      <c r="Y26" s="49">
        <v>1</v>
      </c>
      <c r="Z26" s="49">
        <v>1</v>
      </c>
      <c r="AA26" s="49">
        <v>1</v>
      </c>
      <c r="AB26" s="49">
        <v>1</v>
      </c>
      <c r="AC26" s="49">
        <v>1</v>
      </c>
      <c r="AD26" s="49">
        <v>1</v>
      </c>
      <c r="AE26" s="49">
        <v>1</v>
      </c>
      <c r="AF26" s="49">
        <v>1</v>
      </c>
      <c r="AG26" s="49">
        <v>1</v>
      </c>
      <c r="AH26" s="49">
        <v>1</v>
      </c>
      <c r="AI26" s="49">
        <f t="shared" si="1"/>
        <v>12</v>
      </c>
      <c r="AJ26" s="27">
        <v>1</v>
      </c>
      <c r="AK26" s="49" t="s">
        <v>668</v>
      </c>
      <c r="AL26" s="289" t="s">
        <v>2268</v>
      </c>
      <c r="AM26" s="279"/>
    </row>
    <row r="27" spans="1:39" s="37" customFormat="1" ht="120" x14ac:dyDescent="0.25">
      <c r="A27" s="216"/>
      <c r="B27" s="248" t="str">
        <f>+'5 - Diseño y Valoración Control'!B29</f>
        <v>COMUNICACIÓN Y GESTIÓN CON GRUPOS DE INTERÉS</v>
      </c>
      <c r="C27" s="8" t="str">
        <f>+'5 - Diseño y Valoración Control'!D29</f>
        <v>R 9</v>
      </c>
      <c r="D27" s="248" t="str">
        <f>+'5 - Diseño y Valoración Control'!E29</f>
        <v>Omitir la gestión y/o respuesta  a las denuncias por posibles hechos de corrupción</v>
      </c>
      <c r="E27" s="248" t="str">
        <f>+'5 - Diseño y Valoración Control'!G29</f>
        <v>Posibilidad de pérdida reputacional en la imagen institucional por el desconocimiento en el registro, gestión y tramite de denuncias</v>
      </c>
      <c r="F27" s="203" t="s">
        <v>1807</v>
      </c>
      <c r="G27" s="244" t="s">
        <v>1099</v>
      </c>
      <c r="H27" s="244" t="s">
        <v>1100</v>
      </c>
      <c r="I27" s="244" t="s">
        <v>1101</v>
      </c>
      <c r="J27" s="245">
        <f t="shared" si="0"/>
        <v>12</v>
      </c>
      <c r="K27" s="245">
        <v>1</v>
      </c>
      <c r="L27" s="245">
        <v>1</v>
      </c>
      <c r="M27" s="245">
        <v>1</v>
      </c>
      <c r="N27" s="245">
        <v>1</v>
      </c>
      <c r="O27" s="245">
        <v>1</v>
      </c>
      <c r="P27" s="245">
        <v>1</v>
      </c>
      <c r="Q27" s="245">
        <v>1</v>
      </c>
      <c r="R27" s="245">
        <v>1</v>
      </c>
      <c r="S27" s="245">
        <v>1</v>
      </c>
      <c r="T27" s="245">
        <v>1</v>
      </c>
      <c r="U27" s="245">
        <v>1</v>
      </c>
      <c r="V27" s="245">
        <v>1</v>
      </c>
      <c r="W27" s="49">
        <v>1</v>
      </c>
      <c r="X27" s="49">
        <v>1</v>
      </c>
      <c r="Y27" s="49">
        <v>1</v>
      </c>
      <c r="Z27" s="49">
        <v>1</v>
      </c>
      <c r="AA27" s="49">
        <v>1</v>
      </c>
      <c r="AB27" s="49">
        <v>1</v>
      </c>
      <c r="AC27" s="49">
        <v>1</v>
      </c>
      <c r="AD27" s="49">
        <v>1</v>
      </c>
      <c r="AE27" s="49">
        <v>1</v>
      </c>
      <c r="AF27" s="49">
        <v>1</v>
      </c>
      <c r="AG27" s="49">
        <v>1</v>
      </c>
      <c r="AH27" s="49"/>
      <c r="AI27" s="49">
        <f t="shared" si="1"/>
        <v>11</v>
      </c>
      <c r="AJ27" s="27">
        <f>+SUM(W27:AH27)/+SUM(K27:V27)</f>
        <v>0.91666666666666663</v>
      </c>
      <c r="AK27" s="49" t="s">
        <v>667</v>
      </c>
      <c r="AL27" s="289" t="s">
        <v>2330</v>
      </c>
      <c r="AM27" s="279"/>
    </row>
    <row r="28" spans="1:39" s="37" customFormat="1" ht="45" x14ac:dyDescent="0.25">
      <c r="A28" s="216"/>
      <c r="B28" s="248" t="str">
        <f>+'5 - Diseño y Valoración Control'!B30</f>
        <v>COMUNICACIÓN Y GESTIÓN CON GRUPOS DE INTERÉS</v>
      </c>
      <c r="C28" s="8" t="str">
        <f>+'5 - Diseño y Valoración Control'!D30</f>
        <v>R 9</v>
      </c>
      <c r="D28" s="248" t="str">
        <f>+'5 - Diseño y Valoración Control'!E30</f>
        <v>Omitir la gestión y/o respuesta  a las denuncias por posibles hechos de corrupción</v>
      </c>
      <c r="E28" s="248" t="str">
        <f>+'5 - Diseño y Valoración Control'!G30</f>
        <v>Posibilidad de pérdida reputacional en la imagen institucional por el desconocimiento en el registro, gestión y tramite de denuncias</v>
      </c>
      <c r="F28" s="203" t="s">
        <v>1808</v>
      </c>
      <c r="G28" s="244"/>
      <c r="H28" s="244" t="s">
        <v>1041</v>
      </c>
      <c r="I28" s="244"/>
      <c r="J28" s="245">
        <f t="shared" si="0"/>
        <v>0</v>
      </c>
      <c r="K28" s="245"/>
      <c r="L28" s="245"/>
      <c r="M28" s="245"/>
      <c r="N28" s="245"/>
      <c r="O28" s="245"/>
      <c r="P28" s="245"/>
      <c r="Q28" s="245"/>
      <c r="R28" s="245"/>
      <c r="S28" s="245"/>
      <c r="T28" s="245"/>
      <c r="U28" s="245"/>
      <c r="V28" s="245"/>
      <c r="W28" s="185"/>
      <c r="X28" s="185"/>
      <c r="Y28" s="185"/>
      <c r="Z28" s="185"/>
      <c r="AA28" s="185"/>
      <c r="AB28" s="185"/>
      <c r="AC28" s="185"/>
      <c r="AD28" s="185"/>
      <c r="AE28" s="185"/>
      <c r="AF28" s="185"/>
      <c r="AG28" s="185"/>
      <c r="AH28" s="185"/>
      <c r="AI28" s="49"/>
      <c r="AJ28" s="27"/>
      <c r="AK28" s="185"/>
      <c r="AL28" s="279"/>
      <c r="AM28" s="194"/>
    </row>
    <row r="29" spans="1:39" s="37" customFormat="1" ht="45" x14ac:dyDescent="0.25">
      <c r="A29" s="216"/>
      <c r="B29" s="248" t="str">
        <f>+'5 - Diseño y Valoración Control'!B31</f>
        <v>INTELIGENCIA DE LA INFORMACIÓN</v>
      </c>
      <c r="C29" s="8" t="str">
        <f>+'5 - Diseño y Valoración Control'!D31</f>
        <v>R 10</v>
      </c>
      <c r="D29" s="248" t="str">
        <f>+'5 - Diseño y Valoración Control'!E31</f>
        <v>Aprobación y publicación de información documentada no pertinente a los Procesos de la entidad</v>
      </c>
      <c r="E29" s="248" t="str">
        <f>+'5 - Diseño y Valoración Control'!G31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29" s="203" t="s">
        <v>1809</v>
      </c>
      <c r="G29" s="244" t="s">
        <v>1349</v>
      </c>
      <c r="H29" s="244" t="s">
        <v>1011</v>
      </c>
      <c r="I29" s="244" t="s">
        <v>1350</v>
      </c>
      <c r="J29" s="245">
        <f t="shared" si="0"/>
        <v>1</v>
      </c>
      <c r="K29" s="245"/>
      <c r="L29" s="245"/>
      <c r="M29" s="245"/>
      <c r="N29" s="245"/>
      <c r="O29" s="245"/>
      <c r="P29" s="245"/>
      <c r="Q29" s="245"/>
      <c r="R29" s="245"/>
      <c r="S29" s="245"/>
      <c r="T29" s="245"/>
      <c r="U29" s="245">
        <v>1</v>
      </c>
      <c r="V29" s="245"/>
      <c r="W29" s="49"/>
      <c r="X29" s="49"/>
      <c r="Y29" s="49"/>
      <c r="Z29" s="49"/>
      <c r="AA29" s="49"/>
      <c r="AB29" s="49"/>
      <c r="AC29" s="49">
        <v>1</v>
      </c>
      <c r="AD29" s="49"/>
      <c r="AE29" s="49"/>
      <c r="AF29" s="49"/>
      <c r="AG29" s="49"/>
      <c r="AH29" s="49"/>
      <c r="AI29" s="49">
        <f t="shared" si="1"/>
        <v>1</v>
      </c>
      <c r="AJ29" s="27">
        <v>1</v>
      </c>
      <c r="AK29" s="49" t="s">
        <v>668</v>
      </c>
      <c r="AL29" s="279" t="s">
        <v>2230</v>
      </c>
      <c r="AM29" s="279"/>
    </row>
    <row r="30" spans="1:39" s="37" customFormat="1" ht="45" x14ac:dyDescent="0.25">
      <c r="A30" s="216"/>
      <c r="B30" s="248" t="str">
        <f>+'5 - Diseño y Valoración Control'!B32</f>
        <v>INTELIGENCIA DE LA INFORMACIÓN</v>
      </c>
      <c r="C30" s="8" t="str">
        <f>+'5 - Diseño y Valoración Control'!D32</f>
        <v>R 10</v>
      </c>
      <c r="D30" s="248" t="str">
        <f>+'5 - Diseño y Valoración Control'!E32</f>
        <v>Aprobación y publicación de información documentada no pertinente a los Procesos de la entidad</v>
      </c>
      <c r="E30" s="248" t="str">
        <f>+'5 - Diseño y Valoración Control'!G32</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F30" s="203" t="s">
        <v>1810</v>
      </c>
      <c r="G30" s="244"/>
      <c r="H30" s="244" t="s">
        <v>1041</v>
      </c>
      <c r="I30" s="244"/>
      <c r="J30" s="245">
        <f t="shared" si="0"/>
        <v>0</v>
      </c>
      <c r="K30" s="245"/>
      <c r="L30" s="245"/>
      <c r="M30" s="245"/>
      <c r="N30" s="245"/>
      <c r="O30" s="245"/>
      <c r="P30" s="245"/>
      <c r="Q30" s="245"/>
      <c r="R30" s="245"/>
      <c r="S30" s="245"/>
      <c r="T30" s="245"/>
      <c r="U30" s="245"/>
      <c r="V30" s="245"/>
      <c r="W30" s="185"/>
      <c r="X30" s="185"/>
      <c r="Y30" s="185"/>
      <c r="Z30" s="185"/>
      <c r="AA30" s="185"/>
      <c r="AB30" s="185"/>
      <c r="AC30" s="185"/>
      <c r="AD30" s="185"/>
      <c r="AE30" s="185"/>
      <c r="AF30" s="185"/>
      <c r="AG30" s="185"/>
      <c r="AH30" s="185"/>
      <c r="AI30" s="49"/>
      <c r="AJ30" s="27"/>
      <c r="AK30" s="185"/>
      <c r="AL30" s="279"/>
      <c r="AM30" s="194"/>
    </row>
    <row r="31" spans="1:39" ht="120" x14ac:dyDescent="0.25">
      <c r="B31" s="248" t="str">
        <f>+'5 - Diseño y Valoración Control'!B33</f>
        <v>INTELIGENCIA DE LA INFORMACIÓN</v>
      </c>
      <c r="C31" s="8" t="str">
        <f>+'5 - Diseño y Valoración Control'!D33</f>
        <v>R 11</v>
      </c>
      <c r="D31" s="248" t="str">
        <f>+'5 - Diseño y Valoración Control'!E33</f>
        <v>Fuga parcial o completa del conocimiento tácito o explicito de la Entidad</v>
      </c>
      <c r="E31" s="248" t="str">
        <f>+'5 - Diseño y Valoración Control'!G33</f>
        <v>Posibilidad de pérdida reputacional en la desaparición del conocimiento organizacional por falta de mecanismos que permitan retener el conocimiento tácito y explícito tanto individual como grupal u organizacional</v>
      </c>
      <c r="F31" s="203" t="s">
        <v>1811</v>
      </c>
      <c r="G31" s="244" t="s">
        <v>1351</v>
      </c>
      <c r="H31" s="244" t="s">
        <v>1352</v>
      </c>
      <c r="I31" s="244" t="s">
        <v>1353</v>
      </c>
      <c r="J31" s="245">
        <f t="shared" si="0"/>
        <v>4</v>
      </c>
      <c r="K31" s="245"/>
      <c r="L31" s="245"/>
      <c r="M31" s="245">
        <v>1</v>
      </c>
      <c r="N31" s="245"/>
      <c r="O31" s="245"/>
      <c r="P31" s="245">
        <v>1</v>
      </c>
      <c r="Q31" s="245"/>
      <c r="R31" s="245"/>
      <c r="S31" s="245">
        <v>1</v>
      </c>
      <c r="T31" s="245"/>
      <c r="U31" s="245">
        <v>1</v>
      </c>
      <c r="V31" s="245"/>
      <c r="W31" s="49"/>
      <c r="X31" s="49"/>
      <c r="Y31" s="49">
        <v>1</v>
      </c>
      <c r="Z31" s="49"/>
      <c r="AA31" s="49"/>
      <c r="AB31" s="49">
        <v>1</v>
      </c>
      <c r="AC31" s="49"/>
      <c r="AD31" s="49"/>
      <c r="AE31" s="49">
        <v>1</v>
      </c>
      <c r="AF31" s="49"/>
      <c r="AG31" s="49">
        <v>1</v>
      </c>
      <c r="AH31" s="49"/>
      <c r="AI31" s="49">
        <f t="shared" si="1"/>
        <v>4</v>
      </c>
      <c r="AJ31" s="27">
        <v>1</v>
      </c>
      <c r="AK31" s="49" t="s">
        <v>668</v>
      </c>
      <c r="AL31" s="289" t="s">
        <v>2269</v>
      </c>
      <c r="AM31" s="279" t="s">
        <v>2231</v>
      </c>
    </row>
    <row r="32" spans="1:39" ht="105" x14ac:dyDescent="0.25">
      <c r="B32" s="248" t="str">
        <f>+'5 - Diseño y Valoración Control'!B34</f>
        <v>INTELIGENCIA DE LA INFORMACIÓN</v>
      </c>
      <c r="C32" s="8" t="str">
        <f>+'5 - Diseño y Valoración Control'!D34</f>
        <v>R 11</v>
      </c>
      <c r="D32" s="248" t="str">
        <f>+'5 - Diseño y Valoración Control'!E34</f>
        <v>Fuga parcial o completa del conocimiento tácito o explicito de la Entidad</v>
      </c>
      <c r="E32" s="248" t="str">
        <f>+'5 - Diseño y Valoración Control'!G34</f>
        <v>Posibilidad de pérdida reputacional en la desaparición del conocimiento organizacional por falta de mecanismos que permitan retener el conocimiento tácito y explícito tanto individual como grupal u organizacional</v>
      </c>
      <c r="F32" s="203" t="s">
        <v>1812</v>
      </c>
      <c r="G32" s="244" t="s">
        <v>1354</v>
      </c>
      <c r="H32" s="244" t="s">
        <v>1355</v>
      </c>
      <c r="I32" s="244" t="s">
        <v>1356</v>
      </c>
      <c r="J32" s="245">
        <f t="shared" si="0"/>
        <v>2</v>
      </c>
      <c r="K32" s="245"/>
      <c r="L32" s="245"/>
      <c r="M32" s="245"/>
      <c r="N32" s="245"/>
      <c r="O32" s="245"/>
      <c r="P32" s="245">
        <v>1</v>
      </c>
      <c r="Q32" s="245"/>
      <c r="R32" s="245"/>
      <c r="S32" s="245"/>
      <c r="T32" s="245"/>
      <c r="U32" s="245">
        <v>1</v>
      </c>
      <c r="V32" s="245"/>
      <c r="W32" s="49"/>
      <c r="X32" s="49"/>
      <c r="Y32" s="49"/>
      <c r="Z32" s="49"/>
      <c r="AA32" s="49"/>
      <c r="AB32" s="49">
        <v>1</v>
      </c>
      <c r="AC32" s="49"/>
      <c r="AD32" s="49"/>
      <c r="AE32" s="49"/>
      <c r="AF32" s="49"/>
      <c r="AG32" s="49"/>
      <c r="AH32" s="49">
        <v>1</v>
      </c>
      <c r="AI32" s="49">
        <f t="shared" si="1"/>
        <v>2</v>
      </c>
      <c r="AJ32" s="27">
        <v>1</v>
      </c>
      <c r="AK32" s="49" t="s">
        <v>668</v>
      </c>
      <c r="AL32" s="289" t="s">
        <v>2270</v>
      </c>
      <c r="AM32" s="279" t="s">
        <v>2232</v>
      </c>
    </row>
    <row r="33" spans="1:39" s="37" customFormat="1" ht="45" x14ac:dyDescent="0.25">
      <c r="A33" s="216"/>
      <c r="B33" s="248" t="str">
        <f>+'5 - Diseño y Valoración Control'!B35</f>
        <v>INTELIGENCIA DE LA INFORMACIÓN</v>
      </c>
      <c r="C33" s="8" t="str">
        <f>+'5 - Diseño y Valoración Control'!D35</f>
        <v>R 12</v>
      </c>
      <c r="D33" s="248" t="str">
        <f>+'5 - Diseño y Valoración Control'!E35</f>
        <v>Incumplimiento en la implementación del PETI</v>
      </c>
      <c r="E33" s="248" t="str">
        <f>+'5 - Diseño y Valoración Control'!G35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3" s="203" t="s">
        <v>1813</v>
      </c>
      <c r="G33" s="244" t="s">
        <v>1357</v>
      </c>
      <c r="H33" s="244" t="s">
        <v>1132</v>
      </c>
      <c r="I33" s="244" t="s">
        <v>1358</v>
      </c>
      <c r="J33" s="245">
        <f t="shared" si="0"/>
        <v>4</v>
      </c>
      <c r="K33" s="245"/>
      <c r="L33" s="245"/>
      <c r="M33" s="245"/>
      <c r="N33" s="245">
        <v>1</v>
      </c>
      <c r="O33" s="245"/>
      <c r="P33" s="245"/>
      <c r="Q33" s="245">
        <v>1</v>
      </c>
      <c r="R33" s="245"/>
      <c r="S33" s="245"/>
      <c r="T33" s="245">
        <v>1</v>
      </c>
      <c r="U33" s="245"/>
      <c r="V33" s="245">
        <v>1</v>
      </c>
      <c r="W33" s="49"/>
      <c r="X33" s="49"/>
      <c r="Y33" s="49">
        <v>1</v>
      </c>
      <c r="Z33" s="49"/>
      <c r="AA33" s="49"/>
      <c r="AB33" s="49"/>
      <c r="AC33" s="49">
        <v>1</v>
      </c>
      <c r="AD33" s="49"/>
      <c r="AE33" s="49"/>
      <c r="AF33" s="49">
        <v>1</v>
      </c>
      <c r="AG33" s="49"/>
      <c r="AH33" s="49"/>
      <c r="AI33" s="49">
        <f t="shared" si="1"/>
        <v>3</v>
      </c>
      <c r="AJ33" s="27">
        <f>+SUM(W33:AH33)/+SUM(K33:V33)</f>
        <v>0.75</v>
      </c>
      <c r="AK33" s="49" t="s">
        <v>667</v>
      </c>
      <c r="AL33" s="289" t="s">
        <v>2294</v>
      </c>
      <c r="AM33" s="279"/>
    </row>
    <row r="34" spans="1:39" s="37" customFormat="1" ht="45" x14ac:dyDescent="0.25">
      <c r="A34" s="216"/>
      <c r="B34" s="248" t="str">
        <f>+'5 - Diseño y Valoración Control'!B36</f>
        <v>INTELIGENCIA DE LA INFORMACIÓN</v>
      </c>
      <c r="C34" s="8" t="str">
        <f>+'5 - Diseño y Valoración Control'!D36</f>
        <v>R 12</v>
      </c>
      <c r="D34" s="248" t="str">
        <f>+'5 - Diseño y Valoración Control'!E36</f>
        <v>Incumplimiento en la implementación del PETI</v>
      </c>
      <c r="E34" s="248" t="str">
        <f>+'5 - Diseño y Valoración Control'!G36</f>
        <v>Posibilidad de afectación económica en los costos de la ejecución de las actividades de la política de gobierno digital y arquitectura de TI  de la entidad por una ejecución inadecuada debido a inconsistencias presupuestales en la planeación de los proyectos PETI</v>
      </c>
      <c r="F34" s="203" t="s">
        <v>1814</v>
      </c>
      <c r="G34" s="244"/>
      <c r="H34" s="244" t="s">
        <v>1041</v>
      </c>
      <c r="I34" s="244"/>
      <c r="J34" s="245">
        <f t="shared" si="0"/>
        <v>0</v>
      </c>
      <c r="K34" s="245"/>
      <c r="L34" s="245"/>
      <c r="M34" s="245"/>
      <c r="N34" s="245"/>
      <c r="O34" s="245"/>
      <c r="P34" s="245"/>
      <c r="Q34" s="245"/>
      <c r="R34" s="245"/>
      <c r="S34" s="245"/>
      <c r="T34" s="245"/>
      <c r="U34" s="245"/>
      <c r="V34" s="245"/>
      <c r="W34" s="185"/>
      <c r="X34" s="185"/>
      <c r="Y34" s="185"/>
      <c r="Z34" s="185"/>
      <c r="AA34" s="185"/>
      <c r="AB34" s="185"/>
      <c r="AC34" s="185"/>
      <c r="AD34" s="185"/>
      <c r="AE34" s="185"/>
      <c r="AF34" s="185"/>
      <c r="AG34" s="185"/>
      <c r="AH34" s="185"/>
      <c r="AI34" s="49"/>
      <c r="AJ34" s="27"/>
      <c r="AK34" s="185"/>
      <c r="AL34" s="279"/>
      <c r="AM34" s="194"/>
    </row>
    <row r="35" spans="1:39" s="37" customFormat="1" ht="45" x14ac:dyDescent="0.25">
      <c r="A35" s="216"/>
      <c r="B35" s="248" t="str">
        <f>+'5 - Diseño y Valoración Control'!B37</f>
        <v>INTELIGENCIA DE LA INFORMACIÓN</v>
      </c>
      <c r="C35" s="8" t="str">
        <f>+'5 - Diseño y Valoración Control'!D37</f>
        <v>R 13</v>
      </c>
      <c r="D35" s="248" t="str">
        <f>+'5 - Diseño y Valoración Control'!E37</f>
        <v>Definición y evolución de la arquitectura empresarial de TI que no responda a las necesidades de la entidad</v>
      </c>
      <c r="E35" s="248" t="str">
        <f>+'5 - Diseño y Valoración Control'!G37</f>
        <v>Posibilidad de pérdida reputacional en la imagen institucional para los usuarios dado el incumplimiento en la misión y visión, afectando la prestación de los servicios debido a un diagnóstico equivocado e incompleto de las necesidades de la entidad y su entorno</v>
      </c>
      <c r="F35" s="203" t="s">
        <v>1815</v>
      </c>
      <c r="G35" s="244" t="s">
        <v>1359</v>
      </c>
      <c r="H35" s="244" t="s">
        <v>1132</v>
      </c>
      <c r="I35" s="244" t="s">
        <v>1360</v>
      </c>
      <c r="J35" s="245">
        <f t="shared" si="0"/>
        <v>1</v>
      </c>
      <c r="K35" s="245"/>
      <c r="L35" s="245"/>
      <c r="M35" s="245"/>
      <c r="N35" s="245"/>
      <c r="O35" s="245"/>
      <c r="P35" s="245"/>
      <c r="Q35" s="245"/>
      <c r="R35" s="245"/>
      <c r="S35" s="245"/>
      <c r="T35" s="245"/>
      <c r="U35" s="245">
        <v>1</v>
      </c>
      <c r="V35" s="245"/>
      <c r="W35" s="185"/>
      <c r="X35" s="185"/>
      <c r="Y35" s="185"/>
      <c r="Z35" s="185"/>
      <c r="AA35" s="185"/>
      <c r="AB35" s="185"/>
      <c r="AC35" s="185"/>
      <c r="AD35" s="185"/>
      <c r="AE35" s="185"/>
      <c r="AF35" s="185"/>
      <c r="AG35" s="185">
        <v>1</v>
      </c>
      <c r="AH35" s="185"/>
      <c r="AI35" s="49">
        <f t="shared" si="1"/>
        <v>1</v>
      </c>
      <c r="AJ35" s="27">
        <v>1</v>
      </c>
      <c r="AK35" s="49" t="s">
        <v>668</v>
      </c>
      <c r="AL35" s="289" t="s">
        <v>2297</v>
      </c>
      <c r="AM35" s="194"/>
    </row>
    <row r="36" spans="1:39" s="37" customFormat="1" ht="45" x14ac:dyDescent="0.25">
      <c r="A36" s="216"/>
      <c r="B36" s="248" t="str">
        <f>+'5 - Diseño y Valoración Control'!B38</f>
        <v>INTELIGENCIA DE LA INFORMACIÓN</v>
      </c>
      <c r="C36" s="8" t="str">
        <f>+'5 - Diseño y Valoración Control'!D38</f>
        <v>R 13</v>
      </c>
      <c r="D36" s="248" t="str">
        <f>+'5 - Diseño y Valoración Control'!E38</f>
        <v>Definición y evolución de la arquitectura empresarial de TI que no responda a las necesidades de la entidad</v>
      </c>
      <c r="E36" s="248" t="str">
        <f>+'5 - Diseño y Valoración Control'!G38</f>
        <v>Posibilidad de pérdida reputacional en la imagen institucional para los usuarios dado el incumplimiento en la misión y visión, afectando la prestación de los servicios debido a un diagnóstico equivocado e incompleto de las necesidades de la entidad y su entorno</v>
      </c>
      <c r="F36" s="203" t="s">
        <v>1816</v>
      </c>
      <c r="G36" s="244"/>
      <c r="H36" s="244" t="s">
        <v>1041</v>
      </c>
      <c r="I36" s="244"/>
      <c r="J36" s="245">
        <f t="shared" si="0"/>
        <v>0</v>
      </c>
      <c r="K36" s="245"/>
      <c r="L36" s="245"/>
      <c r="M36" s="245"/>
      <c r="N36" s="245"/>
      <c r="O36" s="245"/>
      <c r="P36" s="245"/>
      <c r="Q36" s="245"/>
      <c r="R36" s="245"/>
      <c r="S36" s="245"/>
      <c r="T36" s="245"/>
      <c r="U36" s="245"/>
      <c r="V36" s="245"/>
      <c r="W36" s="185"/>
      <c r="X36" s="185"/>
      <c r="Y36" s="185"/>
      <c r="Z36" s="185"/>
      <c r="AA36" s="185"/>
      <c r="AB36" s="185"/>
      <c r="AC36" s="185"/>
      <c r="AD36" s="185"/>
      <c r="AE36" s="185"/>
      <c r="AF36" s="185"/>
      <c r="AG36" s="185"/>
      <c r="AH36" s="185"/>
      <c r="AI36" s="49"/>
      <c r="AJ36" s="27"/>
      <c r="AK36" s="185"/>
      <c r="AL36" s="279"/>
      <c r="AM36" s="194"/>
    </row>
    <row r="37" spans="1:39" s="37" customFormat="1" ht="45" x14ac:dyDescent="0.25">
      <c r="A37" s="216"/>
      <c r="B37" s="248" t="str">
        <f>+'5 - Diseño y Valoración Control'!B39</f>
        <v>INTELIGENCIA DE LA INFORMACIÓN</v>
      </c>
      <c r="C37" s="8" t="str">
        <f>+'5 - Diseño y Valoración Control'!D39</f>
        <v>R 13</v>
      </c>
      <c r="D37" s="248" t="str">
        <f>+'5 - Diseño y Valoración Control'!E39</f>
        <v>Definición y evolución de la arquitectura empresarial de TI que no responda a las necesidades de la entidad</v>
      </c>
      <c r="E37" s="248" t="str">
        <f>+'5 - Diseño y Valoración Control'!G39</f>
        <v>Posibilidad de pérdida reputacional en la imagen institucional para los usuarios dado el incumplimiento en la misión y visión, afectando la prestación de los servicios debido a un diagnóstico equivocado e incompleto de las necesidades de la entidad y su entorno</v>
      </c>
      <c r="F37" s="203" t="s">
        <v>1817</v>
      </c>
      <c r="G37" s="244"/>
      <c r="H37" s="244" t="s">
        <v>1041</v>
      </c>
      <c r="I37" s="244"/>
      <c r="J37" s="245">
        <f t="shared" si="0"/>
        <v>0</v>
      </c>
      <c r="K37" s="245"/>
      <c r="L37" s="245"/>
      <c r="M37" s="245"/>
      <c r="N37" s="245"/>
      <c r="O37" s="245"/>
      <c r="P37" s="245"/>
      <c r="Q37" s="245"/>
      <c r="R37" s="245"/>
      <c r="S37" s="245"/>
      <c r="T37" s="245"/>
      <c r="U37" s="245"/>
      <c r="V37" s="245"/>
      <c r="W37" s="185"/>
      <c r="X37" s="185"/>
      <c r="Y37" s="185"/>
      <c r="Z37" s="185"/>
      <c r="AA37" s="185"/>
      <c r="AB37" s="185"/>
      <c r="AC37" s="185"/>
      <c r="AD37" s="185"/>
      <c r="AE37" s="185"/>
      <c r="AF37" s="185"/>
      <c r="AG37" s="185"/>
      <c r="AH37" s="185"/>
      <c r="AI37" s="49"/>
      <c r="AJ37" s="27"/>
      <c r="AK37" s="185"/>
      <c r="AL37" s="279"/>
      <c r="AM37" s="194"/>
    </row>
    <row r="38" spans="1:39" s="37" customFormat="1" ht="45" x14ac:dyDescent="0.25">
      <c r="A38" s="216"/>
      <c r="B38" s="248" t="str">
        <f>+'5 - Diseño y Valoración Control'!B40</f>
        <v>INTELIGENCIA DE LA INFORMACIÓN</v>
      </c>
      <c r="C38" s="8" t="str">
        <f>+'5 - Diseño y Valoración Control'!D40</f>
        <v>R 14</v>
      </c>
      <c r="D38" s="248" t="str">
        <f>+'5 - Diseño y Valoración Control'!E40</f>
        <v>Incumplimiento en la implementación del Modelo de Seguridad y Privacidad  de la información de la estrategia de Gobierno Digital</v>
      </c>
      <c r="E38" s="248" t="str">
        <f>+'5 - Diseño y Valoración Control'!G40</f>
        <v>Posibilidad de pérdida reputacional en la imagen institucional debido a la inadecuada priorización de las tareas necesarias para planificar e implementar el componente de seguridad digital de la estrategia de gobierno digital</v>
      </c>
      <c r="F38" s="203" t="s">
        <v>1818</v>
      </c>
      <c r="G38" s="244" t="s">
        <v>1361</v>
      </c>
      <c r="H38" s="244" t="s">
        <v>1132</v>
      </c>
      <c r="I38" s="244" t="s">
        <v>1362</v>
      </c>
      <c r="J38" s="245">
        <f t="shared" si="0"/>
        <v>1</v>
      </c>
      <c r="K38" s="245"/>
      <c r="L38" s="245"/>
      <c r="M38" s="245"/>
      <c r="N38" s="245"/>
      <c r="O38" s="245"/>
      <c r="P38" s="245"/>
      <c r="Q38" s="245"/>
      <c r="R38" s="245"/>
      <c r="S38" s="245"/>
      <c r="T38" s="245"/>
      <c r="U38" s="245">
        <v>1</v>
      </c>
      <c r="V38" s="245"/>
      <c r="W38" s="185"/>
      <c r="X38" s="185"/>
      <c r="Y38" s="185"/>
      <c r="Z38" s="185"/>
      <c r="AA38" s="185"/>
      <c r="AB38" s="185"/>
      <c r="AC38" s="185"/>
      <c r="AD38" s="185"/>
      <c r="AE38" s="185"/>
      <c r="AF38" s="185"/>
      <c r="AG38" s="185">
        <v>1</v>
      </c>
      <c r="AH38" s="185"/>
      <c r="AI38" s="49">
        <f t="shared" si="1"/>
        <v>1</v>
      </c>
      <c r="AJ38" s="27">
        <v>1</v>
      </c>
      <c r="AK38" s="49" t="s">
        <v>668</v>
      </c>
      <c r="AL38" s="289" t="s">
        <v>2298</v>
      </c>
      <c r="AM38" s="194"/>
    </row>
    <row r="39" spans="1:39" s="37" customFormat="1" ht="45" x14ac:dyDescent="0.25">
      <c r="A39" s="216"/>
      <c r="B39" s="248" t="str">
        <f>+'5 - Diseño y Valoración Control'!B41</f>
        <v>INTELIGENCIA DE LA INFORMACIÓN</v>
      </c>
      <c r="C39" s="8" t="str">
        <f>+'5 - Diseño y Valoración Control'!D41</f>
        <v>R 14</v>
      </c>
      <c r="D39" s="248" t="str">
        <f>+'5 - Diseño y Valoración Control'!E41</f>
        <v>Incumplimiento en la implementación del Modelo de Seguridad y Privacidad  de la información de la estrategia de Gobierno Digital</v>
      </c>
      <c r="E39" s="248" t="str">
        <f>+'5 - Diseño y Valoración Control'!G41</f>
        <v>Posibilidad de pérdida reputacional en la imagen institucional debido a la inadecuada priorización de las tareas necesarias para planificar e implementar el componente de seguridad digital de la estrategia de gobierno digital</v>
      </c>
      <c r="F39" s="203" t="s">
        <v>1819</v>
      </c>
      <c r="G39" s="244" t="s">
        <v>1363</v>
      </c>
      <c r="H39" s="244" t="s">
        <v>1132</v>
      </c>
      <c r="I39" s="244" t="s">
        <v>1364</v>
      </c>
      <c r="J39" s="245">
        <f t="shared" si="0"/>
        <v>1</v>
      </c>
      <c r="K39" s="245"/>
      <c r="L39" s="245"/>
      <c r="M39" s="245"/>
      <c r="N39" s="245"/>
      <c r="O39" s="245"/>
      <c r="P39" s="245"/>
      <c r="Q39" s="245"/>
      <c r="R39" s="245"/>
      <c r="S39" s="245"/>
      <c r="T39" s="245">
        <v>1</v>
      </c>
      <c r="U39" s="245"/>
      <c r="V39" s="245"/>
      <c r="W39" s="185"/>
      <c r="X39" s="185"/>
      <c r="Y39" s="185"/>
      <c r="Z39" s="185"/>
      <c r="AA39" s="185"/>
      <c r="AB39" s="185"/>
      <c r="AC39" s="185"/>
      <c r="AD39" s="185"/>
      <c r="AE39" s="185"/>
      <c r="AF39" s="185">
        <v>1</v>
      </c>
      <c r="AG39" s="185"/>
      <c r="AH39" s="185"/>
      <c r="AI39" s="49">
        <f t="shared" si="1"/>
        <v>1</v>
      </c>
      <c r="AJ39" s="27">
        <v>1</v>
      </c>
      <c r="AK39" s="49" t="s">
        <v>668</v>
      </c>
      <c r="AL39" s="289" t="s">
        <v>2295</v>
      </c>
      <c r="AM39" s="194"/>
    </row>
    <row r="40" spans="1:39" s="37" customFormat="1" ht="45" x14ac:dyDescent="0.25">
      <c r="A40" s="216"/>
      <c r="B40" s="248" t="str">
        <f>+'5 - Diseño y Valoración Control'!B42</f>
        <v>GESTIÓN DEL MODELO DE ATENCIÓN</v>
      </c>
      <c r="C40" s="8" t="str">
        <f>+'5 - Diseño y Valoración Control'!D42</f>
        <v>R 15</v>
      </c>
      <c r="D40" s="248" t="str">
        <f>+'5 - Diseño y Valoración Control'!E42</f>
        <v>Programar municipios que posteriormente presenten limitantes para su intervención</v>
      </c>
      <c r="E40" s="248" t="str">
        <f>+'5 - Diseño y Valoración Control'!G42</f>
        <v>Posibilidad de afectación económica en los sobrecostos de la operación debido a las Inconsistencias de la información considerada para la programación de los municipios frente a la situación real del territorio</v>
      </c>
      <c r="F40" s="203" t="s">
        <v>1820</v>
      </c>
      <c r="G40" s="244" t="s">
        <v>1365</v>
      </c>
      <c r="H40" s="244" t="s">
        <v>1135</v>
      </c>
      <c r="I40" s="244" t="s">
        <v>1366</v>
      </c>
      <c r="J40" s="245">
        <f t="shared" si="0"/>
        <v>1</v>
      </c>
      <c r="K40" s="245"/>
      <c r="L40" s="245"/>
      <c r="M40" s="245"/>
      <c r="N40" s="245"/>
      <c r="O40" s="245"/>
      <c r="P40" s="245"/>
      <c r="Q40" s="245"/>
      <c r="R40" s="245"/>
      <c r="S40" s="245">
        <v>1</v>
      </c>
      <c r="T40" s="245"/>
      <c r="U40" s="245"/>
      <c r="V40" s="245"/>
      <c r="W40" s="185"/>
      <c r="X40" s="185"/>
      <c r="Y40" s="185"/>
      <c r="Z40" s="185"/>
      <c r="AA40" s="185"/>
      <c r="AB40" s="185"/>
      <c r="AC40" s="185"/>
      <c r="AD40" s="185"/>
      <c r="AE40" s="185">
        <v>1</v>
      </c>
      <c r="AF40" s="185"/>
      <c r="AG40" s="185"/>
      <c r="AH40" s="185"/>
      <c r="AI40" s="49">
        <f t="shared" si="1"/>
        <v>1</v>
      </c>
      <c r="AJ40" s="27">
        <v>1</v>
      </c>
      <c r="AK40" s="49" t="s">
        <v>668</v>
      </c>
      <c r="AL40" s="279" t="s">
        <v>2233</v>
      </c>
      <c r="AM40" s="194"/>
    </row>
    <row r="41" spans="1:39" s="37" customFormat="1" ht="30" x14ac:dyDescent="0.25">
      <c r="A41" s="216"/>
      <c r="B41" s="248" t="str">
        <f>+'5 - Diseño y Valoración Control'!B43</f>
        <v>GESTIÓN DEL MODELO DE ATENCIÓN</v>
      </c>
      <c r="C41" s="8" t="str">
        <f>+'5 - Diseño y Valoración Control'!D43</f>
        <v>R 15</v>
      </c>
      <c r="D41" s="248" t="str">
        <f>+'5 - Diseño y Valoración Control'!E43</f>
        <v>Programar municipios que posteriormente presenten limitantes para su intervención</v>
      </c>
      <c r="E41" s="248" t="str">
        <f>+'5 - Diseño y Valoración Control'!G43</f>
        <v>Posibilidad de afectación económica en los sobrecostos de la operación debido a las Inconsistencias de la información considerada para la programación de los municipios frente a la situación real del territorio</v>
      </c>
      <c r="F41" s="203" t="s">
        <v>1821</v>
      </c>
      <c r="G41" s="244"/>
      <c r="H41" s="244" t="s">
        <v>1041</v>
      </c>
      <c r="I41" s="244"/>
      <c r="J41" s="245">
        <f t="shared" si="0"/>
        <v>0</v>
      </c>
      <c r="K41" s="245"/>
      <c r="L41" s="245"/>
      <c r="M41" s="245"/>
      <c r="N41" s="245"/>
      <c r="O41" s="245"/>
      <c r="P41" s="245"/>
      <c r="Q41" s="245"/>
      <c r="R41" s="245"/>
      <c r="S41" s="245"/>
      <c r="T41" s="245"/>
      <c r="U41" s="245"/>
      <c r="V41" s="245"/>
      <c r="W41" s="185"/>
      <c r="X41" s="185"/>
      <c r="Y41" s="185"/>
      <c r="Z41" s="185"/>
      <c r="AA41" s="185"/>
      <c r="AB41" s="185"/>
      <c r="AC41" s="185"/>
      <c r="AD41" s="185"/>
      <c r="AE41" s="185"/>
      <c r="AF41" s="185"/>
      <c r="AG41" s="185"/>
      <c r="AH41" s="185"/>
      <c r="AI41" s="49"/>
      <c r="AJ41" s="27"/>
      <c r="AK41" s="185"/>
      <c r="AL41" s="279"/>
      <c r="AM41" s="194"/>
    </row>
    <row r="42" spans="1:39" s="37" customFormat="1" ht="120" x14ac:dyDescent="0.25">
      <c r="A42" s="216"/>
      <c r="B42" s="248" t="str">
        <f>+'5 - Diseño y Valoración Control'!B44</f>
        <v>GESTIÓN DEL MODELO DE ATENCIÓN</v>
      </c>
      <c r="C42" s="8" t="str">
        <f>+'5 - Diseño y Valoración Control'!D44</f>
        <v>R 16</v>
      </c>
      <c r="D42" s="248" t="str">
        <f>+'5 - Diseño y Valoración Control'!E44</f>
        <v>Respuesta inoportuna a las PQRSD</v>
      </c>
      <c r="E42" s="248" t="str">
        <f>+'5 - Diseño y Valoración Control'!G44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2" s="203" t="s">
        <v>1822</v>
      </c>
      <c r="G42" s="244" t="s">
        <v>1367</v>
      </c>
      <c r="H42" s="244" t="s">
        <v>1134</v>
      </c>
      <c r="I42" s="244" t="s">
        <v>1368</v>
      </c>
      <c r="J42" s="245">
        <f t="shared" si="0"/>
        <v>11</v>
      </c>
      <c r="K42" s="245">
        <v>1</v>
      </c>
      <c r="L42" s="245">
        <v>1</v>
      </c>
      <c r="M42" s="245">
        <v>1</v>
      </c>
      <c r="N42" s="245">
        <v>1</v>
      </c>
      <c r="O42" s="245">
        <v>1</v>
      </c>
      <c r="P42" s="245">
        <v>1</v>
      </c>
      <c r="Q42" s="245">
        <v>1</v>
      </c>
      <c r="R42" s="245">
        <v>1</v>
      </c>
      <c r="S42" s="245">
        <v>1</v>
      </c>
      <c r="T42" s="245">
        <v>1</v>
      </c>
      <c r="U42" s="245">
        <v>1</v>
      </c>
      <c r="V42" s="245"/>
      <c r="W42" s="49">
        <v>1</v>
      </c>
      <c r="X42" s="49">
        <v>1</v>
      </c>
      <c r="Y42" s="49">
        <v>1</v>
      </c>
      <c r="Z42" s="49">
        <v>1</v>
      </c>
      <c r="AA42" s="49">
        <v>1</v>
      </c>
      <c r="AB42" s="49">
        <v>1</v>
      </c>
      <c r="AC42" s="49">
        <v>1</v>
      </c>
      <c r="AD42" s="49">
        <v>1</v>
      </c>
      <c r="AE42" s="49">
        <v>1</v>
      </c>
      <c r="AF42" s="49">
        <v>1</v>
      </c>
      <c r="AG42" s="49">
        <v>1</v>
      </c>
      <c r="AH42" s="49">
        <v>1</v>
      </c>
      <c r="AI42" s="49">
        <f t="shared" si="1"/>
        <v>12</v>
      </c>
      <c r="AJ42" s="27">
        <v>1</v>
      </c>
      <c r="AK42" s="49" t="s">
        <v>668</v>
      </c>
      <c r="AL42" s="289" t="s">
        <v>2290</v>
      </c>
      <c r="AM42" s="279"/>
    </row>
    <row r="43" spans="1:39" s="37" customFormat="1" ht="45" x14ac:dyDescent="0.25">
      <c r="A43" s="216"/>
      <c r="B43" s="248" t="str">
        <f>+'5 - Diseño y Valoración Control'!B45</f>
        <v>GESTIÓN DEL MODELO DE ATENCIÓN</v>
      </c>
      <c r="C43" s="8" t="str">
        <f>+'5 - Diseño y Valoración Control'!D45</f>
        <v>R 16</v>
      </c>
      <c r="D43" s="248" t="str">
        <f>+'5 - Diseño y Valoración Control'!E45</f>
        <v>Respuesta inoportuna a las PQRSD</v>
      </c>
      <c r="E43" s="248" t="str">
        <f>+'5 - Diseño y Valoración Control'!G45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3" s="203" t="s">
        <v>1823</v>
      </c>
      <c r="G43" s="244"/>
      <c r="H43" s="244" t="s">
        <v>1041</v>
      </c>
      <c r="I43" s="244"/>
      <c r="J43" s="245">
        <f t="shared" si="0"/>
        <v>0</v>
      </c>
      <c r="K43" s="245"/>
      <c r="L43" s="245"/>
      <c r="M43" s="245"/>
      <c r="N43" s="245"/>
      <c r="O43" s="245"/>
      <c r="P43" s="245"/>
      <c r="Q43" s="245"/>
      <c r="R43" s="245"/>
      <c r="S43" s="245"/>
      <c r="T43" s="245"/>
      <c r="U43" s="245"/>
      <c r="V43" s="245"/>
      <c r="W43" s="185"/>
      <c r="X43" s="185"/>
      <c r="Y43" s="185"/>
      <c r="Z43" s="185"/>
      <c r="AA43" s="185"/>
      <c r="AB43" s="185"/>
      <c r="AC43" s="185"/>
      <c r="AD43" s="185"/>
      <c r="AE43" s="185"/>
      <c r="AF43" s="185"/>
      <c r="AG43" s="185"/>
      <c r="AH43" s="185"/>
      <c r="AI43" s="49"/>
      <c r="AJ43" s="27"/>
      <c r="AK43" s="185"/>
      <c r="AL43" s="279"/>
      <c r="AM43" s="194"/>
    </row>
    <row r="44" spans="1:39" s="37" customFormat="1" ht="45" x14ac:dyDescent="0.25">
      <c r="A44" s="216"/>
      <c r="B44" s="248" t="str">
        <f>+'5 - Diseño y Valoración Control'!B46</f>
        <v>GESTIÓN DEL MODELO DE ATENCIÓN</v>
      </c>
      <c r="C44" s="8" t="str">
        <f>+'5 - Diseño y Valoración Control'!D46</f>
        <v>R 16</v>
      </c>
      <c r="D44" s="248" t="str">
        <f>+'5 - Diseño y Valoración Control'!E46</f>
        <v>Respuesta inoportuna a las PQRSD</v>
      </c>
      <c r="E44" s="248" t="str">
        <f>+'5 - Diseño y Valoración Control'!G46</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F44" s="203" t="s">
        <v>1824</v>
      </c>
      <c r="G44" s="244"/>
      <c r="H44" s="244" t="s">
        <v>1041</v>
      </c>
      <c r="I44" s="244"/>
      <c r="J44" s="245">
        <f t="shared" si="0"/>
        <v>0</v>
      </c>
      <c r="K44" s="245"/>
      <c r="L44" s="245"/>
      <c r="M44" s="245"/>
      <c r="N44" s="245"/>
      <c r="O44" s="245"/>
      <c r="P44" s="245"/>
      <c r="Q44" s="245"/>
      <c r="R44" s="245"/>
      <c r="S44" s="245"/>
      <c r="T44" s="245"/>
      <c r="U44" s="245"/>
      <c r="V44" s="245"/>
      <c r="W44" s="185"/>
      <c r="X44" s="185"/>
      <c r="Y44" s="185"/>
      <c r="Z44" s="185"/>
      <c r="AA44" s="185"/>
      <c r="AB44" s="185"/>
      <c r="AC44" s="185"/>
      <c r="AD44" s="185"/>
      <c r="AE44" s="185"/>
      <c r="AF44" s="185"/>
      <c r="AG44" s="185"/>
      <c r="AH44" s="185"/>
      <c r="AI44" s="49"/>
      <c r="AJ44" s="27"/>
      <c r="AK44" s="185"/>
      <c r="AL44" s="279"/>
      <c r="AM44" s="194"/>
    </row>
    <row r="45" spans="1:39" s="37" customFormat="1" ht="75" x14ac:dyDescent="0.25">
      <c r="A45" s="216"/>
      <c r="B45" s="248" t="str">
        <f>+'5 - Diseño y Valoración Control'!B47</f>
        <v>PLANIFICACIÓN DEL ORDENAMIENTO SOCIAL DE LA PROPIEDAD</v>
      </c>
      <c r="C45" s="8" t="str">
        <f>+'5 - Diseño y Valoración Control'!D47</f>
        <v>R 17</v>
      </c>
      <c r="D45" s="248"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5" s="248" t="str">
        <f>+'5 - Diseño y Valoración Control'!G47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5" s="203" t="s">
        <v>1825</v>
      </c>
      <c r="G45" s="244" t="s">
        <v>1369</v>
      </c>
      <c r="H45" s="244" t="s">
        <v>1132</v>
      </c>
      <c r="I45" s="244" t="s">
        <v>1370</v>
      </c>
      <c r="J45" s="245">
        <f t="shared" si="0"/>
        <v>4</v>
      </c>
      <c r="K45" s="245"/>
      <c r="L45" s="245"/>
      <c r="M45" s="245">
        <v>1</v>
      </c>
      <c r="N45" s="245"/>
      <c r="O45" s="245"/>
      <c r="P45" s="245">
        <v>1</v>
      </c>
      <c r="Q45" s="245"/>
      <c r="R45" s="245"/>
      <c r="S45" s="245">
        <v>1</v>
      </c>
      <c r="T45" s="245"/>
      <c r="U45" s="245"/>
      <c r="V45" s="245">
        <v>1</v>
      </c>
      <c r="W45" s="49"/>
      <c r="X45" s="49">
        <v>1</v>
      </c>
      <c r="Y45" s="49">
        <v>1</v>
      </c>
      <c r="Z45" s="49">
        <v>1</v>
      </c>
      <c r="AA45" s="49"/>
      <c r="AB45" s="49">
        <v>1</v>
      </c>
      <c r="AC45" s="49"/>
      <c r="AD45" s="49"/>
      <c r="AE45" s="49">
        <v>1</v>
      </c>
      <c r="AF45" s="49"/>
      <c r="AG45" s="49"/>
      <c r="AH45" s="49"/>
      <c r="AI45" s="49">
        <f t="shared" si="1"/>
        <v>5</v>
      </c>
      <c r="AJ45" s="27">
        <v>1</v>
      </c>
      <c r="AK45" s="49" t="s">
        <v>668</v>
      </c>
      <c r="AL45" s="279" t="s">
        <v>2234</v>
      </c>
      <c r="AM45" s="279"/>
    </row>
    <row r="46" spans="1:39" s="37" customFormat="1" ht="75" x14ac:dyDescent="0.25">
      <c r="A46" s="216"/>
      <c r="B46" s="248" t="str">
        <f>+'5 - Diseño y Valoración Control'!B48</f>
        <v>PLANIFICACIÓN DEL ORDENAMIENTO SOCIAL DE LA PROPIEDAD</v>
      </c>
      <c r="C46" s="8" t="str">
        <f>+'5 - Diseño y Valoración Control'!D48</f>
        <v>R 17</v>
      </c>
      <c r="D46" s="248"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E46" s="248" t="str">
        <f>+'5 - Diseño y Valoración Control'!G48</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F46" s="203" t="s">
        <v>1826</v>
      </c>
      <c r="G46" s="244" t="s">
        <v>1371</v>
      </c>
      <c r="H46" s="244" t="s">
        <v>1132</v>
      </c>
      <c r="I46" s="244" t="s">
        <v>1372</v>
      </c>
      <c r="J46" s="245">
        <f t="shared" si="0"/>
        <v>3</v>
      </c>
      <c r="K46" s="245"/>
      <c r="L46" s="245"/>
      <c r="M46" s="245"/>
      <c r="N46" s="245"/>
      <c r="O46" s="245">
        <v>1</v>
      </c>
      <c r="P46" s="245"/>
      <c r="Q46" s="245"/>
      <c r="R46" s="245">
        <v>1</v>
      </c>
      <c r="S46" s="245"/>
      <c r="T46" s="245"/>
      <c r="U46" s="245">
        <v>1</v>
      </c>
      <c r="V46" s="245"/>
      <c r="W46" s="49"/>
      <c r="X46" s="49"/>
      <c r="Y46" s="49"/>
      <c r="Z46" s="49"/>
      <c r="AA46" s="49">
        <v>1</v>
      </c>
      <c r="AB46" s="49"/>
      <c r="AC46" s="49"/>
      <c r="AD46" s="49">
        <v>1</v>
      </c>
      <c r="AE46" s="49"/>
      <c r="AF46" s="49"/>
      <c r="AG46" s="49">
        <v>1</v>
      </c>
      <c r="AH46" s="49"/>
      <c r="AI46" s="49">
        <f t="shared" si="1"/>
        <v>3</v>
      </c>
      <c r="AJ46" s="27">
        <v>1</v>
      </c>
      <c r="AK46" s="49" t="s">
        <v>668</v>
      </c>
      <c r="AL46" s="289" t="s">
        <v>2299</v>
      </c>
      <c r="AM46" s="279"/>
    </row>
    <row r="47" spans="1:39" s="37" customFormat="1" ht="45" x14ac:dyDescent="0.25">
      <c r="A47" s="216"/>
      <c r="B47" s="248" t="str">
        <f>+'5 - Diseño y Valoración Control'!B49</f>
        <v>PLANIFICACIÓN DEL ORDENAMIENTO SOCIAL DE LA PROPIEDAD</v>
      </c>
      <c r="C47" s="8" t="str">
        <f>+'5 - Diseño y Valoración Control'!D49</f>
        <v>R 18</v>
      </c>
      <c r="D47" s="248" t="str">
        <f>+'5 - Diseño y Valoración Control'!E49</f>
        <v>Incumplimiento en la formulación e implementación de los POSPR en los municipios programados por razones técnicas y operativas</v>
      </c>
      <c r="E47" s="248" t="str">
        <f>+'5 - Diseño y Valoración Control'!G49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7" s="203" t="s">
        <v>1827</v>
      </c>
      <c r="G47" s="244" t="s">
        <v>1373</v>
      </c>
      <c r="H47" s="244" t="s">
        <v>1135</v>
      </c>
      <c r="I47" s="244" t="s">
        <v>1374</v>
      </c>
      <c r="J47" s="245">
        <f>SUM(K47:V47)</f>
        <v>3</v>
      </c>
      <c r="K47" s="245"/>
      <c r="L47" s="245"/>
      <c r="M47" s="245"/>
      <c r="N47" s="245">
        <v>1</v>
      </c>
      <c r="O47" s="245"/>
      <c r="P47" s="245"/>
      <c r="Q47" s="245"/>
      <c r="R47" s="245">
        <v>1</v>
      </c>
      <c r="S47" s="245"/>
      <c r="T47" s="245"/>
      <c r="U47" s="245"/>
      <c r="V47" s="245">
        <v>1</v>
      </c>
      <c r="W47" s="49"/>
      <c r="X47" s="49"/>
      <c r="Y47" s="49"/>
      <c r="Z47" s="49">
        <v>1</v>
      </c>
      <c r="AA47" s="49"/>
      <c r="AB47" s="49"/>
      <c r="AC47" s="49"/>
      <c r="AD47" s="49">
        <v>1</v>
      </c>
      <c r="AE47" s="49"/>
      <c r="AF47" s="49"/>
      <c r="AG47" s="49"/>
      <c r="AH47" s="49"/>
      <c r="AI47" s="49">
        <f t="shared" si="1"/>
        <v>2</v>
      </c>
      <c r="AJ47" s="27">
        <f>+SUM(W47:AH47)/+SUM(K47:V47)</f>
        <v>0.66666666666666663</v>
      </c>
      <c r="AK47" s="49" t="s">
        <v>667</v>
      </c>
      <c r="AL47" s="279" t="s">
        <v>2235</v>
      </c>
      <c r="AM47" s="279"/>
    </row>
    <row r="48" spans="1:39" s="37" customFormat="1" ht="45" x14ac:dyDescent="0.25">
      <c r="A48" s="216"/>
      <c r="B48" s="248" t="str">
        <f>+'5 - Diseño y Valoración Control'!B50</f>
        <v>PLANIFICACIÓN DEL ORDENAMIENTO SOCIAL DE LA PROPIEDAD</v>
      </c>
      <c r="C48" s="8" t="str">
        <f>+'5 - Diseño y Valoración Control'!D50</f>
        <v>R 18</v>
      </c>
      <c r="D48" s="248" t="str">
        <f>+'5 - Diseño y Valoración Control'!E50</f>
        <v>Incumplimiento en la formulación e implementación de los POSPR en los municipios programados por razones técnicas y operativas</v>
      </c>
      <c r="E48" s="248" t="str">
        <f>+'5 - Diseño y Valoración Control'!G50</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F48" s="203" t="s">
        <v>1828</v>
      </c>
      <c r="G48" s="244"/>
      <c r="H48" s="244" t="s">
        <v>1041</v>
      </c>
      <c r="I48" s="244"/>
      <c r="J48" s="245">
        <f>SUM(K48:V48)</f>
        <v>0</v>
      </c>
      <c r="K48" s="245"/>
      <c r="L48" s="245"/>
      <c r="M48" s="245"/>
      <c r="N48" s="245"/>
      <c r="O48" s="245"/>
      <c r="P48" s="245"/>
      <c r="Q48" s="245"/>
      <c r="R48" s="245"/>
      <c r="S48" s="245"/>
      <c r="T48" s="245"/>
      <c r="U48" s="245"/>
      <c r="V48" s="245"/>
      <c r="W48" s="185"/>
      <c r="X48" s="185"/>
      <c r="Y48" s="185"/>
      <c r="Z48" s="185"/>
      <c r="AA48" s="185"/>
      <c r="AB48" s="185"/>
      <c r="AC48" s="185"/>
      <c r="AD48" s="185"/>
      <c r="AE48" s="185"/>
      <c r="AF48" s="185"/>
      <c r="AG48" s="185"/>
      <c r="AH48" s="185"/>
      <c r="AI48" s="49"/>
      <c r="AJ48" s="27"/>
      <c r="AK48" s="185"/>
      <c r="AL48" s="279"/>
      <c r="AM48" s="194"/>
    </row>
    <row r="49" spans="1:39" s="37" customFormat="1" ht="105" x14ac:dyDescent="0.25">
      <c r="A49" s="216"/>
      <c r="B49" s="248" t="str">
        <f>+'5 - Diseño y Valoración Control'!B51</f>
        <v>PLANIFICACIÓN DEL ORDENAMIENTO SOCIAL DE LA PROPIEDAD</v>
      </c>
      <c r="C49" s="8" t="str">
        <f>+'5 - Diseño y Valoración Control'!D51</f>
        <v>R 19</v>
      </c>
      <c r="D49" s="248" t="str">
        <f>+'5 - Diseño y Valoración Control'!E51</f>
        <v>Retrasos o suspensión en la formulación e implementación de POSPR en los municipios programados por condiciones de seguridad adversas a la operación</v>
      </c>
      <c r="E49" s="248" t="str">
        <f>+'5 - Diseño y Valoración Control'!G51</f>
        <v>Posibilidad de afectación económica en sobrecostos de operación debido a las situaciones de orden público sobrevinientes, que impidan desarrollar las actividades operativas en la formulación e implementación de POSPR en los municipios programados</v>
      </c>
      <c r="F49" s="203" t="s">
        <v>1829</v>
      </c>
      <c r="G49" s="244" t="s">
        <v>1375</v>
      </c>
      <c r="H49" s="244" t="s">
        <v>1135</v>
      </c>
      <c r="I49" s="244" t="s">
        <v>1376</v>
      </c>
      <c r="J49" s="245">
        <v>9</v>
      </c>
      <c r="K49" s="245"/>
      <c r="L49" s="245"/>
      <c r="M49" s="245"/>
      <c r="N49" s="245">
        <v>1</v>
      </c>
      <c r="O49" s="245">
        <v>1</v>
      </c>
      <c r="P49" s="245">
        <v>1</v>
      </c>
      <c r="Q49" s="245">
        <v>1</v>
      </c>
      <c r="R49" s="245">
        <v>1</v>
      </c>
      <c r="S49" s="245">
        <v>1</v>
      </c>
      <c r="T49" s="245">
        <v>1</v>
      </c>
      <c r="U49" s="245">
        <v>1</v>
      </c>
      <c r="V49" s="245">
        <v>1</v>
      </c>
      <c r="W49" s="49"/>
      <c r="X49" s="49"/>
      <c r="Y49" s="49"/>
      <c r="Z49" s="49">
        <v>1</v>
      </c>
      <c r="AA49" s="49">
        <v>1</v>
      </c>
      <c r="AB49" s="49">
        <v>1</v>
      </c>
      <c r="AC49" s="49">
        <v>1</v>
      </c>
      <c r="AD49" s="49"/>
      <c r="AE49" s="49">
        <v>1</v>
      </c>
      <c r="AF49" s="49">
        <v>1</v>
      </c>
      <c r="AG49" s="49">
        <v>1</v>
      </c>
      <c r="AH49" s="49"/>
      <c r="AI49" s="49">
        <f t="shared" si="1"/>
        <v>7</v>
      </c>
      <c r="AJ49" s="27">
        <f>+SUM(W49:AH49)/+SUM(K49:V49)</f>
        <v>0.77777777777777779</v>
      </c>
      <c r="AK49" s="49" t="s">
        <v>667</v>
      </c>
      <c r="AL49" s="289" t="s">
        <v>2300</v>
      </c>
      <c r="AM49" s="279"/>
    </row>
    <row r="50" spans="1:39" s="37" customFormat="1" ht="60" x14ac:dyDescent="0.25">
      <c r="A50" s="216"/>
      <c r="B50" s="248" t="str">
        <f>+'5 - Diseño y Valoración Control'!B52</f>
        <v>PLANIFICACIÓN DEL ORDENAMIENTO SOCIAL DE LA PROPIEDAD</v>
      </c>
      <c r="C50" s="8" t="str">
        <f>+'5 - Diseño y Valoración Control'!D52</f>
        <v>R 19</v>
      </c>
      <c r="D50" s="248" t="str">
        <f>+'5 - Diseño y Valoración Control'!E52</f>
        <v>Retrasos o suspensión en la formulación e implementación de POSPR en los municipios programados por condiciones de seguridad adversas a la operación</v>
      </c>
      <c r="E50" s="248" t="str">
        <f>+'5 - Diseño y Valoración Control'!G52</f>
        <v>Posibilidad de afectación económica en sobrecostos de operación debido a las situaciones de orden público sobrevinientes, que impidan desarrollar las actividades operativas en la formulación e implementación de POSPR en los municipios programados</v>
      </c>
      <c r="F50" s="203" t="s">
        <v>1830</v>
      </c>
      <c r="G50" s="244"/>
      <c r="H50" s="244" t="s">
        <v>1041</v>
      </c>
      <c r="I50" s="244"/>
      <c r="J50" s="245">
        <f t="shared" ref="J50:J60" si="2">SUM(K50:V50)</f>
        <v>0</v>
      </c>
      <c r="K50" s="245"/>
      <c r="L50" s="245"/>
      <c r="M50" s="245"/>
      <c r="N50" s="245"/>
      <c r="O50" s="245"/>
      <c r="P50" s="245"/>
      <c r="Q50" s="245"/>
      <c r="R50" s="245"/>
      <c r="S50" s="245"/>
      <c r="T50" s="245"/>
      <c r="U50" s="245"/>
      <c r="V50" s="245"/>
      <c r="W50" s="185"/>
      <c r="X50" s="185"/>
      <c r="Y50" s="185"/>
      <c r="Z50" s="185"/>
      <c r="AA50" s="185"/>
      <c r="AB50" s="185"/>
      <c r="AC50" s="185"/>
      <c r="AD50" s="185"/>
      <c r="AE50" s="185"/>
      <c r="AF50" s="185"/>
      <c r="AG50" s="185"/>
      <c r="AH50" s="185"/>
      <c r="AI50" s="49"/>
      <c r="AJ50" s="27"/>
      <c r="AK50" s="185"/>
      <c r="AL50" s="279"/>
      <c r="AM50" s="194"/>
    </row>
    <row r="51" spans="1:39" s="37" customFormat="1" ht="60" x14ac:dyDescent="0.25">
      <c r="A51" s="216"/>
      <c r="B51" s="248" t="str">
        <f>+'5 - Diseño y Valoración Control'!B53</f>
        <v>PLANIFICACIÓN DEL ORDENAMIENTO SOCIAL DE LA PROPIEDAD</v>
      </c>
      <c r="C51" s="8" t="str">
        <f>+'5 - Diseño y Valoración Control'!D53</f>
        <v>R 19</v>
      </c>
      <c r="D51" s="248" t="str">
        <f>+'5 - Diseño y Valoración Control'!E53</f>
        <v>Retrasos o suspensión en la formulación e implementación de POSPR en los municipios programados por condiciones de seguridad adversas a la operación</v>
      </c>
      <c r="E51" s="248" t="str">
        <f>+'5 - Diseño y Valoración Control'!G53</f>
        <v>Posibilidad de afectación económica en sobrecostos de operación debido a las situaciones de orden público sobrevinientes, que impidan desarrollar las actividades operativas en la formulación e implementación de POSPR en los municipios programados</v>
      </c>
      <c r="F51" s="203" t="s">
        <v>1831</v>
      </c>
      <c r="G51" s="244"/>
      <c r="H51" s="244" t="s">
        <v>1041</v>
      </c>
      <c r="I51" s="244"/>
      <c r="J51" s="245">
        <f t="shared" si="2"/>
        <v>0</v>
      </c>
      <c r="K51" s="245"/>
      <c r="L51" s="245"/>
      <c r="M51" s="245"/>
      <c r="N51" s="245"/>
      <c r="O51" s="245"/>
      <c r="P51" s="245"/>
      <c r="Q51" s="245"/>
      <c r="R51" s="245"/>
      <c r="S51" s="245"/>
      <c r="T51" s="245"/>
      <c r="U51" s="245"/>
      <c r="V51" s="245"/>
      <c r="W51" s="185"/>
      <c r="X51" s="185"/>
      <c r="Y51" s="185"/>
      <c r="Z51" s="185"/>
      <c r="AA51" s="185"/>
      <c r="AB51" s="185"/>
      <c r="AC51" s="185"/>
      <c r="AD51" s="185"/>
      <c r="AE51" s="185"/>
      <c r="AF51" s="185"/>
      <c r="AG51" s="185"/>
      <c r="AH51" s="185"/>
      <c r="AI51" s="49"/>
      <c r="AJ51" s="27"/>
      <c r="AK51" s="185"/>
      <c r="AL51" s="279"/>
      <c r="AM51" s="194"/>
    </row>
    <row r="52" spans="1:39" s="37" customFormat="1" ht="75" x14ac:dyDescent="0.25">
      <c r="A52" s="216"/>
      <c r="B52" s="248" t="str">
        <f>+'5 - Diseño y Valoración Control'!B54</f>
        <v>PLANIFICACIÓN DEL ORDENAMIENTO SOCIAL DE LA PROPIEDAD</v>
      </c>
      <c r="C52" s="8" t="str">
        <f>+'5 - Diseño y Valoración Control'!D54</f>
        <v>R 20</v>
      </c>
      <c r="D52" s="248" t="str">
        <f>+'5 - Diseño y Valoración Control'!E54</f>
        <v>Incumplimientos por parte de los socios estratégicos y/u operadores de catastro en la entrega de insumos / productos requeridos para la formulación e implementación de POSPR, en el marco de los convenios celebrados</v>
      </c>
      <c r="E52" s="248" t="str">
        <f>+'5 - Diseño y Valoración Control'!G54</f>
        <v>Posibilidad de afectación económica por multa y sanción del ente regulador debido al inadecuado seguimiento a la ejecución en las actividades desarrolladas por socios estratégicos y/u operadores de catastro en la formulación e implementación de POSPR</v>
      </c>
      <c r="F52" s="203" t="s">
        <v>1832</v>
      </c>
      <c r="G52" s="244" t="s">
        <v>1377</v>
      </c>
      <c r="H52" s="244" t="s">
        <v>1135</v>
      </c>
      <c r="I52" s="244" t="s">
        <v>1378</v>
      </c>
      <c r="J52" s="245">
        <f t="shared" si="2"/>
        <v>4</v>
      </c>
      <c r="K52" s="245"/>
      <c r="L52" s="245"/>
      <c r="M52" s="245"/>
      <c r="N52" s="245">
        <v>1</v>
      </c>
      <c r="O52" s="245"/>
      <c r="P52" s="245"/>
      <c r="Q52" s="245">
        <v>1</v>
      </c>
      <c r="R52" s="245"/>
      <c r="S52" s="245"/>
      <c r="T52" s="245">
        <v>1</v>
      </c>
      <c r="U52" s="245"/>
      <c r="V52" s="245">
        <v>1</v>
      </c>
      <c r="W52" s="49"/>
      <c r="X52" s="49"/>
      <c r="Y52" s="49"/>
      <c r="Z52" s="49">
        <v>1</v>
      </c>
      <c r="AA52" s="49"/>
      <c r="AB52" s="49"/>
      <c r="AC52" s="49">
        <v>1</v>
      </c>
      <c r="AD52" s="49"/>
      <c r="AE52" s="49"/>
      <c r="AF52" s="49">
        <v>1</v>
      </c>
      <c r="AG52" s="49"/>
      <c r="AH52" s="49"/>
      <c r="AI52" s="49">
        <f t="shared" si="1"/>
        <v>3</v>
      </c>
      <c r="AJ52" s="27">
        <f>+SUM(W52:AH52)/+SUM(K52:V52)</f>
        <v>0.75</v>
      </c>
      <c r="AK52" s="49" t="s">
        <v>667</v>
      </c>
      <c r="AL52" s="289" t="s">
        <v>2296</v>
      </c>
      <c r="AM52" s="279"/>
    </row>
    <row r="53" spans="1:39" s="37" customFormat="1" ht="75" x14ac:dyDescent="0.25">
      <c r="A53" s="216"/>
      <c r="B53" s="248" t="str">
        <f>+'5 - Diseño y Valoración Control'!B55</f>
        <v>PLANIFICACIÓN DEL ORDENAMIENTO SOCIAL DE LA PROPIEDAD</v>
      </c>
      <c r="C53" s="8" t="str">
        <f>+'5 - Diseño y Valoración Control'!D55</f>
        <v>R 20</v>
      </c>
      <c r="D53" s="248" t="str">
        <f>+'5 - Diseño y Valoración Control'!E55</f>
        <v>Incumplimientos por parte de los socios estratégicos y/u operadores de catastro en la entrega de insumos / productos requeridos para la formulación e implementación de POSPR, en el marco de los convenios celebrados</v>
      </c>
      <c r="E53" s="248" t="str">
        <f>+'5 - Diseño y Valoración Control'!G55</f>
        <v>Posibilidad de afectación económica por multa y sanción del ente regulador debido al inadecuado seguimiento a la ejecución en las actividades desarrolladas por socios estratégicos y/u operadores de catastro en la formulación e implementación de POSPR</v>
      </c>
      <c r="F53" s="203" t="s">
        <v>1833</v>
      </c>
      <c r="G53" s="244" t="s">
        <v>1379</v>
      </c>
      <c r="H53" s="244" t="s">
        <v>1135</v>
      </c>
      <c r="I53" s="244" t="s">
        <v>1380</v>
      </c>
      <c r="J53" s="245">
        <f t="shared" si="2"/>
        <v>3</v>
      </c>
      <c r="K53" s="245"/>
      <c r="L53" s="245"/>
      <c r="M53" s="245"/>
      <c r="N53" s="245">
        <v>1</v>
      </c>
      <c r="O53" s="245"/>
      <c r="P53" s="245"/>
      <c r="Q53" s="245"/>
      <c r="R53" s="245">
        <v>1</v>
      </c>
      <c r="S53" s="245"/>
      <c r="T53" s="245"/>
      <c r="U53" s="245"/>
      <c r="V53" s="245">
        <v>1</v>
      </c>
      <c r="W53" s="49"/>
      <c r="X53" s="49"/>
      <c r="Y53" s="49"/>
      <c r="Z53" s="49">
        <v>1</v>
      </c>
      <c r="AA53" s="49"/>
      <c r="AB53" s="49"/>
      <c r="AC53" s="49"/>
      <c r="AD53" s="49">
        <v>1</v>
      </c>
      <c r="AE53" s="49"/>
      <c r="AF53" s="49"/>
      <c r="AG53" s="49"/>
      <c r="AH53" s="49"/>
      <c r="AI53" s="49">
        <f t="shared" si="1"/>
        <v>2</v>
      </c>
      <c r="AJ53" s="27">
        <f>+SUM(W53:AH53)/+SUM(K53:V53)</f>
        <v>0.66666666666666663</v>
      </c>
      <c r="AK53" s="49" t="s">
        <v>667</v>
      </c>
      <c r="AL53" s="279" t="s">
        <v>2236</v>
      </c>
      <c r="AM53" s="279"/>
    </row>
    <row r="54" spans="1:39" s="37" customFormat="1" ht="120" x14ac:dyDescent="0.25">
      <c r="A54" s="216"/>
      <c r="B54" s="248" t="str">
        <f>+'5 - Diseño y Valoración Control'!B56</f>
        <v>SEGURIDAD JURÍDICA SOBRE LA TITULARIDAD DE LA TIERRA Y LOS TERRITORIOS</v>
      </c>
      <c r="C54" s="8" t="str">
        <f>+'5 - Diseño y Valoración Control'!D56</f>
        <v>R 21</v>
      </c>
      <c r="D54" s="248" t="str">
        <f>+'5 - Diseño y Valoración Control'!E56</f>
        <v>Tomar decisiones incorrectas en los procesos agrarios y la formalización de la propiedad privada rural (zonas no focalizadas)</v>
      </c>
      <c r="E54" s="248" t="str">
        <f>+'5 - Diseño y Valoración Control'!G56</f>
        <v>Posibilidad de pérdida reputacional en la credibilidad institucional por la decisión generada erradamente en el acto administrativo para las zonas no focalizadas</v>
      </c>
      <c r="F54" s="203" t="s">
        <v>1834</v>
      </c>
      <c r="G54" s="244" t="s">
        <v>1381</v>
      </c>
      <c r="H54" s="244" t="s">
        <v>1265</v>
      </c>
      <c r="I54" s="244" t="s">
        <v>1382</v>
      </c>
      <c r="J54" s="245">
        <f t="shared" si="2"/>
        <v>3</v>
      </c>
      <c r="K54" s="245"/>
      <c r="L54" s="245"/>
      <c r="M54" s="245"/>
      <c r="N54" s="245"/>
      <c r="O54" s="245"/>
      <c r="P54" s="245">
        <v>1</v>
      </c>
      <c r="Q54" s="245"/>
      <c r="R54" s="245"/>
      <c r="S54" s="245">
        <v>1</v>
      </c>
      <c r="T54" s="245"/>
      <c r="U54" s="245">
        <v>1</v>
      </c>
      <c r="V54" s="245"/>
      <c r="W54" s="49"/>
      <c r="X54" s="49"/>
      <c r="Y54" s="49"/>
      <c r="Z54" s="49"/>
      <c r="AA54" s="49"/>
      <c r="AB54" s="49">
        <v>1</v>
      </c>
      <c r="AC54" s="49">
        <v>1</v>
      </c>
      <c r="AD54" s="49">
        <v>1</v>
      </c>
      <c r="AE54" s="49">
        <v>1</v>
      </c>
      <c r="AF54" s="49">
        <v>1</v>
      </c>
      <c r="AG54" s="49">
        <v>1</v>
      </c>
      <c r="AH54" s="49">
        <v>1</v>
      </c>
      <c r="AI54" s="49">
        <f t="shared" si="1"/>
        <v>7</v>
      </c>
      <c r="AJ54" s="27">
        <v>1</v>
      </c>
      <c r="AK54" s="49" t="s">
        <v>668</v>
      </c>
      <c r="AL54" s="289" t="s">
        <v>2303</v>
      </c>
      <c r="AM54" s="279"/>
    </row>
    <row r="55" spans="1:39" s="37" customFormat="1" ht="60" x14ac:dyDescent="0.25">
      <c r="A55" s="216"/>
      <c r="B55" s="248" t="str">
        <f>+'5 - Diseño y Valoración Control'!B57</f>
        <v>SEGURIDAD JURÍDICA SOBRE LA TITULARIDAD DE LA TIERRA Y LOS TERRITORIOS</v>
      </c>
      <c r="C55" s="8" t="str">
        <f>+'5 - Diseño y Valoración Control'!D57</f>
        <v>R 21</v>
      </c>
      <c r="D55" s="248" t="str">
        <f>+'5 - Diseño y Valoración Control'!E57</f>
        <v>Tomar decisiones incorrectas en los procesos agrarios y la formalización de la propiedad privada rural (zonas no focalizadas)</v>
      </c>
      <c r="E55" s="248" t="str">
        <f>+'5 - Diseño y Valoración Control'!G57</f>
        <v>Posibilidad de pérdida reputacional en la credibilidad institucional por la decisión generada erradamente en el acto administrativo para las zonas no focalizadas</v>
      </c>
      <c r="F55" s="203" t="s">
        <v>1835</v>
      </c>
      <c r="G55" s="244"/>
      <c r="H55" s="244" t="s">
        <v>1041</v>
      </c>
      <c r="I55" s="244"/>
      <c r="J55" s="245">
        <f t="shared" si="2"/>
        <v>0</v>
      </c>
      <c r="K55" s="245"/>
      <c r="L55" s="245"/>
      <c r="M55" s="245"/>
      <c r="N55" s="245"/>
      <c r="O55" s="245"/>
      <c r="P55" s="245"/>
      <c r="Q55" s="245"/>
      <c r="R55" s="245"/>
      <c r="S55" s="245"/>
      <c r="T55" s="245"/>
      <c r="U55" s="245"/>
      <c r="V55" s="245"/>
      <c r="W55" s="185"/>
      <c r="X55" s="185"/>
      <c r="Y55" s="185"/>
      <c r="Z55" s="185"/>
      <c r="AA55" s="185"/>
      <c r="AB55" s="185"/>
      <c r="AC55" s="185"/>
      <c r="AD55" s="185"/>
      <c r="AE55" s="185"/>
      <c r="AF55" s="185"/>
      <c r="AG55" s="185"/>
      <c r="AH55" s="185"/>
      <c r="AI55" s="49"/>
      <c r="AJ55" s="27"/>
      <c r="AK55" s="185"/>
      <c r="AL55" s="279"/>
      <c r="AM55" s="194"/>
    </row>
    <row r="56" spans="1:39" s="37" customFormat="1" ht="120" x14ac:dyDescent="0.25">
      <c r="A56" s="216"/>
      <c r="B56" s="248" t="str">
        <f>+'5 - Diseño y Valoración Control'!B58</f>
        <v>SEGURIDAD JURÍDICA SOBRE LA TITULARIDAD DE LA TIERRA Y LOS TERRITORIOS</v>
      </c>
      <c r="C56" s="8" t="str">
        <f>+'5 - Diseño y Valoración Control'!D58</f>
        <v>R 22</v>
      </c>
      <c r="D56" s="248" t="str">
        <f>+'5 - Diseño y Valoración Control'!E58</f>
        <v>Tomar decisiones incorrectas en los procesos agrarios y la formalización de la propiedad privada rural (zonas focalizadas)</v>
      </c>
      <c r="E56" s="248" t="str">
        <f>+'5 - Diseño y Valoración Control'!G58</f>
        <v>Posibilidad de pérdida reputacional en la credibilidad institucional por la decisión generada erradamente en el acto administrativo para las zonas focalizadas y formalización de la propiedad privada rural</v>
      </c>
      <c r="F56" s="203" t="s">
        <v>1836</v>
      </c>
      <c r="G56" s="244" t="s">
        <v>1383</v>
      </c>
      <c r="H56" s="244" t="s">
        <v>1268</v>
      </c>
      <c r="I56" s="244" t="s">
        <v>1384</v>
      </c>
      <c r="J56" s="245">
        <f t="shared" si="2"/>
        <v>3</v>
      </c>
      <c r="K56" s="245"/>
      <c r="L56" s="245"/>
      <c r="M56" s="245"/>
      <c r="N56" s="245"/>
      <c r="O56" s="245"/>
      <c r="P56" s="245">
        <v>1</v>
      </c>
      <c r="Q56" s="245"/>
      <c r="R56" s="245"/>
      <c r="S56" s="245">
        <v>1</v>
      </c>
      <c r="T56" s="245"/>
      <c r="U56" s="245">
        <v>1</v>
      </c>
      <c r="V56" s="245"/>
      <c r="W56" s="49"/>
      <c r="X56" s="49"/>
      <c r="Y56" s="49"/>
      <c r="Z56" s="49"/>
      <c r="AA56" s="49"/>
      <c r="AB56" s="49">
        <v>1</v>
      </c>
      <c r="AC56" s="49">
        <v>1</v>
      </c>
      <c r="AD56" s="49">
        <v>1</v>
      </c>
      <c r="AE56" s="49">
        <v>1</v>
      </c>
      <c r="AF56" s="49">
        <v>1</v>
      </c>
      <c r="AG56" s="49">
        <v>1</v>
      </c>
      <c r="AH56" s="49">
        <v>1</v>
      </c>
      <c r="AI56" s="49">
        <f t="shared" si="1"/>
        <v>7</v>
      </c>
      <c r="AJ56" s="27">
        <v>1</v>
      </c>
      <c r="AK56" s="49" t="s">
        <v>668</v>
      </c>
      <c r="AL56" s="289" t="s">
        <v>2304</v>
      </c>
      <c r="AM56" s="279"/>
    </row>
    <row r="57" spans="1:39" s="37" customFormat="1" ht="60" x14ac:dyDescent="0.25">
      <c r="A57" s="216"/>
      <c r="B57" s="248" t="str">
        <f>+'5 - Diseño y Valoración Control'!B59</f>
        <v>SEGURIDAD JURÍDICA SOBRE LA TITULARIDAD DE LA TIERRA Y LOS TERRITORIOS</v>
      </c>
      <c r="C57" s="8" t="str">
        <f>+'5 - Diseño y Valoración Control'!D59</f>
        <v>R 22</v>
      </c>
      <c r="D57" s="248" t="str">
        <f>+'5 - Diseño y Valoración Control'!E59</f>
        <v>Tomar decisiones incorrectas en los procesos agrarios y la formalización de la propiedad privada rural (zonas focalizadas)</v>
      </c>
      <c r="E57" s="248" t="str">
        <f>+'5 - Diseño y Valoración Control'!G59</f>
        <v>Posibilidad de pérdida reputacional en la credibilidad institucional por la decisión generada erradamente en el acto administrativo para las zonas focalizadas y formalización de la propiedad privada rural</v>
      </c>
      <c r="F57" s="203" t="s">
        <v>1837</v>
      </c>
      <c r="G57" s="244"/>
      <c r="H57" s="244" t="s">
        <v>1041</v>
      </c>
      <c r="I57" s="244"/>
      <c r="J57" s="245">
        <f t="shared" si="2"/>
        <v>0</v>
      </c>
      <c r="K57" s="245"/>
      <c r="L57" s="245"/>
      <c r="M57" s="245"/>
      <c r="N57" s="245"/>
      <c r="O57" s="245"/>
      <c r="P57" s="245"/>
      <c r="Q57" s="245"/>
      <c r="R57" s="245"/>
      <c r="S57" s="245"/>
      <c r="T57" s="245"/>
      <c r="U57" s="245"/>
      <c r="V57" s="245"/>
      <c r="W57" s="185"/>
      <c r="X57" s="185"/>
      <c r="Y57" s="185"/>
      <c r="Z57" s="185"/>
      <c r="AA57" s="185"/>
      <c r="AB57" s="185"/>
      <c r="AC57" s="185"/>
      <c r="AD57" s="185"/>
      <c r="AE57" s="185"/>
      <c r="AF57" s="185"/>
      <c r="AG57" s="185"/>
      <c r="AH57" s="185"/>
      <c r="AI57" s="49"/>
      <c r="AJ57" s="27"/>
      <c r="AK57" s="185"/>
      <c r="AL57" s="279"/>
      <c r="AM57" s="194"/>
    </row>
    <row r="58" spans="1:39" s="37" customFormat="1" ht="120" x14ac:dyDescent="0.25">
      <c r="A58" s="216"/>
      <c r="B58" s="248" t="str">
        <f>+'5 - Diseño y Valoración Control'!B60</f>
        <v>SEGURIDAD JURÍDICA SOBRE LA TITULARIDAD DE LA TIERRA Y LOS TERRITORIOS</v>
      </c>
      <c r="C58" s="8" t="str">
        <f>+'5 - Diseño y Valoración Control'!D60</f>
        <v>R 23</v>
      </c>
      <c r="D58" s="248" t="str">
        <f>+'5 - Diseño y Valoración Control'!E60</f>
        <v>Incumplimiento de términos para dar respuesta a las nuevas solicitudes de recursos, de decisiones finales de procesos agrarios y formalización de la propiedad privada rural</v>
      </c>
      <c r="E58" s="248" t="str">
        <f>+'5 - Diseño y Valoración Control'!G60</f>
        <v>Posibilidad de pérdida reputacional en la credibilidad institucional por el incumpliendo de los términos para resolver un recurso</v>
      </c>
      <c r="F58" s="203" t="s">
        <v>1838</v>
      </c>
      <c r="G58" s="244" t="s">
        <v>1385</v>
      </c>
      <c r="H58" s="244" t="s">
        <v>1136</v>
      </c>
      <c r="I58" s="244" t="s">
        <v>1386</v>
      </c>
      <c r="J58" s="245">
        <f t="shared" si="2"/>
        <v>6</v>
      </c>
      <c r="K58" s="245"/>
      <c r="L58" s="245"/>
      <c r="M58" s="245"/>
      <c r="N58" s="245"/>
      <c r="O58" s="245"/>
      <c r="P58" s="245">
        <v>1</v>
      </c>
      <c r="Q58" s="245">
        <v>1</v>
      </c>
      <c r="R58" s="245">
        <v>1</v>
      </c>
      <c r="S58" s="245">
        <v>1</v>
      </c>
      <c r="T58" s="245">
        <v>1</v>
      </c>
      <c r="U58" s="245">
        <v>1</v>
      </c>
      <c r="V58" s="245"/>
      <c r="W58" s="49"/>
      <c r="X58" s="49"/>
      <c r="Y58" s="49"/>
      <c r="Z58" s="49"/>
      <c r="AA58" s="49"/>
      <c r="AB58" s="49">
        <v>1</v>
      </c>
      <c r="AC58" s="49">
        <v>1</v>
      </c>
      <c r="AD58" s="49">
        <v>1</v>
      </c>
      <c r="AE58" s="49">
        <v>1</v>
      </c>
      <c r="AF58" s="49">
        <v>1</v>
      </c>
      <c r="AG58" s="49">
        <v>1</v>
      </c>
      <c r="AH58" s="49">
        <v>1</v>
      </c>
      <c r="AI58" s="49">
        <f t="shared" si="1"/>
        <v>7</v>
      </c>
      <c r="AJ58" s="27">
        <v>1</v>
      </c>
      <c r="AK58" s="49" t="s">
        <v>668</v>
      </c>
      <c r="AL58" s="289" t="s">
        <v>2305</v>
      </c>
      <c r="AM58" s="279"/>
    </row>
    <row r="59" spans="1:39" s="37" customFormat="1" ht="60" x14ac:dyDescent="0.25">
      <c r="A59" s="216"/>
      <c r="B59" s="248" t="str">
        <f>+'5 - Diseño y Valoración Control'!B61</f>
        <v>SEGURIDAD JURÍDICA SOBRE LA TITULARIDAD DE LA TIERRA Y LOS TERRITORIOS</v>
      </c>
      <c r="C59" s="8" t="str">
        <f>+'5 - Diseño y Valoración Control'!D61</f>
        <v>R 23</v>
      </c>
      <c r="D59" s="248" t="str">
        <f>+'5 - Diseño y Valoración Control'!E61</f>
        <v>Incumplimiento de términos para dar respuesta a las nuevas solicitudes de recursos, de decisiones finales de procesos agrarios y formalización de la propiedad privada rural</v>
      </c>
      <c r="E59" s="248" t="str">
        <f>+'5 - Diseño y Valoración Control'!G61</f>
        <v>Posibilidad de pérdida reputacional en la credibilidad institucional por el incumpliendo de los términos para resolver un recurso</v>
      </c>
      <c r="F59" s="203" t="s">
        <v>1839</v>
      </c>
      <c r="G59" s="244"/>
      <c r="H59" s="244" t="s">
        <v>1041</v>
      </c>
      <c r="I59" s="244"/>
      <c r="J59" s="245">
        <f t="shared" si="2"/>
        <v>0</v>
      </c>
      <c r="K59" s="245"/>
      <c r="L59" s="245"/>
      <c r="M59" s="245"/>
      <c r="N59" s="245"/>
      <c r="O59" s="245"/>
      <c r="P59" s="245"/>
      <c r="Q59" s="245"/>
      <c r="R59" s="245"/>
      <c r="S59" s="245"/>
      <c r="T59" s="245"/>
      <c r="U59" s="245"/>
      <c r="V59" s="245"/>
      <c r="W59" s="185"/>
      <c r="X59" s="185"/>
      <c r="Y59" s="185"/>
      <c r="Z59" s="185"/>
      <c r="AA59" s="185"/>
      <c r="AB59" s="185"/>
      <c r="AC59" s="185"/>
      <c r="AD59" s="185"/>
      <c r="AE59" s="185"/>
      <c r="AF59" s="185"/>
      <c r="AG59" s="185"/>
      <c r="AH59" s="185"/>
      <c r="AI59" s="49"/>
      <c r="AJ59" s="27"/>
      <c r="AK59" s="185"/>
      <c r="AL59" s="279"/>
      <c r="AM59" s="194"/>
    </row>
    <row r="60" spans="1:39" s="37" customFormat="1" ht="60" x14ac:dyDescent="0.25">
      <c r="A60" s="216"/>
      <c r="B60" s="248" t="str">
        <f>+'5 - Diseño y Valoración Control'!B62</f>
        <v>SEGURIDAD JURÍDICA SOBRE LA TITULARIDAD DE LA TIERRA Y LOS TERRITORIOS</v>
      </c>
      <c r="C60" s="8" t="str">
        <f>+'5 - Diseño y Valoración Control'!D62</f>
        <v>R 23</v>
      </c>
      <c r="D60" s="248" t="str">
        <f>+'5 - Diseño y Valoración Control'!E62</f>
        <v>Incumplimiento de términos para dar respuesta a las nuevas solicitudes de recursos, de decisiones finales de procesos agrarios y formalización de la propiedad privada rural</v>
      </c>
      <c r="E60" s="248" t="str">
        <f>+'5 - Diseño y Valoración Control'!G62</f>
        <v>Posibilidad de pérdida reputacional en la credibilidad institucional por el incumpliendo de los términos para resolver un recurso</v>
      </c>
      <c r="F60" s="203" t="s">
        <v>1840</v>
      </c>
      <c r="G60" s="244"/>
      <c r="H60" s="244" t="s">
        <v>1041</v>
      </c>
      <c r="I60" s="244"/>
      <c r="J60" s="245">
        <f t="shared" si="2"/>
        <v>0</v>
      </c>
      <c r="K60" s="245"/>
      <c r="L60" s="245"/>
      <c r="M60" s="245"/>
      <c r="N60" s="245"/>
      <c r="O60" s="245"/>
      <c r="P60" s="245"/>
      <c r="Q60" s="245"/>
      <c r="R60" s="245"/>
      <c r="S60" s="245"/>
      <c r="T60" s="245"/>
      <c r="U60" s="245"/>
      <c r="V60" s="245"/>
      <c r="W60" s="185"/>
      <c r="X60" s="185"/>
      <c r="Y60" s="185"/>
      <c r="Z60" s="185"/>
      <c r="AA60" s="185"/>
      <c r="AB60" s="185"/>
      <c r="AC60" s="185"/>
      <c r="AD60" s="185"/>
      <c r="AE60" s="185"/>
      <c r="AF60" s="185"/>
      <c r="AG60" s="185"/>
      <c r="AH60" s="185"/>
      <c r="AI60" s="49"/>
      <c r="AJ60" s="27"/>
      <c r="AK60" s="185"/>
      <c r="AL60" s="279"/>
      <c r="AM60" s="194"/>
    </row>
    <row r="61" spans="1:39" s="37" customFormat="1" ht="60" x14ac:dyDescent="0.25">
      <c r="A61" s="216"/>
      <c r="B61" s="248" t="str">
        <f>+'5 - Diseño y Valoración Control'!B63</f>
        <v>SEGURIDAD JURÍDICA SOBRE LA TITULARIDAD DE LA TIERRA Y LOS TERRITORIOS</v>
      </c>
      <c r="C61" s="8" t="str">
        <f>+'5 - Diseño y Valoración Control'!D63</f>
        <v>R 23</v>
      </c>
      <c r="D61" s="248" t="str">
        <f>+'5 - Diseño y Valoración Control'!E63</f>
        <v>Incumplimiento de términos para dar respuesta a las nuevas solicitudes de recursos, de decisiones finales de procesos agrarios y formalización de la propiedad privada rural</v>
      </c>
      <c r="E61" s="248" t="str">
        <f>+'5 - Diseño y Valoración Control'!G63</f>
        <v>Posibilidad de pérdida reputacional en la credibilidad institucional por el incumpliendo de los términos para resolver un recurso</v>
      </c>
      <c r="F61" s="203" t="s">
        <v>1841</v>
      </c>
      <c r="G61" s="244"/>
      <c r="H61" s="244" t="s">
        <v>1041</v>
      </c>
      <c r="I61" s="244"/>
      <c r="J61" s="245"/>
      <c r="K61" s="245"/>
      <c r="L61" s="245"/>
      <c r="M61" s="245"/>
      <c r="N61" s="245"/>
      <c r="O61" s="245"/>
      <c r="P61" s="245"/>
      <c r="Q61" s="245"/>
      <c r="R61" s="245"/>
      <c r="S61" s="245"/>
      <c r="T61" s="245"/>
      <c r="U61" s="245"/>
      <c r="V61" s="245"/>
      <c r="W61" s="185"/>
      <c r="X61" s="185"/>
      <c r="Y61" s="185"/>
      <c r="Z61" s="185"/>
      <c r="AA61" s="185"/>
      <c r="AB61" s="185"/>
      <c r="AC61" s="185"/>
      <c r="AD61" s="185"/>
      <c r="AE61" s="185"/>
      <c r="AF61" s="185"/>
      <c r="AG61" s="185"/>
      <c r="AH61" s="185"/>
      <c r="AI61" s="49"/>
      <c r="AJ61" s="27"/>
      <c r="AK61" s="185"/>
      <c r="AL61" s="279"/>
      <c r="AM61" s="194"/>
    </row>
    <row r="62" spans="1:39" s="37" customFormat="1" ht="120" x14ac:dyDescent="0.25">
      <c r="A62" s="216"/>
      <c r="B62" s="248" t="str">
        <f>+'5 - Diseño y Valoración Control'!B64</f>
        <v>SEGURIDAD JURÍDICA SOBRE LA TITULARIDAD DE LA TIERRA Y LOS TERRITORIOS</v>
      </c>
      <c r="C62" s="8" t="str">
        <f>+'5 - Diseño y Valoración Control'!D64</f>
        <v>R 24</v>
      </c>
      <c r="D62" s="248" t="str">
        <f>+'5 - Diseño y Valoración Control'!E64</f>
        <v>Realizar el reparto de una solicitud a dos o más, diferentes dependencias</v>
      </c>
      <c r="E62" s="248" t="str">
        <f>+'5 - Diseño y Valoración Control'!G64</f>
        <v>Posibilidad de pérdida reputacional en la credibilidad institucional por falta de bases de datos unificadas y estandarizadas como única matriz de control y seguimiento a respuestas</v>
      </c>
      <c r="F62" s="203" t="s">
        <v>1842</v>
      </c>
      <c r="G62" s="244" t="s">
        <v>1387</v>
      </c>
      <c r="H62" s="244" t="s">
        <v>1265</v>
      </c>
      <c r="I62" s="244" t="s">
        <v>1388</v>
      </c>
      <c r="J62" s="245">
        <f t="shared" ref="J62:J75" si="3">SUM(K62:V62)</f>
        <v>8</v>
      </c>
      <c r="K62" s="245"/>
      <c r="L62" s="245"/>
      <c r="M62" s="245"/>
      <c r="N62" s="245">
        <v>1</v>
      </c>
      <c r="O62" s="245">
        <v>1</v>
      </c>
      <c r="P62" s="245">
        <v>1</v>
      </c>
      <c r="Q62" s="245">
        <v>1</v>
      </c>
      <c r="R62" s="245">
        <v>1</v>
      </c>
      <c r="S62" s="245">
        <v>1</v>
      </c>
      <c r="T62" s="245">
        <v>1</v>
      </c>
      <c r="U62" s="245">
        <v>1</v>
      </c>
      <c r="V62" s="245"/>
      <c r="W62" s="49"/>
      <c r="X62" s="49"/>
      <c r="Y62" s="49"/>
      <c r="Z62" s="49">
        <v>1</v>
      </c>
      <c r="AA62" s="49">
        <v>1</v>
      </c>
      <c r="AB62" s="49">
        <v>1</v>
      </c>
      <c r="AC62" s="49">
        <v>1</v>
      </c>
      <c r="AD62" s="49">
        <v>1</v>
      </c>
      <c r="AE62" s="49">
        <v>1</v>
      </c>
      <c r="AF62" s="49">
        <v>1</v>
      </c>
      <c r="AG62" s="49">
        <v>1</v>
      </c>
      <c r="AH62" s="49">
        <v>1</v>
      </c>
      <c r="AI62" s="49">
        <f t="shared" si="1"/>
        <v>9</v>
      </c>
      <c r="AJ62" s="27">
        <v>1</v>
      </c>
      <c r="AK62" s="49"/>
      <c r="AL62" s="289" t="s">
        <v>2306</v>
      </c>
      <c r="AM62" s="279"/>
    </row>
    <row r="63" spans="1:39" s="37" customFormat="1" ht="120" x14ac:dyDescent="0.25">
      <c r="A63" s="216"/>
      <c r="B63" s="248" t="str">
        <f>+'5 - Diseño y Valoración Control'!B65</f>
        <v>SEGURIDAD JURÍDICA SOBRE LA TITULARIDAD DE LA TIERRA Y LOS TERRITORIOS</v>
      </c>
      <c r="C63" s="8" t="str">
        <f>+'5 - Diseño y Valoración Control'!D65</f>
        <v>R 24</v>
      </c>
      <c r="D63" s="248" t="str">
        <f>+'5 - Diseño y Valoración Control'!E65</f>
        <v>Realizar el reparto de una solicitud a dos o más, diferentes dependencias</v>
      </c>
      <c r="E63" s="248" t="str">
        <f>+'5 - Diseño y Valoración Control'!G65</f>
        <v>Posibilidad de pérdida reputacional en la credibilidad institucional por falta de bases de datos unificadas y estandarizadas como única matriz de control y seguimiento a respuestas</v>
      </c>
      <c r="F63" s="203" t="s">
        <v>1843</v>
      </c>
      <c r="G63" s="244" t="s">
        <v>1389</v>
      </c>
      <c r="H63" s="244" t="s">
        <v>1268</v>
      </c>
      <c r="I63" s="244" t="s">
        <v>1390</v>
      </c>
      <c r="J63" s="245">
        <f t="shared" si="3"/>
        <v>8</v>
      </c>
      <c r="K63" s="245"/>
      <c r="L63" s="245"/>
      <c r="M63" s="245"/>
      <c r="N63" s="245">
        <v>1</v>
      </c>
      <c r="O63" s="245">
        <v>1</v>
      </c>
      <c r="P63" s="245">
        <v>1</v>
      </c>
      <c r="Q63" s="245">
        <v>1</v>
      </c>
      <c r="R63" s="245">
        <v>1</v>
      </c>
      <c r="S63" s="245">
        <v>1</v>
      </c>
      <c r="T63" s="245">
        <v>1</v>
      </c>
      <c r="U63" s="245">
        <v>1</v>
      </c>
      <c r="V63" s="245"/>
      <c r="W63" s="49"/>
      <c r="X63" s="49"/>
      <c r="Y63" s="49"/>
      <c r="Z63" s="49">
        <v>1</v>
      </c>
      <c r="AA63" s="49">
        <v>1</v>
      </c>
      <c r="AB63" s="49">
        <v>1</v>
      </c>
      <c r="AC63" s="49">
        <v>1</v>
      </c>
      <c r="AD63" s="49">
        <v>1</v>
      </c>
      <c r="AE63" s="49">
        <v>1</v>
      </c>
      <c r="AF63" s="49">
        <v>1</v>
      </c>
      <c r="AG63" s="49">
        <v>1</v>
      </c>
      <c r="AH63" s="49">
        <v>1</v>
      </c>
      <c r="AI63" s="49">
        <f t="shared" si="1"/>
        <v>9</v>
      </c>
      <c r="AJ63" s="27">
        <v>1</v>
      </c>
      <c r="AK63" s="49"/>
      <c r="AL63" s="289" t="s">
        <v>2307</v>
      </c>
      <c r="AM63" s="279"/>
    </row>
    <row r="64" spans="1:39" s="37" customFormat="1" ht="60" x14ac:dyDescent="0.25">
      <c r="A64" s="216"/>
      <c r="B64" s="248" t="str">
        <f>+'5 - Diseño y Valoración Control'!B66</f>
        <v>SEGURIDAD JURÍDICA SOBRE LA TITULARIDAD DE LA TIERRA Y LOS TERRITORIOS</v>
      </c>
      <c r="C64" s="8" t="str">
        <f>+'5 - Diseño y Valoración Control'!D66</f>
        <v>R 24</v>
      </c>
      <c r="D64" s="248" t="str">
        <f>+'5 - Diseño y Valoración Control'!E66</f>
        <v>Realizar el reparto de una solicitud a dos o más, diferentes dependencias</v>
      </c>
      <c r="E64" s="248" t="str">
        <f>+'5 - Diseño y Valoración Control'!G66</f>
        <v>Posibilidad de pérdida reputacional en la credibilidad institucional por falta de bases de datos unificadas y estandarizadas como única matriz de control y seguimiento a respuestas</v>
      </c>
      <c r="F64" s="203" t="s">
        <v>1844</v>
      </c>
      <c r="G64" s="244"/>
      <c r="H64" s="244" t="s">
        <v>1041</v>
      </c>
      <c r="I64" s="244"/>
      <c r="J64" s="245">
        <f t="shared" si="3"/>
        <v>0</v>
      </c>
      <c r="K64" s="245"/>
      <c r="L64" s="245"/>
      <c r="M64" s="245"/>
      <c r="N64" s="245"/>
      <c r="O64" s="245"/>
      <c r="P64" s="245"/>
      <c r="Q64" s="245"/>
      <c r="R64" s="245"/>
      <c r="S64" s="245"/>
      <c r="T64" s="245"/>
      <c r="U64" s="245"/>
      <c r="V64" s="245"/>
      <c r="W64" s="185"/>
      <c r="X64" s="185"/>
      <c r="Y64" s="185"/>
      <c r="Z64" s="185"/>
      <c r="AA64" s="185"/>
      <c r="AB64" s="185"/>
      <c r="AC64" s="185"/>
      <c r="AD64" s="185"/>
      <c r="AE64" s="185"/>
      <c r="AF64" s="185"/>
      <c r="AG64" s="185"/>
      <c r="AH64" s="185"/>
      <c r="AI64" s="49"/>
      <c r="AJ64" s="27"/>
      <c r="AK64" s="185"/>
      <c r="AL64" s="279"/>
      <c r="AM64" s="194"/>
    </row>
    <row r="65" spans="1:39" s="37" customFormat="1" ht="60" x14ac:dyDescent="0.25">
      <c r="A65" s="216"/>
      <c r="B65" s="248" t="str">
        <f>+'5 - Diseño y Valoración Control'!B67</f>
        <v>SEGURIDAD JURÍDICA SOBRE LA TITULARIDAD DE LA TIERRA Y LOS TERRITORIOS</v>
      </c>
      <c r="C65" s="8" t="str">
        <f>+'5 - Diseño y Valoración Control'!D67</f>
        <v>R 24</v>
      </c>
      <c r="D65" s="248" t="str">
        <f>+'5 - Diseño y Valoración Control'!E67</f>
        <v>Realizar el reparto de una solicitud a dos o más, diferentes dependencias</v>
      </c>
      <c r="E65" s="248" t="str">
        <f>+'5 - Diseño y Valoración Control'!G67</f>
        <v>Posibilidad de pérdida reputacional en la credibilidad institucional por falta de bases de datos unificadas y estandarizadas como única matriz de control y seguimiento a respuestas</v>
      </c>
      <c r="F65" s="203" t="s">
        <v>1844</v>
      </c>
      <c r="G65" s="244"/>
      <c r="H65" s="244" t="s">
        <v>1041</v>
      </c>
      <c r="I65" s="244"/>
      <c r="J65" s="245">
        <f t="shared" si="3"/>
        <v>0</v>
      </c>
      <c r="K65" s="245"/>
      <c r="L65" s="245"/>
      <c r="M65" s="245"/>
      <c r="N65" s="245"/>
      <c r="O65" s="245"/>
      <c r="P65" s="245"/>
      <c r="Q65" s="245"/>
      <c r="R65" s="245"/>
      <c r="S65" s="245"/>
      <c r="T65" s="245"/>
      <c r="U65" s="245"/>
      <c r="V65" s="245"/>
      <c r="W65" s="185"/>
      <c r="X65" s="185"/>
      <c r="Y65" s="185"/>
      <c r="Z65" s="185"/>
      <c r="AA65" s="185"/>
      <c r="AB65" s="185"/>
      <c r="AC65" s="185"/>
      <c r="AD65" s="185"/>
      <c r="AE65" s="185"/>
      <c r="AF65" s="185"/>
      <c r="AG65" s="185"/>
      <c r="AH65" s="185"/>
      <c r="AI65" s="49"/>
      <c r="AJ65" s="27"/>
      <c r="AK65" s="185"/>
      <c r="AL65" s="279"/>
      <c r="AM65" s="194"/>
    </row>
    <row r="66" spans="1:39" s="37" customFormat="1" ht="60" x14ac:dyDescent="0.25">
      <c r="A66" s="216"/>
      <c r="B66" s="248" t="str">
        <f>+'5 - Diseño y Valoración Control'!B68</f>
        <v>ACCESO A LA PROPIEDAD DE LA TIERRA Y LOS TERRITORIOS</v>
      </c>
      <c r="C66" s="8" t="str">
        <f>+'5 - Diseño y Valoración Control'!D68</f>
        <v>R 25</v>
      </c>
      <c r="D66" s="248" t="str">
        <f>+'5 - Diseño y Valoración Control'!E68</f>
        <v>Incumplimiento por parte de los proveedores de servicios e insumos de las Iniciativas Cofinanciadas</v>
      </c>
      <c r="E66" s="248" t="str">
        <f>+'5 - Diseño y Valoración Control'!G68</f>
        <v>Posibilidad de afectación económica  presentando incrementos en los costos por la suspensión de la iniciativa cofinanciada debido a la falta de verificación de la capacidad operativa de los proveedores en la región</v>
      </c>
      <c r="F66" s="203" t="s">
        <v>1845</v>
      </c>
      <c r="G66" s="244" t="s">
        <v>999</v>
      </c>
      <c r="H66" s="244" t="s">
        <v>1137</v>
      </c>
      <c r="I66" s="244" t="s">
        <v>1000</v>
      </c>
      <c r="J66" s="245">
        <f t="shared" si="3"/>
        <v>13</v>
      </c>
      <c r="K66" s="245"/>
      <c r="L66" s="245">
        <v>2</v>
      </c>
      <c r="M66" s="245"/>
      <c r="N66" s="245">
        <v>2</v>
      </c>
      <c r="O66" s="245"/>
      <c r="P66" s="245">
        <v>2</v>
      </c>
      <c r="Q66" s="245"/>
      <c r="R66" s="245">
        <v>2</v>
      </c>
      <c r="S66" s="245"/>
      <c r="T66" s="245">
        <v>2</v>
      </c>
      <c r="U66" s="245"/>
      <c r="V66" s="245">
        <v>3</v>
      </c>
      <c r="W66" s="49"/>
      <c r="X66" s="49">
        <v>1</v>
      </c>
      <c r="Y66" s="49">
        <v>2</v>
      </c>
      <c r="Z66" s="49"/>
      <c r="AA66" s="49"/>
      <c r="AB66" s="49"/>
      <c r="AC66" s="49">
        <v>8</v>
      </c>
      <c r="AD66" s="49">
        <v>1</v>
      </c>
      <c r="AE66" s="49"/>
      <c r="AF66" s="49">
        <v>1</v>
      </c>
      <c r="AG66" s="49"/>
      <c r="AH66" s="49"/>
      <c r="AI66" s="49">
        <f t="shared" si="1"/>
        <v>13</v>
      </c>
      <c r="AJ66" s="27">
        <v>1</v>
      </c>
      <c r="AK66" s="49" t="s">
        <v>668</v>
      </c>
      <c r="AL66" s="289" t="s">
        <v>2311</v>
      </c>
      <c r="AM66" s="279"/>
    </row>
    <row r="67" spans="1:39" s="37" customFormat="1" ht="60" x14ac:dyDescent="0.25">
      <c r="A67" s="216"/>
      <c r="B67" s="248" t="str">
        <f>+'5 - Diseño y Valoración Control'!B69</f>
        <v>ACCESO A LA PROPIEDAD DE LA TIERRA Y LOS TERRITORIOS</v>
      </c>
      <c r="C67" s="8" t="str">
        <f>+'5 - Diseño y Valoración Control'!D69</f>
        <v>R 25</v>
      </c>
      <c r="D67" s="248" t="str">
        <f>+'5 - Diseño y Valoración Control'!E69</f>
        <v>Incumplimiento por parte de los proveedores de servicios e insumos de las Iniciativas Cofinanciadas</v>
      </c>
      <c r="E67" s="248" t="str">
        <f>+'5 - Diseño y Valoración Control'!G69</f>
        <v>Posibilidad de afectación económica  presentando incrementos en los costos por la suspensión de la iniciativa cofinanciada debido a la falta de verificación de la capacidad operativa de los proveedores en la región</v>
      </c>
      <c r="F67" s="203" t="s">
        <v>1846</v>
      </c>
      <c r="G67" s="244" t="s">
        <v>1001</v>
      </c>
      <c r="H67" s="244" t="s">
        <v>1391</v>
      </c>
      <c r="I67" s="244" t="s">
        <v>1392</v>
      </c>
      <c r="J67" s="245">
        <f t="shared" si="3"/>
        <v>13</v>
      </c>
      <c r="K67" s="245"/>
      <c r="L67" s="245">
        <v>2</v>
      </c>
      <c r="M67" s="245"/>
      <c r="N67" s="245">
        <v>2</v>
      </c>
      <c r="O67" s="245"/>
      <c r="P67" s="245">
        <v>2</v>
      </c>
      <c r="Q67" s="245"/>
      <c r="R67" s="245">
        <v>2</v>
      </c>
      <c r="S67" s="245"/>
      <c r="T67" s="245">
        <v>2</v>
      </c>
      <c r="U67" s="245"/>
      <c r="V67" s="245">
        <v>3</v>
      </c>
      <c r="W67" s="49"/>
      <c r="X67" s="49">
        <v>3</v>
      </c>
      <c r="Y67" s="49">
        <v>1</v>
      </c>
      <c r="Z67" s="49"/>
      <c r="AA67" s="49">
        <v>1</v>
      </c>
      <c r="AB67" s="49"/>
      <c r="AC67" s="49"/>
      <c r="AD67" s="49"/>
      <c r="AE67" s="49"/>
      <c r="AF67" s="49"/>
      <c r="AG67" s="49">
        <v>1</v>
      </c>
      <c r="AH67" s="49"/>
      <c r="AI67" s="49">
        <f t="shared" si="1"/>
        <v>6</v>
      </c>
      <c r="AJ67" s="27">
        <f>+SUM(W67:AH67)/+SUM(K67:V67)</f>
        <v>0.46153846153846156</v>
      </c>
      <c r="AK67" s="49" t="s">
        <v>667</v>
      </c>
      <c r="AL67" s="289" t="s">
        <v>2312</v>
      </c>
      <c r="AM67" s="279"/>
    </row>
    <row r="68" spans="1:39" s="37" customFormat="1" ht="105" x14ac:dyDescent="0.25">
      <c r="A68" s="216"/>
      <c r="B68" s="248" t="str">
        <f>+'5 - Diseño y Valoración Control'!B70</f>
        <v>ACCESO A LA PROPIEDAD DE LA TIERRA Y LOS TERRITORIOS</v>
      </c>
      <c r="C68" s="8" t="str">
        <f>+'5 - Diseño y Valoración Control'!D70</f>
        <v>R 25</v>
      </c>
      <c r="D68" s="248" t="str">
        <f>+'5 - Diseño y Valoración Control'!E70</f>
        <v>Incumplimiento por parte de los proveedores de servicios e insumos de las Iniciativas Cofinanciadas</v>
      </c>
      <c r="E68" s="248" t="str">
        <f>+'5 - Diseño y Valoración Control'!G70</f>
        <v>Posibilidad de afectación económica  presentando incrementos en los costos por la suspensión de la iniciativa cofinanciada debido a la falta de verificación de la capacidad operativa de los proveedores en la región</v>
      </c>
      <c r="F68" s="203" t="s">
        <v>1847</v>
      </c>
      <c r="G68" s="244" t="s">
        <v>1002</v>
      </c>
      <c r="H68" s="244" t="s">
        <v>1137</v>
      </c>
      <c r="I68" s="244" t="s">
        <v>1003</v>
      </c>
      <c r="J68" s="245">
        <f t="shared" si="3"/>
        <v>3</v>
      </c>
      <c r="K68" s="245"/>
      <c r="L68" s="245">
        <v>1</v>
      </c>
      <c r="M68" s="245"/>
      <c r="N68" s="245"/>
      <c r="O68" s="245"/>
      <c r="P68" s="245">
        <v>1</v>
      </c>
      <c r="Q68" s="245"/>
      <c r="R68" s="245"/>
      <c r="S68" s="245">
        <v>1</v>
      </c>
      <c r="T68" s="245"/>
      <c r="U68" s="245"/>
      <c r="V68" s="245"/>
      <c r="W68" s="49"/>
      <c r="X68" s="49">
        <v>1</v>
      </c>
      <c r="Y68" s="49"/>
      <c r="Z68" s="49"/>
      <c r="AA68" s="49"/>
      <c r="AB68" s="49"/>
      <c r="AC68" s="49"/>
      <c r="AD68" s="49"/>
      <c r="AE68" s="49">
        <v>1</v>
      </c>
      <c r="AF68" s="49"/>
      <c r="AG68" s="49"/>
      <c r="AH68" s="49"/>
      <c r="AI68" s="49">
        <f t="shared" si="1"/>
        <v>2</v>
      </c>
      <c r="AJ68" s="27">
        <f>+SUM(W68:AH68)/+SUM(K68:V68)</f>
        <v>0.66666666666666663</v>
      </c>
      <c r="AK68" s="49" t="s">
        <v>667</v>
      </c>
      <c r="AL68" s="279" t="s">
        <v>2237</v>
      </c>
      <c r="AM68" s="279"/>
    </row>
    <row r="69" spans="1:39" s="37" customFormat="1" ht="60" x14ac:dyDescent="0.25">
      <c r="A69" s="216"/>
      <c r="B69" s="248" t="str">
        <f>+'5 - Diseño y Valoración Control'!B71</f>
        <v>ACCESO A LA PROPIEDAD DE LA TIERRA Y LOS TERRITORIOS</v>
      </c>
      <c r="C69" s="8" t="str">
        <f>+'5 - Diseño y Valoración Control'!D71</f>
        <v>R 26</v>
      </c>
      <c r="D69" s="248" t="str">
        <f>+'5 - Diseño y Valoración Control'!E71</f>
        <v>Interrupción del proceso de compra directa de un predio y/o mejora</v>
      </c>
      <c r="E69" s="248" t="str">
        <f>+'5 - Diseño y Valoración Control'!G71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69" s="203" t="s">
        <v>1848</v>
      </c>
      <c r="G69" s="244" t="s">
        <v>1393</v>
      </c>
      <c r="H69" s="244" t="s">
        <v>1138</v>
      </c>
      <c r="I69" s="244" t="s">
        <v>1004</v>
      </c>
      <c r="J69" s="245">
        <f t="shared" si="3"/>
        <v>1</v>
      </c>
      <c r="K69" s="245"/>
      <c r="L69" s="245"/>
      <c r="M69" s="245"/>
      <c r="N69" s="245"/>
      <c r="O69" s="245"/>
      <c r="P69" s="245"/>
      <c r="Q69" s="245"/>
      <c r="R69" s="245">
        <v>1</v>
      </c>
      <c r="S69" s="245"/>
      <c r="T69" s="245"/>
      <c r="U69" s="245"/>
      <c r="V69" s="245"/>
      <c r="W69" s="185"/>
      <c r="X69" s="185"/>
      <c r="Y69" s="185"/>
      <c r="Z69" s="185"/>
      <c r="AA69" s="185"/>
      <c r="AB69" s="185"/>
      <c r="AC69" s="185">
        <v>1</v>
      </c>
      <c r="AD69" s="185"/>
      <c r="AE69" s="185"/>
      <c r="AF69" s="185"/>
      <c r="AG69" s="185"/>
      <c r="AH69" s="185"/>
      <c r="AI69" s="49">
        <f t="shared" si="1"/>
        <v>1</v>
      </c>
      <c r="AJ69" s="27">
        <v>1</v>
      </c>
      <c r="AK69" s="49" t="s">
        <v>668</v>
      </c>
      <c r="AL69" s="279" t="s">
        <v>2238</v>
      </c>
      <c r="AM69" s="194"/>
    </row>
    <row r="70" spans="1:39" s="37" customFormat="1" ht="60" x14ac:dyDescent="0.25">
      <c r="A70" s="216"/>
      <c r="B70" s="248" t="str">
        <f>+'5 - Diseño y Valoración Control'!B72</f>
        <v>ACCESO A LA PROPIEDAD DE LA TIERRA Y LOS TERRITORIOS</v>
      </c>
      <c r="C70" s="8" t="str">
        <f>+'5 - Diseño y Valoración Control'!D72</f>
        <v>R 26</v>
      </c>
      <c r="D70" s="248" t="str">
        <f>+'5 - Diseño y Valoración Control'!E72</f>
        <v>Interrupción del proceso de compra directa de un predio y/o mejora</v>
      </c>
      <c r="E70" s="248" t="str">
        <f>+'5 - Diseño y Valoración Control'!G72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0" s="203" t="s">
        <v>1849</v>
      </c>
      <c r="G70" s="244"/>
      <c r="H70" s="244" t="s">
        <v>1041</v>
      </c>
      <c r="I70" s="244"/>
      <c r="J70" s="245">
        <f t="shared" si="3"/>
        <v>0</v>
      </c>
      <c r="K70" s="245"/>
      <c r="L70" s="245"/>
      <c r="M70" s="245"/>
      <c r="N70" s="245"/>
      <c r="O70" s="245"/>
      <c r="P70" s="245"/>
      <c r="Q70" s="245"/>
      <c r="R70" s="245"/>
      <c r="S70" s="245"/>
      <c r="T70" s="245"/>
      <c r="U70" s="245"/>
      <c r="V70" s="245"/>
      <c r="W70" s="185"/>
      <c r="X70" s="185"/>
      <c r="Y70" s="185"/>
      <c r="Z70" s="185"/>
      <c r="AA70" s="185"/>
      <c r="AB70" s="185"/>
      <c r="AC70" s="185"/>
      <c r="AD70" s="185"/>
      <c r="AE70" s="185"/>
      <c r="AF70" s="185"/>
      <c r="AG70" s="185"/>
      <c r="AH70" s="185"/>
      <c r="AI70" s="49"/>
      <c r="AJ70" s="27"/>
      <c r="AK70" s="185"/>
      <c r="AL70" s="279"/>
      <c r="AM70" s="194"/>
    </row>
    <row r="71" spans="1:39" s="37" customFormat="1" ht="60" x14ac:dyDescent="0.25">
      <c r="A71" s="216"/>
      <c r="B71" s="248" t="str">
        <f>+'5 - Diseño y Valoración Control'!B73</f>
        <v>ACCESO A LA PROPIEDAD DE LA TIERRA Y LOS TERRITORIOS</v>
      </c>
      <c r="C71" s="8" t="str">
        <f>+'5 - Diseño y Valoración Control'!D73</f>
        <v>R 26</v>
      </c>
      <c r="D71" s="248" t="str">
        <f>+'5 - Diseño y Valoración Control'!E73</f>
        <v>Interrupción del proceso de compra directa de un predio y/o mejora</v>
      </c>
      <c r="E71" s="248" t="str">
        <f>+'5 - Diseño y Valoración Control'!G73</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F71" s="203" t="s">
        <v>1850</v>
      </c>
      <c r="G71" s="244"/>
      <c r="H71" s="244" t="s">
        <v>1041</v>
      </c>
      <c r="I71" s="244"/>
      <c r="J71" s="245">
        <f t="shared" si="3"/>
        <v>0</v>
      </c>
      <c r="K71" s="245"/>
      <c r="L71" s="245"/>
      <c r="M71" s="245"/>
      <c r="N71" s="245"/>
      <c r="O71" s="245"/>
      <c r="P71" s="245"/>
      <c r="Q71" s="245"/>
      <c r="R71" s="245"/>
      <c r="S71" s="245"/>
      <c r="T71" s="245"/>
      <c r="U71" s="245"/>
      <c r="V71" s="245"/>
      <c r="W71" s="185"/>
      <c r="X71" s="185"/>
      <c r="Y71" s="185"/>
      <c r="Z71" s="185"/>
      <c r="AA71" s="185"/>
      <c r="AB71" s="185"/>
      <c r="AC71" s="185"/>
      <c r="AD71" s="185"/>
      <c r="AE71" s="185"/>
      <c r="AF71" s="185"/>
      <c r="AG71" s="185"/>
      <c r="AH71" s="185"/>
      <c r="AI71" s="49"/>
      <c r="AJ71" s="27"/>
      <c r="AK71" s="185"/>
      <c r="AL71" s="279"/>
      <c r="AM71" s="194"/>
    </row>
    <row r="72" spans="1:39" s="37" customFormat="1" ht="60" x14ac:dyDescent="0.25">
      <c r="A72" s="216"/>
      <c r="B72" s="248" t="str">
        <f>+'5 - Diseño y Valoración Control'!B74</f>
        <v>ACCESO A LA PROPIEDAD DE LA TIERRA Y LOS TERRITORIOS</v>
      </c>
      <c r="C72" s="8" t="str">
        <f>+'5 - Diseño y Valoración Control'!D74</f>
        <v>R 27</v>
      </c>
      <c r="D72" s="248" t="str">
        <f>+'5 - Diseño y Valoración Control'!E74</f>
        <v>Falta de unificación en la información reportada</v>
      </c>
      <c r="E72" s="248" t="str">
        <f>+'5 - Diseño y Valoración Control'!G74</f>
        <v>Posibilidad de Pérdida Reputacional por reporte de información imprecisa y variada debido a las diferentes archivos de datos para almacenamiento de la información y las distintas fuentes finales para el envío de la información</v>
      </c>
      <c r="F72" s="203" t="s">
        <v>1851</v>
      </c>
      <c r="G72" s="244" t="s">
        <v>1005</v>
      </c>
      <c r="H72" s="244" t="s">
        <v>1139</v>
      </c>
      <c r="I72" s="244" t="s">
        <v>1394</v>
      </c>
      <c r="J72" s="245">
        <f t="shared" si="3"/>
        <v>12</v>
      </c>
      <c r="K72" s="245">
        <v>1</v>
      </c>
      <c r="L72" s="245">
        <v>1</v>
      </c>
      <c r="M72" s="245">
        <v>1</v>
      </c>
      <c r="N72" s="245">
        <v>1</v>
      </c>
      <c r="O72" s="245">
        <v>1</v>
      </c>
      <c r="P72" s="245">
        <v>1</v>
      </c>
      <c r="Q72" s="245">
        <v>1</v>
      </c>
      <c r="R72" s="245">
        <v>1</v>
      </c>
      <c r="S72" s="245">
        <v>1</v>
      </c>
      <c r="T72" s="245">
        <v>1</v>
      </c>
      <c r="U72" s="245">
        <v>1</v>
      </c>
      <c r="V72" s="245">
        <v>1</v>
      </c>
      <c r="W72" s="49"/>
      <c r="X72" s="49"/>
      <c r="Y72" s="49">
        <v>1</v>
      </c>
      <c r="Z72" s="49">
        <v>1</v>
      </c>
      <c r="AA72" s="49">
        <v>1</v>
      </c>
      <c r="AB72" s="49"/>
      <c r="AC72" s="49">
        <v>2</v>
      </c>
      <c r="AD72" s="49">
        <v>1</v>
      </c>
      <c r="AE72" s="49">
        <v>5</v>
      </c>
      <c r="AF72" s="49"/>
      <c r="AG72" s="49">
        <v>3</v>
      </c>
      <c r="AH72" s="49"/>
      <c r="AI72" s="49">
        <f t="shared" si="1"/>
        <v>14</v>
      </c>
      <c r="AJ72" s="27">
        <v>1</v>
      </c>
      <c r="AK72" s="49" t="s">
        <v>668</v>
      </c>
      <c r="AL72" s="289" t="s">
        <v>2313</v>
      </c>
      <c r="AM72" s="279"/>
    </row>
    <row r="73" spans="1:39" s="37" customFormat="1" ht="60" x14ac:dyDescent="0.25">
      <c r="A73" s="216"/>
      <c r="B73" s="248" t="str">
        <f>+'5 - Diseño y Valoración Control'!B75</f>
        <v>ACCESO A LA PROPIEDAD DE LA TIERRA Y LOS TERRITORIOS</v>
      </c>
      <c r="C73" s="8" t="str">
        <f>+'5 - Diseño y Valoración Control'!D75</f>
        <v>R 27</v>
      </c>
      <c r="D73" s="248" t="str">
        <f>+'5 - Diseño y Valoración Control'!E75</f>
        <v>Falta de unificación en la información reportada</v>
      </c>
      <c r="E73" s="248" t="str">
        <f>+'5 - Diseño y Valoración Control'!G75</f>
        <v>Posibilidad de Pérdida Reputacional por reporte de información imprecisa y variada debido a las diferentes archivos de datos para almacenamiento de la información y las distintas fuentes finales para el envío de la información</v>
      </c>
      <c r="F73" s="203" t="s">
        <v>1852</v>
      </c>
      <c r="G73" s="244"/>
      <c r="H73" s="244" t="s">
        <v>1041</v>
      </c>
      <c r="I73" s="244"/>
      <c r="J73" s="245">
        <f t="shared" si="3"/>
        <v>0</v>
      </c>
      <c r="K73" s="245"/>
      <c r="L73" s="245"/>
      <c r="M73" s="245"/>
      <c r="N73" s="245"/>
      <c r="O73" s="245"/>
      <c r="P73" s="245"/>
      <c r="Q73" s="245"/>
      <c r="R73" s="245"/>
      <c r="S73" s="245"/>
      <c r="T73" s="245"/>
      <c r="U73" s="245"/>
      <c r="V73" s="245"/>
      <c r="W73" s="185"/>
      <c r="X73" s="185"/>
      <c r="Y73" s="185"/>
      <c r="Z73" s="185"/>
      <c r="AA73" s="185"/>
      <c r="AB73" s="185"/>
      <c r="AC73" s="185"/>
      <c r="AD73" s="185"/>
      <c r="AE73" s="185"/>
      <c r="AF73" s="185"/>
      <c r="AG73" s="185"/>
      <c r="AH73" s="185"/>
      <c r="AI73" s="49"/>
      <c r="AJ73" s="27"/>
      <c r="AK73" s="185"/>
      <c r="AL73" s="279"/>
      <c r="AM73" s="194"/>
    </row>
    <row r="74" spans="1:39" s="37" customFormat="1" ht="75" x14ac:dyDescent="0.25">
      <c r="A74" s="216"/>
      <c r="B74" s="248" t="str">
        <f>+'5 - Diseño y Valoración Control'!B76</f>
        <v>ACCESO A LA PROPIEDAD DE LA TIERRA Y LOS TERRITORIOS</v>
      </c>
      <c r="C74" s="8" t="str">
        <f>+'5 - Diseño y Valoración Control'!D76</f>
        <v>R 28</v>
      </c>
      <c r="D74" s="248" t="str">
        <f>+'5 - Diseño y Valoración Control'!E76</f>
        <v>Demora en la revisión de las diferentes peticiones presentadas por las comunidades étnicas a cargo de la DAE</v>
      </c>
      <c r="E74" s="248" t="str">
        <f>+'5 - Diseño y Valoración Control'!G76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4" s="203" t="s">
        <v>1853</v>
      </c>
      <c r="G74" s="244" t="s">
        <v>1395</v>
      </c>
      <c r="H74" s="244" t="s">
        <v>1139</v>
      </c>
      <c r="I74" s="244" t="s">
        <v>1396</v>
      </c>
      <c r="J74" s="245">
        <f t="shared" si="3"/>
        <v>9</v>
      </c>
      <c r="K74" s="245"/>
      <c r="L74" s="245"/>
      <c r="M74" s="245"/>
      <c r="N74" s="245">
        <v>1</v>
      </c>
      <c r="O74" s="245">
        <v>1</v>
      </c>
      <c r="P74" s="245">
        <v>1</v>
      </c>
      <c r="Q74" s="245">
        <v>1</v>
      </c>
      <c r="R74" s="245">
        <v>1</v>
      </c>
      <c r="S74" s="245">
        <v>1</v>
      </c>
      <c r="T74" s="245">
        <v>1</v>
      </c>
      <c r="U74" s="245">
        <v>1</v>
      </c>
      <c r="V74" s="245">
        <v>1</v>
      </c>
      <c r="W74" s="49"/>
      <c r="X74" s="49"/>
      <c r="Y74" s="49"/>
      <c r="Z74" s="49">
        <v>3</v>
      </c>
      <c r="AA74" s="49">
        <v>5</v>
      </c>
      <c r="AB74" s="49">
        <v>5</v>
      </c>
      <c r="AC74" s="49">
        <v>5</v>
      </c>
      <c r="AD74" s="49">
        <v>14</v>
      </c>
      <c r="AE74" s="49">
        <v>22</v>
      </c>
      <c r="AF74" s="49">
        <v>14</v>
      </c>
      <c r="AG74" s="49">
        <v>6</v>
      </c>
      <c r="AH74" s="49"/>
      <c r="AI74" s="49">
        <f t="shared" ref="AI74:AI136" si="4">+SUM(W74:AH74)</f>
        <v>74</v>
      </c>
      <c r="AJ74" s="27">
        <v>1</v>
      </c>
      <c r="AK74" s="49" t="s">
        <v>668</v>
      </c>
      <c r="AL74" s="289" t="s">
        <v>2314</v>
      </c>
      <c r="AM74" s="279"/>
    </row>
    <row r="75" spans="1:39" s="37" customFormat="1" ht="105" x14ac:dyDescent="0.25">
      <c r="A75" s="216"/>
      <c r="B75" s="248" t="str">
        <f>+'5 - Diseño y Valoración Control'!B77</f>
        <v>ACCESO A LA PROPIEDAD DE LA TIERRA Y LOS TERRITORIOS</v>
      </c>
      <c r="C75" s="8" t="str">
        <f>+'5 - Diseño y Valoración Control'!D77</f>
        <v>R 28</v>
      </c>
      <c r="D75" s="248" t="str">
        <f>+'5 - Diseño y Valoración Control'!E77</f>
        <v>Demora en la revisión de las diferentes peticiones presentadas por las comunidades étnicas a cargo de la DAE</v>
      </c>
      <c r="E75" s="248" t="str">
        <f>+'5 - Diseño y Valoración Control'!G77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F75" s="203" t="s">
        <v>1854</v>
      </c>
      <c r="G75" s="244" t="s">
        <v>1006</v>
      </c>
      <c r="H75" s="244" t="s">
        <v>1139</v>
      </c>
      <c r="I75" s="244" t="s">
        <v>1007</v>
      </c>
      <c r="J75" s="245">
        <f t="shared" si="3"/>
        <v>9</v>
      </c>
      <c r="K75" s="245"/>
      <c r="L75" s="245"/>
      <c r="M75" s="245"/>
      <c r="N75" s="245">
        <v>1</v>
      </c>
      <c r="O75" s="245">
        <v>1</v>
      </c>
      <c r="P75" s="245">
        <v>1</v>
      </c>
      <c r="Q75" s="245">
        <v>1</v>
      </c>
      <c r="R75" s="245">
        <v>1</v>
      </c>
      <c r="S75" s="245">
        <v>1</v>
      </c>
      <c r="T75" s="245">
        <v>1</v>
      </c>
      <c r="U75" s="245">
        <v>1</v>
      </c>
      <c r="V75" s="245">
        <v>1</v>
      </c>
      <c r="W75" s="49"/>
      <c r="X75" s="49"/>
      <c r="Y75" s="49"/>
      <c r="Z75" s="49">
        <v>1</v>
      </c>
      <c r="AA75" s="49">
        <v>1</v>
      </c>
      <c r="AB75" s="49">
        <v>1</v>
      </c>
      <c r="AC75" s="49">
        <v>1</v>
      </c>
      <c r="AD75" s="49">
        <v>1</v>
      </c>
      <c r="AE75" s="49">
        <v>1</v>
      </c>
      <c r="AF75" s="49">
        <v>1</v>
      </c>
      <c r="AG75" s="49">
        <v>1</v>
      </c>
      <c r="AH75" s="49"/>
      <c r="AI75" s="49">
        <f t="shared" si="4"/>
        <v>8</v>
      </c>
      <c r="AJ75" s="27">
        <f>+SUM(W75:AH75)/+SUM(K75:V75)</f>
        <v>0.88888888888888884</v>
      </c>
      <c r="AK75" s="49" t="s">
        <v>667</v>
      </c>
      <c r="AL75" s="289" t="s">
        <v>2315</v>
      </c>
      <c r="AM75" s="279"/>
    </row>
    <row r="76" spans="1:39" s="37" customFormat="1" ht="60" x14ac:dyDescent="0.25">
      <c r="A76" s="216"/>
      <c r="B76" s="248" t="str">
        <f>+'5 - Diseño y Valoración Control'!B78</f>
        <v>ACCESO A LA PROPIEDAD DE LA TIERRA Y LOS TERRITORIOS</v>
      </c>
      <c r="C76" s="8" t="str">
        <f>+'5 - Diseño y Valoración Control'!D78</f>
        <v>R 29</v>
      </c>
      <c r="D76" s="248" t="str">
        <f>+'5 - Diseño y Valoración Control'!E78</f>
        <v>Incumplimiento  de adquisición de predios en el marco de Políticas del Gobierno</v>
      </c>
      <c r="E76" s="248" t="str">
        <f>+'5 - Diseño y Valoración Control'!G78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6" s="203" t="s">
        <v>1855</v>
      </c>
      <c r="G76" s="244" t="s">
        <v>1397</v>
      </c>
      <c r="H76" s="244" t="s">
        <v>1140</v>
      </c>
      <c r="I76" s="244" t="s">
        <v>1398</v>
      </c>
      <c r="J76" s="245">
        <f t="shared" ref="J76:J93" si="5">SUM(K76:V76)</f>
        <v>2</v>
      </c>
      <c r="K76" s="245"/>
      <c r="L76" s="245"/>
      <c r="M76" s="245">
        <v>1</v>
      </c>
      <c r="N76" s="245"/>
      <c r="O76" s="245"/>
      <c r="P76" s="245"/>
      <c r="Q76" s="245"/>
      <c r="R76" s="245">
        <v>1</v>
      </c>
      <c r="S76" s="245"/>
      <c r="T76" s="245"/>
      <c r="U76" s="245"/>
      <c r="V76" s="245"/>
      <c r="W76" s="49"/>
      <c r="X76" s="49"/>
      <c r="Y76" s="49"/>
      <c r="Z76" s="49">
        <v>1</v>
      </c>
      <c r="AA76" s="49"/>
      <c r="AB76" s="49"/>
      <c r="AC76" s="49"/>
      <c r="AD76" s="49">
        <v>1</v>
      </c>
      <c r="AE76" s="49"/>
      <c r="AF76" s="49"/>
      <c r="AG76" s="49"/>
      <c r="AH76" s="49"/>
      <c r="AI76" s="49">
        <f t="shared" si="4"/>
        <v>2</v>
      </c>
      <c r="AJ76" s="27">
        <v>1</v>
      </c>
      <c r="AK76" s="49" t="s">
        <v>668</v>
      </c>
      <c r="AL76" s="279" t="s">
        <v>2239</v>
      </c>
      <c r="AM76" s="279"/>
    </row>
    <row r="77" spans="1:39" s="37" customFormat="1" ht="60" x14ac:dyDescent="0.25">
      <c r="A77" s="216"/>
      <c r="B77" s="248" t="str">
        <f>+'5 - Diseño y Valoración Control'!B79</f>
        <v>ACCESO A LA PROPIEDAD DE LA TIERRA Y LOS TERRITORIOS</v>
      </c>
      <c r="C77" s="8" t="str">
        <f>+'5 - Diseño y Valoración Control'!D79</f>
        <v>R 29</v>
      </c>
      <c r="D77" s="248" t="str">
        <f>+'5 - Diseño y Valoración Control'!E79</f>
        <v>Incumplimiento  de adquisición de predios en el marco de Políticas del Gobierno</v>
      </c>
      <c r="E77" s="248" t="str">
        <f>+'5 - Diseño y Valoración Control'!G79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7" s="203" t="s">
        <v>1856</v>
      </c>
      <c r="G77" s="244" t="s">
        <v>1399</v>
      </c>
      <c r="H77" s="244" t="s">
        <v>1140</v>
      </c>
      <c r="I77" s="244" t="s">
        <v>1400</v>
      </c>
      <c r="J77" s="245">
        <f t="shared" si="5"/>
        <v>1</v>
      </c>
      <c r="K77" s="245"/>
      <c r="L77" s="245"/>
      <c r="M77" s="245"/>
      <c r="N77" s="245"/>
      <c r="O77" s="245"/>
      <c r="P77" s="245"/>
      <c r="Q77" s="245">
        <v>1</v>
      </c>
      <c r="R77" s="245"/>
      <c r="S77" s="245"/>
      <c r="T77" s="245"/>
      <c r="U77" s="245"/>
      <c r="V77" s="245"/>
      <c r="W77" s="185"/>
      <c r="X77" s="185"/>
      <c r="Y77" s="185"/>
      <c r="Z77" s="185"/>
      <c r="AA77" s="185"/>
      <c r="AB77" s="185"/>
      <c r="AC77" s="185"/>
      <c r="AD77" s="185">
        <v>1</v>
      </c>
      <c r="AE77" s="185"/>
      <c r="AF77" s="185"/>
      <c r="AG77" s="185"/>
      <c r="AH77" s="185"/>
      <c r="AI77" s="49">
        <f t="shared" si="4"/>
        <v>1</v>
      </c>
      <c r="AJ77" s="27">
        <v>1</v>
      </c>
      <c r="AK77" s="49" t="s">
        <v>668</v>
      </c>
      <c r="AL77" s="279" t="s">
        <v>2240</v>
      </c>
      <c r="AM77" s="194"/>
    </row>
    <row r="78" spans="1:39" s="37" customFormat="1" ht="60" x14ac:dyDescent="0.25">
      <c r="A78" s="216"/>
      <c r="B78" s="248" t="str">
        <f>+'5 - Diseño y Valoración Control'!B80</f>
        <v>ACCESO A LA PROPIEDAD DE LA TIERRA Y LOS TERRITORIOS</v>
      </c>
      <c r="C78" s="8" t="str">
        <f>+'5 - Diseño y Valoración Control'!D80</f>
        <v>R 29</v>
      </c>
      <c r="D78" s="248" t="str">
        <f>+'5 - Diseño y Valoración Control'!E80</f>
        <v>Incumplimiento  de adquisición de predios en el marco de Políticas del Gobierno</v>
      </c>
      <c r="E78" s="248" t="str">
        <f>+'5 - Diseño y Valoración Control'!G80</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F78" s="203" t="s">
        <v>1857</v>
      </c>
      <c r="G78" s="244"/>
      <c r="H78" s="244" t="s">
        <v>1041</v>
      </c>
      <c r="I78" s="244"/>
      <c r="J78" s="245">
        <f t="shared" si="5"/>
        <v>0</v>
      </c>
      <c r="K78" s="245"/>
      <c r="L78" s="245"/>
      <c r="M78" s="245"/>
      <c r="N78" s="245"/>
      <c r="O78" s="245"/>
      <c r="P78" s="245"/>
      <c r="Q78" s="245"/>
      <c r="R78" s="245"/>
      <c r="S78" s="245"/>
      <c r="T78" s="245"/>
      <c r="U78" s="245"/>
      <c r="V78" s="245"/>
      <c r="W78" s="185"/>
      <c r="X78" s="185"/>
      <c r="Y78" s="185"/>
      <c r="Z78" s="185"/>
      <c r="AA78" s="185"/>
      <c r="AB78" s="185"/>
      <c r="AC78" s="185"/>
      <c r="AD78" s="185"/>
      <c r="AE78" s="185"/>
      <c r="AF78" s="185"/>
      <c r="AG78" s="185"/>
      <c r="AH78" s="185"/>
      <c r="AI78" s="49"/>
      <c r="AJ78" s="27"/>
      <c r="AK78" s="185"/>
      <c r="AL78" s="279"/>
      <c r="AM78" s="194"/>
    </row>
    <row r="79" spans="1:39" s="37" customFormat="1" ht="60" x14ac:dyDescent="0.25">
      <c r="A79" s="216"/>
      <c r="B79" s="248" t="str">
        <f>+'5 - Diseño y Valoración Control'!B81</f>
        <v>ACCESO A LA PROPIEDAD DE LA TIERRA Y LOS TERRITORIOS</v>
      </c>
      <c r="C79" s="8" t="str">
        <f>+'5 - Diseño y Valoración Control'!D81</f>
        <v>R 30</v>
      </c>
      <c r="D79" s="248" t="str">
        <f>+'5 - Diseño y Valoración Control'!E81</f>
        <v>Materializar un subsidio que no cumpla con los requisitos establecidos</v>
      </c>
      <c r="E79" s="248" t="str">
        <f>+'5 - Diseño y Valoración Control'!G81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79" s="203" t="s">
        <v>1858</v>
      </c>
      <c r="G79" s="244" t="s">
        <v>2124</v>
      </c>
      <c r="H79" s="244" t="s">
        <v>1141</v>
      </c>
      <c r="I79" s="244" t="s">
        <v>2125</v>
      </c>
      <c r="J79" s="245">
        <f t="shared" si="5"/>
        <v>1</v>
      </c>
      <c r="K79" s="245"/>
      <c r="L79" s="245"/>
      <c r="M79" s="245"/>
      <c r="N79" s="245"/>
      <c r="O79" s="245"/>
      <c r="P79" s="245"/>
      <c r="Q79" s="245"/>
      <c r="R79" s="245">
        <v>1</v>
      </c>
      <c r="S79" s="245"/>
      <c r="T79" s="245"/>
      <c r="U79" s="245"/>
      <c r="V79" s="245"/>
      <c r="W79" s="185"/>
      <c r="X79" s="185"/>
      <c r="Y79" s="185"/>
      <c r="Z79" s="185"/>
      <c r="AA79" s="185"/>
      <c r="AB79" s="185"/>
      <c r="AC79" s="185"/>
      <c r="AD79" s="185">
        <v>1</v>
      </c>
      <c r="AE79" s="185"/>
      <c r="AF79" s="185"/>
      <c r="AG79" s="185"/>
      <c r="AH79" s="185"/>
      <c r="AI79" s="49">
        <f t="shared" si="4"/>
        <v>1</v>
      </c>
      <c r="AJ79" s="27">
        <v>1</v>
      </c>
      <c r="AK79" s="49" t="s">
        <v>668</v>
      </c>
      <c r="AL79" s="279" t="s">
        <v>2241</v>
      </c>
      <c r="AM79" s="194"/>
    </row>
    <row r="80" spans="1:39" s="37" customFormat="1" ht="75" x14ac:dyDescent="0.25">
      <c r="A80" s="216"/>
      <c r="B80" s="248" t="str">
        <f>+'5 - Diseño y Valoración Control'!B82</f>
        <v>ACCESO A LA PROPIEDAD DE LA TIERRA Y LOS TERRITORIOS</v>
      </c>
      <c r="C80" s="8" t="str">
        <f>+'5 - Diseño y Valoración Control'!D82</f>
        <v>R 30</v>
      </c>
      <c r="D80" s="248" t="str">
        <f>+'5 - Diseño y Valoración Control'!E82</f>
        <v>Materializar un subsidio que no cumpla con los requisitos establecidos</v>
      </c>
      <c r="E80" s="248" t="str">
        <f>+'5 - Diseño y Valoración Control'!G82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0" s="203" t="s">
        <v>1859</v>
      </c>
      <c r="G80" s="244" t="s">
        <v>1401</v>
      </c>
      <c r="H80" s="244" t="s">
        <v>1141</v>
      </c>
      <c r="I80" s="244" t="s">
        <v>1402</v>
      </c>
      <c r="J80" s="245">
        <f t="shared" si="5"/>
        <v>1</v>
      </c>
      <c r="K80" s="245"/>
      <c r="L80" s="245"/>
      <c r="M80" s="245"/>
      <c r="N80" s="245"/>
      <c r="O80" s="245"/>
      <c r="P80" s="245"/>
      <c r="Q80" s="245"/>
      <c r="R80" s="245">
        <v>1</v>
      </c>
      <c r="S80" s="245"/>
      <c r="T80" s="245"/>
      <c r="U80" s="245"/>
      <c r="V80" s="245"/>
      <c r="W80" s="185"/>
      <c r="X80" s="185"/>
      <c r="Y80" s="185"/>
      <c r="Z80" s="185"/>
      <c r="AA80" s="185"/>
      <c r="AB80" s="185"/>
      <c r="AC80" s="185"/>
      <c r="AD80" s="185">
        <v>1</v>
      </c>
      <c r="AE80" s="185"/>
      <c r="AF80" s="185"/>
      <c r="AG80" s="185"/>
      <c r="AH80" s="185"/>
      <c r="AI80" s="49">
        <f t="shared" si="4"/>
        <v>1</v>
      </c>
      <c r="AJ80" s="27">
        <v>1</v>
      </c>
      <c r="AK80" s="49" t="s">
        <v>668</v>
      </c>
      <c r="AL80" s="279" t="s">
        <v>2242</v>
      </c>
      <c r="AM80" s="194"/>
    </row>
    <row r="81" spans="1:39" s="37" customFormat="1" ht="60" x14ac:dyDescent="0.25">
      <c r="A81" s="216"/>
      <c r="B81" s="248" t="str">
        <f>+'5 - Diseño y Valoración Control'!B83</f>
        <v>ACCESO A LA PROPIEDAD DE LA TIERRA Y LOS TERRITORIOS</v>
      </c>
      <c r="C81" s="8" t="str">
        <f>+'5 - Diseño y Valoración Control'!D83</f>
        <v>R 30</v>
      </c>
      <c r="D81" s="248" t="str">
        <f>+'5 - Diseño y Valoración Control'!E83</f>
        <v>Materializar un subsidio que no cumpla con los requisitos establecidos</v>
      </c>
      <c r="E81" s="248" t="str">
        <f>+'5 - Diseño y Valoración Control'!G83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1" s="203" t="s">
        <v>1860</v>
      </c>
      <c r="G81" s="244"/>
      <c r="H81" s="244" t="s">
        <v>1041</v>
      </c>
      <c r="I81" s="244"/>
      <c r="J81" s="245">
        <f t="shared" si="5"/>
        <v>0</v>
      </c>
      <c r="K81" s="245"/>
      <c r="L81" s="245"/>
      <c r="M81" s="245"/>
      <c r="N81" s="245"/>
      <c r="O81" s="245"/>
      <c r="P81" s="245"/>
      <c r="Q81" s="245"/>
      <c r="R81" s="245"/>
      <c r="S81" s="245"/>
      <c r="T81" s="245"/>
      <c r="U81" s="245"/>
      <c r="V81" s="245"/>
      <c r="W81" s="185"/>
      <c r="X81" s="185"/>
      <c r="Y81" s="185"/>
      <c r="Z81" s="185"/>
      <c r="AA81" s="185"/>
      <c r="AB81" s="185"/>
      <c r="AC81" s="185"/>
      <c r="AD81" s="185"/>
      <c r="AE81" s="185"/>
      <c r="AF81" s="185"/>
      <c r="AG81" s="185"/>
      <c r="AH81" s="185"/>
      <c r="AI81" s="49"/>
      <c r="AJ81" s="27"/>
      <c r="AK81" s="185"/>
      <c r="AL81" s="279"/>
      <c r="AM81" s="194"/>
    </row>
    <row r="82" spans="1:39" s="37" customFormat="1" ht="60" x14ac:dyDescent="0.25">
      <c r="A82" s="216"/>
      <c r="B82" s="248" t="str">
        <f>+'5 - Diseño y Valoración Control'!B84</f>
        <v>ACCESO A LA PROPIEDAD DE LA TIERRA Y LOS TERRITORIOS</v>
      </c>
      <c r="C82" s="8" t="str">
        <f>+'5 - Diseño y Valoración Control'!D84</f>
        <v>R 30</v>
      </c>
      <c r="D82" s="248" t="str">
        <f>+'5 - Diseño y Valoración Control'!E84</f>
        <v>Materializar un subsidio que no cumpla con los requisitos establecidos</v>
      </c>
      <c r="E82" s="248" t="str">
        <f>+'5 - Diseño y Valoración Control'!G84</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F82" s="203" t="s">
        <v>1861</v>
      </c>
      <c r="G82" s="244"/>
      <c r="H82" s="244" t="s">
        <v>1041</v>
      </c>
      <c r="I82" s="244"/>
      <c r="J82" s="245">
        <f t="shared" si="5"/>
        <v>0</v>
      </c>
      <c r="K82" s="245"/>
      <c r="L82" s="245"/>
      <c r="M82" s="245"/>
      <c r="N82" s="245"/>
      <c r="O82" s="245"/>
      <c r="P82" s="245"/>
      <c r="Q82" s="245"/>
      <c r="R82" s="245"/>
      <c r="S82" s="245"/>
      <c r="T82" s="245"/>
      <c r="U82" s="245"/>
      <c r="V82" s="245"/>
      <c r="W82" s="185"/>
      <c r="X82" s="185"/>
      <c r="Y82" s="185"/>
      <c r="Z82" s="185"/>
      <c r="AA82" s="185"/>
      <c r="AB82" s="185"/>
      <c r="AC82" s="185"/>
      <c r="AD82" s="185"/>
      <c r="AE82" s="185"/>
      <c r="AF82" s="185"/>
      <c r="AG82" s="185"/>
      <c r="AH82" s="185"/>
      <c r="AI82" s="49"/>
      <c r="AJ82" s="27"/>
      <c r="AK82" s="185"/>
      <c r="AL82" s="279"/>
      <c r="AM82" s="194"/>
    </row>
    <row r="83" spans="1:39" s="37" customFormat="1" ht="60" x14ac:dyDescent="0.25">
      <c r="A83" s="216"/>
      <c r="B83" s="248" t="str">
        <f>+'5 - Diseño y Valoración Control'!B85</f>
        <v>ACCESO A LA PROPIEDAD DE LA TIERRA Y LOS TERRITORIOS</v>
      </c>
      <c r="C83" s="8" t="str">
        <f>+'5 - Diseño y Valoración Control'!D85</f>
        <v>R 31</v>
      </c>
      <c r="D83" s="248" t="str">
        <f>+'5 - Diseño y Valoración Control'!E85</f>
        <v>Adjudicación de baldíos a persona natural, sin el cumplimiento de requisitos jurídicos, agronómicos y catastrales en los municipios focalizados</v>
      </c>
      <c r="E83" s="248" t="str">
        <f>+'5 - Diseño y Valoración Control'!G85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3" s="203" t="s">
        <v>1862</v>
      </c>
      <c r="G83" s="244" t="s">
        <v>1403</v>
      </c>
      <c r="H83" s="244" t="s">
        <v>1141</v>
      </c>
      <c r="I83" s="244" t="s">
        <v>1402</v>
      </c>
      <c r="J83" s="245">
        <f t="shared" si="5"/>
        <v>1</v>
      </c>
      <c r="K83" s="245"/>
      <c r="L83" s="245"/>
      <c r="M83" s="245"/>
      <c r="N83" s="245"/>
      <c r="O83" s="245"/>
      <c r="P83" s="245"/>
      <c r="Q83" s="245"/>
      <c r="R83" s="245">
        <v>1</v>
      </c>
      <c r="S83" s="245"/>
      <c r="T83" s="245"/>
      <c r="U83" s="245"/>
      <c r="V83" s="245"/>
      <c r="W83" s="185"/>
      <c r="X83" s="185"/>
      <c r="Y83" s="185"/>
      <c r="Z83" s="185"/>
      <c r="AA83" s="185"/>
      <c r="AB83" s="185"/>
      <c r="AC83" s="185"/>
      <c r="AD83" s="185">
        <v>1</v>
      </c>
      <c r="AE83" s="185"/>
      <c r="AF83" s="185"/>
      <c r="AG83" s="185"/>
      <c r="AH83" s="185"/>
      <c r="AI83" s="49">
        <f t="shared" si="4"/>
        <v>1</v>
      </c>
      <c r="AJ83" s="27">
        <v>1</v>
      </c>
      <c r="AK83" s="49" t="s">
        <v>668</v>
      </c>
      <c r="AL83" s="279" t="s">
        <v>2243</v>
      </c>
      <c r="AM83" s="194"/>
    </row>
    <row r="84" spans="1:39" s="37" customFormat="1" ht="60" x14ac:dyDescent="0.25">
      <c r="A84" s="216"/>
      <c r="B84" s="248" t="str">
        <f>+'5 - Diseño y Valoración Control'!B86</f>
        <v>ACCESO A LA PROPIEDAD DE LA TIERRA Y LOS TERRITORIOS</v>
      </c>
      <c r="C84" s="8" t="str">
        <f>+'5 - Diseño y Valoración Control'!D86</f>
        <v>R 31</v>
      </c>
      <c r="D84" s="248" t="str">
        <f>+'5 - Diseño y Valoración Control'!E86</f>
        <v>Adjudicación de baldíos a persona natural, sin el cumplimiento de requisitos jurídicos, agronómicos y catastrales en los municipios focalizados</v>
      </c>
      <c r="E84" s="248" t="str">
        <f>+'5 - Diseño y Valoración Control'!G86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4" s="203" t="s">
        <v>1863</v>
      </c>
      <c r="G84" s="244"/>
      <c r="H84" s="244" t="s">
        <v>1041</v>
      </c>
      <c r="I84" s="244"/>
      <c r="J84" s="245">
        <f t="shared" si="5"/>
        <v>0</v>
      </c>
      <c r="K84" s="245"/>
      <c r="L84" s="245"/>
      <c r="M84" s="245"/>
      <c r="N84" s="245"/>
      <c r="O84" s="245"/>
      <c r="P84" s="245"/>
      <c r="Q84" s="245"/>
      <c r="R84" s="245"/>
      <c r="S84" s="245"/>
      <c r="T84" s="245"/>
      <c r="U84" s="245"/>
      <c r="V84" s="245"/>
      <c r="W84" s="185"/>
      <c r="X84" s="185"/>
      <c r="Y84" s="185"/>
      <c r="Z84" s="185"/>
      <c r="AA84" s="185"/>
      <c r="AB84" s="185"/>
      <c r="AC84" s="185"/>
      <c r="AD84" s="185"/>
      <c r="AE84" s="185"/>
      <c r="AF84" s="185"/>
      <c r="AG84" s="185"/>
      <c r="AH84" s="185"/>
      <c r="AI84" s="49"/>
      <c r="AJ84" s="27"/>
      <c r="AK84" s="185"/>
      <c r="AL84" s="279"/>
      <c r="AM84" s="194"/>
    </row>
    <row r="85" spans="1:39" s="37" customFormat="1" ht="60" x14ac:dyDescent="0.25">
      <c r="A85" s="216"/>
      <c r="B85" s="248" t="str">
        <f>+'5 - Diseño y Valoración Control'!B87</f>
        <v>ACCESO A LA PROPIEDAD DE LA TIERRA Y LOS TERRITORIOS</v>
      </c>
      <c r="C85" s="8" t="str">
        <f>+'5 - Diseño y Valoración Control'!D87</f>
        <v>R 31</v>
      </c>
      <c r="D85" s="248" t="str">
        <f>+'5 - Diseño y Valoración Control'!E87</f>
        <v>Adjudicación de baldíos a persona natural, sin el cumplimiento de requisitos jurídicos, agronómicos y catastrales en los municipios focalizados</v>
      </c>
      <c r="E85" s="248" t="str">
        <f>+'5 - Diseño y Valoración Control'!G87</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F85" s="203" t="s">
        <v>1864</v>
      </c>
      <c r="G85" s="244"/>
      <c r="H85" s="244" t="s">
        <v>1041</v>
      </c>
      <c r="I85" s="244"/>
      <c r="J85" s="245">
        <f t="shared" si="5"/>
        <v>0</v>
      </c>
      <c r="K85" s="245"/>
      <c r="L85" s="245"/>
      <c r="M85" s="245"/>
      <c r="N85" s="245"/>
      <c r="O85" s="245"/>
      <c r="P85" s="245"/>
      <c r="Q85" s="245"/>
      <c r="R85" s="245"/>
      <c r="S85" s="245"/>
      <c r="T85" s="245"/>
      <c r="U85" s="245"/>
      <c r="V85" s="245"/>
      <c r="W85" s="185"/>
      <c r="X85" s="185"/>
      <c r="Y85" s="185"/>
      <c r="Z85" s="185"/>
      <c r="AA85" s="185"/>
      <c r="AB85" s="185"/>
      <c r="AC85" s="185"/>
      <c r="AD85" s="185"/>
      <c r="AE85" s="185"/>
      <c r="AF85" s="185"/>
      <c r="AG85" s="185"/>
      <c r="AH85" s="185"/>
      <c r="AI85" s="49"/>
      <c r="AJ85" s="27"/>
      <c r="AK85" s="185"/>
      <c r="AL85" s="279"/>
      <c r="AM85" s="194"/>
    </row>
    <row r="86" spans="1:39" s="37" customFormat="1" ht="60" x14ac:dyDescent="0.25">
      <c r="A86" s="216"/>
      <c r="B86" s="248" t="str">
        <f>+'5 - Diseño y Valoración Control'!B88</f>
        <v>ACCESO A LA PROPIEDAD DE LA TIERRA Y LOS TERRITORIOS</v>
      </c>
      <c r="C86" s="8" t="str">
        <f>+'5 - Diseño y Valoración Control'!D88</f>
        <v>R 32</v>
      </c>
      <c r="D86" s="248" t="str">
        <f>+'5 - Diseño y Valoración Control'!E88</f>
        <v xml:space="preserve">Demoras en ejecutar las etapas propias del procedimiento por causas internas de revocatoria de predios no focalizados </v>
      </c>
      <c r="E86" s="248" t="str">
        <f>+'5 - Diseño y Valoración Control'!G88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6" s="203" t="s">
        <v>1865</v>
      </c>
      <c r="G86" s="244" t="s">
        <v>1404</v>
      </c>
      <c r="H86" s="244" t="s">
        <v>1142</v>
      </c>
      <c r="I86" s="244" t="s">
        <v>1405</v>
      </c>
      <c r="J86" s="245">
        <f t="shared" si="5"/>
        <v>4</v>
      </c>
      <c r="K86" s="245"/>
      <c r="L86" s="245"/>
      <c r="M86" s="245">
        <v>1</v>
      </c>
      <c r="N86" s="245"/>
      <c r="O86" s="245"/>
      <c r="P86" s="245">
        <v>1</v>
      </c>
      <c r="Q86" s="245"/>
      <c r="R86" s="245"/>
      <c r="S86" s="245">
        <v>1</v>
      </c>
      <c r="T86" s="245"/>
      <c r="U86" s="245"/>
      <c r="V86" s="245">
        <v>1</v>
      </c>
      <c r="W86" s="49"/>
      <c r="X86" s="49"/>
      <c r="Y86" s="49">
        <v>1</v>
      </c>
      <c r="Z86" s="49"/>
      <c r="AA86" s="49"/>
      <c r="AB86" s="49">
        <v>1</v>
      </c>
      <c r="AC86" s="49">
        <v>1</v>
      </c>
      <c r="AD86" s="49"/>
      <c r="AE86" s="49">
        <v>1</v>
      </c>
      <c r="AF86" s="49"/>
      <c r="AG86" s="49"/>
      <c r="AH86" s="49">
        <v>1</v>
      </c>
      <c r="AI86" s="49">
        <f t="shared" si="4"/>
        <v>5</v>
      </c>
      <c r="AJ86" s="27">
        <v>1</v>
      </c>
      <c r="AK86" s="49" t="s">
        <v>668</v>
      </c>
      <c r="AL86" s="289" t="s">
        <v>2309</v>
      </c>
      <c r="AM86" s="279"/>
    </row>
    <row r="87" spans="1:39" s="37" customFormat="1" ht="60" x14ac:dyDescent="0.25">
      <c r="A87" s="216"/>
      <c r="B87" s="248" t="str">
        <f>+'5 - Diseño y Valoración Control'!B89</f>
        <v>ACCESO A LA PROPIEDAD DE LA TIERRA Y LOS TERRITORIOS</v>
      </c>
      <c r="C87" s="8" t="str">
        <f>+'5 - Diseño y Valoración Control'!D89</f>
        <v>R 32</v>
      </c>
      <c r="D87" s="248" t="str">
        <f>+'5 - Diseño y Valoración Control'!E89</f>
        <v xml:space="preserve">Demoras en ejecutar las etapas propias del procedimiento por causas internas de revocatoria de predios no focalizados </v>
      </c>
      <c r="E87" s="248" t="str">
        <f>+'5 - Diseño y Valoración Control'!G89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7" s="203" t="s">
        <v>1866</v>
      </c>
      <c r="G87" s="244"/>
      <c r="H87" s="244" t="s">
        <v>1041</v>
      </c>
      <c r="I87" s="244"/>
      <c r="J87" s="245">
        <f t="shared" si="5"/>
        <v>0</v>
      </c>
      <c r="K87" s="245"/>
      <c r="L87" s="245"/>
      <c r="M87" s="245"/>
      <c r="N87" s="245"/>
      <c r="O87" s="245"/>
      <c r="P87" s="245"/>
      <c r="Q87" s="245"/>
      <c r="R87" s="245"/>
      <c r="S87" s="245"/>
      <c r="T87" s="245"/>
      <c r="U87" s="245"/>
      <c r="V87" s="245"/>
      <c r="W87" s="185"/>
      <c r="X87" s="185"/>
      <c r="Y87" s="185"/>
      <c r="Z87" s="185"/>
      <c r="AA87" s="185"/>
      <c r="AB87" s="185"/>
      <c r="AC87" s="185"/>
      <c r="AD87" s="185"/>
      <c r="AE87" s="185"/>
      <c r="AF87" s="185"/>
      <c r="AG87" s="185"/>
      <c r="AH87" s="185"/>
      <c r="AI87" s="49"/>
      <c r="AJ87" s="27"/>
      <c r="AK87" s="185"/>
      <c r="AL87" s="279"/>
      <c r="AM87" s="194"/>
    </row>
    <row r="88" spans="1:39" s="37" customFormat="1" ht="60" x14ac:dyDescent="0.25">
      <c r="A88" s="216"/>
      <c r="B88" s="248" t="str">
        <f>+'5 - Diseño y Valoración Control'!B90</f>
        <v>ACCESO A LA PROPIEDAD DE LA TIERRA Y LOS TERRITORIOS</v>
      </c>
      <c r="C88" s="8" t="str">
        <f>+'5 - Diseño y Valoración Control'!D90</f>
        <v>R 32</v>
      </c>
      <c r="D88" s="248" t="str">
        <f>+'5 - Diseño y Valoración Control'!E90</f>
        <v xml:space="preserve">Demoras en ejecutar las etapas propias del procedimiento por causas internas de revocatoria de predios no focalizados </v>
      </c>
      <c r="E88" s="248" t="str">
        <f>+'5 - Diseño y Valoración Control'!G90</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F88" s="203" t="s">
        <v>1867</v>
      </c>
      <c r="G88" s="244"/>
      <c r="H88" s="244" t="s">
        <v>1041</v>
      </c>
      <c r="I88" s="244"/>
      <c r="J88" s="245">
        <f t="shared" si="5"/>
        <v>0</v>
      </c>
      <c r="K88" s="245"/>
      <c r="L88" s="245"/>
      <c r="M88" s="245"/>
      <c r="N88" s="245"/>
      <c r="O88" s="245"/>
      <c r="P88" s="245"/>
      <c r="Q88" s="245"/>
      <c r="R88" s="245"/>
      <c r="S88" s="245"/>
      <c r="T88" s="245"/>
      <c r="U88" s="245"/>
      <c r="V88" s="245"/>
      <c r="W88" s="185"/>
      <c r="X88" s="185"/>
      <c r="Y88" s="185"/>
      <c r="Z88" s="185"/>
      <c r="AA88" s="185"/>
      <c r="AB88" s="185"/>
      <c r="AC88" s="185"/>
      <c r="AD88" s="185"/>
      <c r="AE88" s="185"/>
      <c r="AF88" s="185"/>
      <c r="AG88" s="185"/>
      <c r="AH88" s="185"/>
      <c r="AI88" s="49"/>
      <c r="AJ88" s="27"/>
      <c r="AK88" s="185"/>
      <c r="AL88" s="279"/>
      <c r="AM88" s="194"/>
    </row>
    <row r="89" spans="1:39" s="37" customFormat="1" ht="60" x14ac:dyDescent="0.25">
      <c r="A89" s="216"/>
      <c r="B89" s="248" t="str">
        <f>+'5 - Diseño y Valoración Control'!B91</f>
        <v>ACCESO A LA PROPIEDAD DE LA TIERRA Y LOS TERRITORIOS</v>
      </c>
      <c r="C89" s="8" t="str">
        <f>+'5 - Diseño y Valoración Control'!D91</f>
        <v>R 33</v>
      </c>
      <c r="D89" s="248" t="str">
        <f>+'5 - Diseño y Valoración Control'!E91</f>
        <v xml:space="preserve">Demoras en ejecutar las etapas propias del procedimiento por causas internas de revocatoria de predios focalizados </v>
      </c>
      <c r="E89" s="248" t="str">
        <f>+'5 - Diseño y Valoración Control'!G91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89" s="203" t="s">
        <v>1868</v>
      </c>
      <c r="G89" s="244" t="s">
        <v>1406</v>
      </c>
      <c r="H89" s="244" t="s">
        <v>1141</v>
      </c>
      <c r="I89" s="244" t="s">
        <v>1407</v>
      </c>
      <c r="J89" s="245">
        <f t="shared" si="5"/>
        <v>4</v>
      </c>
      <c r="K89" s="245"/>
      <c r="L89" s="245"/>
      <c r="M89" s="245">
        <v>1</v>
      </c>
      <c r="N89" s="245"/>
      <c r="O89" s="245"/>
      <c r="P89" s="245">
        <v>1</v>
      </c>
      <c r="Q89" s="245"/>
      <c r="R89" s="245"/>
      <c r="S89" s="245">
        <v>1</v>
      </c>
      <c r="T89" s="245"/>
      <c r="U89" s="245"/>
      <c r="V89" s="245">
        <v>1</v>
      </c>
      <c r="W89" s="49"/>
      <c r="X89" s="49"/>
      <c r="Y89" s="49">
        <v>1</v>
      </c>
      <c r="Z89" s="49"/>
      <c r="AA89" s="49"/>
      <c r="AB89" s="49">
        <v>1</v>
      </c>
      <c r="AC89" s="49"/>
      <c r="AD89" s="49"/>
      <c r="AE89" s="49">
        <v>1</v>
      </c>
      <c r="AF89" s="49"/>
      <c r="AG89" s="49"/>
      <c r="AH89" s="49">
        <v>1</v>
      </c>
      <c r="AI89" s="49">
        <f t="shared" si="4"/>
        <v>4</v>
      </c>
      <c r="AJ89" s="27">
        <v>1</v>
      </c>
      <c r="AK89" s="49" t="s">
        <v>668</v>
      </c>
      <c r="AL89" s="289" t="s">
        <v>2310</v>
      </c>
      <c r="AM89" s="279"/>
    </row>
    <row r="90" spans="1:39" s="37" customFormat="1" ht="60" x14ac:dyDescent="0.25">
      <c r="A90" s="216"/>
      <c r="B90" s="248" t="str">
        <f>+'5 - Diseño y Valoración Control'!B92</f>
        <v>ACCESO A LA PROPIEDAD DE LA TIERRA Y LOS TERRITORIOS</v>
      </c>
      <c r="C90" s="8" t="str">
        <f>+'5 - Diseño y Valoración Control'!D92</f>
        <v>R 33</v>
      </c>
      <c r="D90" s="248" t="str">
        <f>+'5 - Diseño y Valoración Control'!E92</f>
        <v xml:space="preserve">Demoras en ejecutar las etapas propias del procedimiento por causas internas de revocatoria de predios focalizados </v>
      </c>
      <c r="E90" s="248" t="str">
        <f>+'5 - Diseño y Valoración Control'!G92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0" s="203" t="s">
        <v>1869</v>
      </c>
      <c r="G90" s="244"/>
      <c r="H90" s="244" t="s">
        <v>1041</v>
      </c>
      <c r="I90" s="244"/>
      <c r="J90" s="245">
        <f t="shared" si="5"/>
        <v>0</v>
      </c>
      <c r="K90" s="245"/>
      <c r="L90" s="245"/>
      <c r="M90" s="245"/>
      <c r="N90" s="245"/>
      <c r="O90" s="245"/>
      <c r="P90" s="245"/>
      <c r="Q90" s="245"/>
      <c r="R90" s="245"/>
      <c r="S90" s="245"/>
      <c r="T90" s="245"/>
      <c r="U90" s="245"/>
      <c r="V90" s="245"/>
      <c r="W90" s="185"/>
      <c r="X90" s="185"/>
      <c r="Y90" s="185"/>
      <c r="Z90" s="185"/>
      <c r="AA90" s="185"/>
      <c r="AB90" s="185"/>
      <c r="AC90" s="185"/>
      <c r="AD90" s="185"/>
      <c r="AE90" s="185"/>
      <c r="AF90" s="185"/>
      <c r="AG90" s="185"/>
      <c r="AH90" s="185"/>
      <c r="AI90" s="49"/>
      <c r="AJ90" s="27"/>
      <c r="AK90" s="185"/>
      <c r="AL90" s="279"/>
      <c r="AM90" s="194"/>
    </row>
    <row r="91" spans="1:39" s="37" customFormat="1" ht="60" x14ac:dyDescent="0.25">
      <c r="A91" s="216"/>
      <c r="B91" s="248" t="str">
        <f>+'5 - Diseño y Valoración Control'!B93</f>
        <v>ACCESO A LA PROPIEDAD DE LA TIERRA Y LOS TERRITORIOS</v>
      </c>
      <c r="C91" s="8" t="str">
        <f>+'5 - Diseño y Valoración Control'!D93</f>
        <v>R 33</v>
      </c>
      <c r="D91" s="248" t="str">
        <f>+'5 - Diseño y Valoración Control'!E93</f>
        <v xml:space="preserve">Demoras en ejecutar las etapas propias del procedimiento por causas internas de revocatoria de predios focalizados </v>
      </c>
      <c r="E91" s="248" t="str">
        <f>+'5 - Diseño y Valoración Control'!G93</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F91" s="203" t="s">
        <v>1870</v>
      </c>
      <c r="G91" s="244"/>
      <c r="H91" s="244" t="s">
        <v>1041</v>
      </c>
      <c r="I91" s="244"/>
      <c r="J91" s="245">
        <f t="shared" si="5"/>
        <v>0</v>
      </c>
      <c r="K91" s="245"/>
      <c r="L91" s="245"/>
      <c r="M91" s="245"/>
      <c r="N91" s="245"/>
      <c r="O91" s="245"/>
      <c r="P91" s="245"/>
      <c r="Q91" s="245"/>
      <c r="R91" s="245"/>
      <c r="S91" s="245"/>
      <c r="T91" s="245"/>
      <c r="U91" s="245"/>
      <c r="V91" s="245"/>
      <c r="W91" s="185"/>
      <c r="X91" s="185"/>
      <c r="Y91" s="185"/>
      <c r="Z91" s="185"/>
      <c r="AA91" s="185"/>
      <c r="AB91" s="185"/>
      <c r="AC91" s="185"/>
      <c r="AD91" s="185"/>
      <c r="AE91" s="185"/>
      <c r="AF91" s="185"/>
      <c r="AG91" s="185"/>
      <c r="AH91" s="185"/>
      <c r="AI91" s="49"/>
      <c r="AJ91" s="27"/>
      <c r="AK91" s="185"/>
      <c r="AL91" s="279"/>
      <c r="AM91" s="194"/>
    </row>
    <row r="92" spans="1:39" s="37" customFormat="1" ht="90" x14ac:dyDescent="0.25">
      <c r="A92" s="216"/>
      <c r="B92" s="248" t="str">
        <f>+'5 - Diseño y Valoración Control'!B94</f>
        <v>ACCESO A LA PROPIEDAD DE LA TIERRA Y LOS TERRITORIOS</v>
      </c>
      <c r="C92" s="8" t="str">
        <f>+'5 - Diseño y Valoración Control'!D94</f>
        <v>R 34</v>
      </c>
      <c r="D92" s="248" t="str">
        <f>+'5 - Diseño y Valoración Control'!E94</f>
        <v>Redireccionamiento equivocado de las solicitudes que ingresan a la DAT</v>
      </c>
      <c r="E92" s="248" t="str">
        <f>+'5 - Diseño y Valoración Control'!G94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2" s="203" t="s">
        <v>1871</v>
      </c>
      <c r="G92" s="244" t="s">
        <v>2126</v>
      </c>
      <c r="H92" s="244" t="s">
        <v>1140</v>
      </c>
      <c r="I92" s="244" t="s">
        <v>2127</v>
      </c>
      <c r="J92" s="245">
        <f t="shared" si="5"/>
        <v>0.95</v>
      </c>
      <c r="K92" s="245"/>
      <c r="L92" s="245"/>
      <c r="M92" s="245">
        <v>0.95</v>
      </c>
      <c r="N92" s="245"/>
      <c r="O92" s="245"/>
      <c r="P92" s="245"/>
      <c r="Q92" s="245"/>
      <c r="R92" s="245"/>
      <c r="S92" s="245"/>
      <c r="T92" s="245"/>
      <c r="U92" s="245"/>
      <c r="V92" s="245"/>
      <c r="W92" s="49"/>
      <c r="X92" s="49"/>
      <c r="Y92" s="49"/>
      <c r="Z92" s="49"/>
      <c r="AA92" s="49">
        <v>0.95</v>
      </c>
      <c r="AB92" s="49"/>
      <c r="AC92" s="49"/>
      <c r="AD92" s="49"/>
      <c r="AE92" s="49"/>
      <c r="AF92" s="49"/>
      <c r="AG92" s="49"/>
      <c r="AH92" s="49"/>
      <c r="AI92" s="49">
        <f t="shared" si="4"/>
        <v>0.95</v>
      </c>
      <c r="AJ92" s="27">
        <v>1</v>
      </c>
      <c r="AK92" s="49" t="s">
        <v>668</v>
      </c>
      <c r="AL92" s="279" t="s">
        <v>2195</v>
      </c>
      <c r="AM92" s="279"/>
    </row>
    <row r="93" spans="1:39" s="37" customFormat="1" ht="90" x14ac:dyDescent="0.25">
      <c r="A93" s="216"/>
      <c r="B93" s="248" t="str">
        <f>+'5 - Diseño y Valoración Control'!B95</f>
        <v>ACCESO A LA PROPIEDAD DE LA TIERRA Y LOS TERRITORIOS</v>
      </c>
      <c r="C93" s="8" t="str">
        <f>+'5 - Diseño y Valoración Control'!D95</f>
        <v>R 34</v>
      </c>
      <c r="D93" s="248" t="str">
        <f>+'5 - Diseño y Valoración Control'!E95</f>
        <v>Redireccionamiento equivocado de las solicitudes que ingresan a la DAT</v>
      </c>
      <c r="E93" s="248" t="str">
        <f>+'5 - Diseño y Valoración Control'!G95</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F93" s="203" t="s">
        <v>1872</v>
      </c>
      <c r="G93" s="244"/>
      <c r="H93" s="244" t="s">
        <v>1041</v>
      </c>
      <c r="I93" s="244"/>
      <c r="J93" s="245">
        <f t="shared" si="5"/>
        <v>0</v>
      </c>
      <c r="K93" s="245"/>
      <c r="L93" s="245"/>
      <c r="M93" s="245"/>
      <c r="N93" s="245"/>
      <c r="O93" s="245"/>
      <c r="P93" s="245"/>
      <c r="Q93" s="245"/>
      <c r="R93" s="245"/>
      <c r="S93" s="245"/>
      <c r="T93" s="245"/>
      <c r="U93" s="245"/>
      <c r="V93" s="245"/>
      <c r="W93" s="185"/>
      <c r="X93" s="185"/>
      <c r="Y93" s="185"/>
      <c r="Z93" s="185"/>
      <c r="AA93" s="185"/>
      <c r="AB93" s="185"/>
      <c r="AC93" s="185"/>
      <c r="AD93" s="185"/>
      <c r="AE93" s="185"/>
      <c r="AF93" s="185"/>
      <c r="AG93" s="185"/>
      <c r="AH93" s="185"/>
      <c r="AI93" s="49"/>
      <c r="AJ93" s="27"/>
      <c r="AK93" s="185"/>
      <c r="AL93" s="279"/>
      <c r="AM93" s="194"/>
    </row>
    <row r="94" spans="1:39" s="37" customFormat="1" ht="75" x14ac:dyDescent="0.25">
      <c r="A94" s="216"/>
      <c r="B94" s="248" t="str">
        <f>+'5 - Diseño y Valoración Control'!B96</f>
        <v>ADMINISTRACIÓN DE TIERRAS</v>
      </c>
      <c r="C94" s="8" t="str">
        <f>+'5 - Diseño y Valoración Control'!D96</f>
        <v>R 35</v>
      </c>
      <c r="D94" s="248" t="str">
        <f>+'5 - Diseño y Valoración Control'!E96</f>
        <v>Demora en la revisión de las diferentes peticiones presentadas por las comunidades y/o resguardos indígenas a cargo de la DAE</v>
      </c>
      <c r="E94" s="248" t="str">
        <f>+'5 - Diseño y Valoración Control'!G96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4" s="203" t="s">
        <v>1873</v>
      </c>
      <c r="G94" s="244" t="s">
        <v>1395</v>
      </c>
      <c r="H94" s="244" t="s">
        <v>1139</v>
      </c>
      <c r="I94" s="244" t="s">
        <v>1396</v>
      </c>
      <c r="J94" s="245">
        <f>SUM(K94:V94)</f>
        <v>9</v>
      </c>
      <c r="K94" s="245"/>
      <c r="L94" s="245"/>
      <c r="M94" s="245"/>
      <c r="N94" s="245">
        <v>1</v>
      </c>
      <c r="O94" s="245">
        <v>1</v>
      </c>
      <c r="P94" s="245">
        <v>1</v>
      </c>
      <c r="Q94" s="245">
        <v>1</v>
      </c>
      <c r="R94" s="245">
        <v>1</v>
      </c>
      <c r="S94" s="245">
        <v>1</v>
      </c>
      <c r="T94" s="245">
        <v>1</v>
      </c>
      <c r="U94" s="245">
        <v>1</v>
      </c>
      <c r="V94" s="245">
        <v>1</v>
      </c>
      <c r="W94" s="49"/>
      <c r="X94" s="49"/>
      <c r="Y94" s="49"/>
      <c r="Z94" s="49">
        <v>3</v>
      </c>
      <c r="AA94" s="49">
        <v>5</v>
      </c>
      <c r="AB94" s="49">
        <v>5</v>
      </c>
      <c r="AC94" s="49">
        <v>5</v>
      </c>
      <c r="AD94" s="49">
        <v>14</v>
      </c>
      <c r="AE94" s="49">
        <v>22</v>
      </c>
      <c r="AF94" s="49">
        <v>14</v>
      </c>
      <c r="AG94" s="49">
        <v>6</v>
      </c>
      <c r="AH94" s="49"/>
      <c r="AI94" s="49">
        <f t="shared" si="4"/>
        <v>74</v>
      </c>
      <c r="AJ94" s="27">
        <v>1</v>
      </c>
      <c r="AK94" s="49" t="s">
        <v>668</v>
      </c>
      <c r="AL94" s="289" t="s">
        <v>2316</v>
      </c>
      <c r="AM94" s="279"/>
    </row>
    <row r="95" spans="1:39" s="37" customFormat="1" ht="75" x14ac:dyDescent="0.25">
      <c r="A95" s="216"/>
      <c r="B95" s="248" t="str">
        <f>+'5 - Diseño y Valoración Control'!B97</f>
        <v>ADMINISTRACIÓN DE TIERRAS</v>
      </c>
      <c r="C95" s="8" t="str">
        <f>+'5 - Diseño y Valoración Control'!D97</f>
        <v>R 35</v>
      </c>
      <c r="D95" s="248" t="str">
        <f>+'5 - Diseño y Valoración Control'!E97</f>
        <v>Demora en la revisión de las diferentes peticiones presentadas por las comunidades y/o resguardos indígenas a cargo de la DAE</v>
      </c>
      <c r="E95" s="248" t="str">
        <f>+'5 - Diseño y Valoración Control'!G97</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F95" s="203" t="s">
        <v>1874</v>
      </c>
      <c r="G95" s="244" t="s">
        <v>1006</v>
      </c>
      <c r="H95" s="244" t="s">
        <v>1139</v>
      </c>
      <c r="I95" s="244" t="s">
        <v>1007</v>
      </c>
      <c r="J95" s="245">
        <f>SUM(K95:V95)</f>
        <v>9</v>
      </c>
      <c r="K95" s="245"/>
      <c r="L95" s="245"/>
      <c r="M95" s="245"/>
      <c r="N95" s="245">
        <v>1</v>
      </c>
      <c r="O95" s="245">
        <v>1</v>
      </c>
      <c r="P95" s="245">
        <v>1</v>
      </c>
      <c r="Q95" s="245">
        <v>1</v>
      </c>
      <c r="R95" s="245">
        <v>1</v>
      </c>
      <c r="S95" s="245">
        <v>1</v>
      </c>
      <c r="T95" s="245">
        <v>1</v>
      </c>
      <c r="U95" s="245">
        <v>1</v>
      </c>
      <c r="V95" s="245">
        <v>1</v>
      </c>
      <c r="W95" s="49"/>
      <c r="X95" s="49"/>
      <c r="Y95" s="49"/>
      <c r="Z95" s="49">
        <v>1</v>
      </c>
      <c r="AA95" s="49">
        <v>1</v>
      </c>
      <c r="AB95" s="49">
        <v>1</v>
      </c>
      <c r="AC95" s="49">
        <v>1</v>
      </c>
      <c r="AD95" s="49">
        <v>1</v>
      </c>
      <c r="AE95" s="49">
        <v>1</v>
      </c>
      <c r="AF95" s="49">
        <v>1</v>
      </c>
      <c r="AG95" s="49">
        <v>1</v>
      </c>
      <c r="AH95" s="49"/>
      <c r="AI95" s="49">
        <f t="shared" si="4"/>
        <v>8</v>
      </c>
      <c r="AJ95" s="27">
        <f>+SUM(W95:AH95)/+SUM(K95:V95)</f>
        <v>0.88888888888888884</v>
      </c>
      <c r="AK95" s="49" t="s">
        <v>667</v>
      </c>
      <c r="AL95" s="289" t="s">
        <v>2317</v>
      </c>
      <c r="AM95" s="279"/>
    </row>
    <row r="96" spans="1:39" s="37" customFormat="1" ht="60" x14ac:dyDescent="0.25">
      <c r="A96" s="216"/>
      <c r="B96" s="248" t="str">
        <f>+'5 - Diseño y Valoración Control'!B98</f>
        <v>ADMINISTRACIÓN DE TIERRAS</v>
      </c>
      <c r="C96" s="8" t="str">
        <f>+'5 - Diseño y Valoración Control'!D98</f>
        <v>R 36</v>
      </c>
      <c r="D96" s="248" t="str">
        <f>+'5 - Diseño y Valoración Control'!E98</f>
        <v>Inventario de predios desactualizado de Fondo de Tierras para la Reforma Rural Integral</v>
      </c>
      <c r="E96" s="248" t="str">
        <f>+'5 - Diseño y Valoración Control'!G98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6" s="203" t="s">
        <v>1875</v>
      </c>
      <c r="G96" s="244" t="s">
        <v>1408</v>
      </c>
      <c r="H96" s="244" t="s">
        <v>1143</v>
      </c>
      <c r="I96" s="244" t="s">
        <v>1409</v>
      </c>
      <c r="J96" s="245">
        <f>SUM(K96:V96)</f>
        <v>2</v>
      </c>
      <c r="K96" s="245"/>
      <c r="L96" s="245"/>
      <c r="M96" s="245"/>
      <c r="N96" s="245"/>
      <c r="O96" s="245"/>
      <c r="P96" s="245"/>
      <c r="Q96" s="245">
        <v>1</v>
      </c>
      <c r="R96" s="245"/>
      <c r="S96" s="245"/>
      <c r="T96" s="245"/>
      <c r="U96" s="245">
        <v>1</v>
      </c>
      <c r="V96" s="245"/>
      <c r="W96" s="185"/>
      <c r="X96" s="185"/>
      <c r="Y96" s="185"/>
      <c r="Z96" s="185"/>
      <c r="AA96" s="185"/>
      <c r="AB96" s="185"/>
      <c r="AC96" s="185">
        <v>1</v>
      </c>
      <c r="AD96" s="185"/>
      <c r="AE96" s="185"/>
      <c r="AF96" s="185"/>
      <c r="AG96" s="185">
        <v>1</v>
      </c>
      <c r="AH96" s="185"/>
      <c r="AI96" s="49">
        <f t="shared" si="4"/>
        <v>2</v>
      </c>
      <c r="AJ96" s="27">
        <v>1</v>
      </c>
      <c r="AK96" s="49" t="s">
        <v>668</v>
      </c>
      <c r="AL96" s="289" t="s">
        <v>2308</v>
      </c>
      <c r="AM96" s="194"/>
    </row>
    <row r="97" spans="1:39" s="37" customFormat="1" ht="60" x14ac:dyDescent="0.25">
      <c r="A97" s="216"/>
      <c r="B97" s="248" t="str">
        <f>+'5 - Diseño y Valoración Control'!B99</f>
        <v>ADMINISTRACIÓN DE TIERRAS</v>
      </c>
      <c r="C97" s="8" t="str">
        <f>+'5 - Diseño y Valoración Control'!D99</f>
        <v>R 36</v>
      </c>
      <c r="D97" s="248" t="str">
        <f>+'5 - Diseño y Valoración Control'!E99</f>
        <v>Inventario de predios desactualizado de Fondo de Tierras para la Reforma Rural Integral</v>
      </c>
      <c r="E97" s="248" t="str">
        <f>+'5 - Diseño y Valoración Control'!G99</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F97" s="203" t="s">
        <v>1876</v>
      </c>
      <c r="G97" s="244"/>
      <c r="H97" s="244" t="s">
        <v>1041</v>
      </c>
      <c r="I97" s="244"/>
      <c r="J97" s="245">
        <f>SUM(K97:V97)</f>
        <v>0</v>
      </c>
      <c r="K97" s="245"/>
      <c r="L97" s="245"/>
      <c r="M97" s="245"/>
      <c r="N97" s="245"/>
      <c r="O97" s="245"/>
      <c r="P97" s="245"/>
      <c r="Q97" s="245"/>
      <c r="R97" s="245"/>
      <c r="S97" s="245"/>
      <c r="T97" s="245"/>
      <c r="U97" s="245"/>
      <c r="V97" s="245"/>
      <c r="W97" s="185"/>
      <c r="X97" s="185"/>
      <c r="Y97" s="185"/>
      <c r="Z97" s="185"/>
      <c r="AA97" s="185"/>
      <c r="AB97" s="185"/>
      <c r="AC97" s="185"/>
      <c r="AD97" s="185"/>
      <c r="AE97" s="185"/>
      <c r="AF97" s="185"/>
      <c r="AG97" s="185"/>
      <c r="AH97" s="185"/>
      <c r="AI97" s="49"/>
      <c r="AJ97" s="27"/>
      <c r="AK97" s="185"/>
      <c r="AL97" s="279"/>
      <c r="AM97" s="194"/>
    </row>
    <row r="98" spans="1:39" s="37" customFormat="1" ht="180" x14ac:dyDescent="0.25">
      <c r="A98" s="216"/>
      <c r="B98" s="248" t="str">
        <f>+'5 - Diseño y Valoración Control'!B100</f>
        <v>GESTIÓN DE LA INFORMACIÓN</v>
      </c>
      <c r="C98" s="8" t="str">
        <f>+'5 - Diseño y Valoración Control'!D100</f>
        <v>R 37</v>
      </c>
      <c r="D98" s="248" t="str">
        <f>+'5 - Diseño y Valoración Control'!E100</f>
        <v>Entrega de información Topográfica fuera de los tiempos requeridos</v>
      </c>
      <c r="E98" s="248" t="str">
        <f>+'5 - Diseño y Valoración Control'!G100</f>
        <v>Posibilidad de pérdida reputacional en la imagen de la entidad de manera interna o externa por falta de planeación del área misional en la entrega de información para validación</v>
      </c>
      <c r="F98" s="203" t="s">
        <v>1877</v>
      </c>
      <c r="G98" s="244" t="s">
        <v>1410</v>
      </c>
      <c r="H98" s="244" t="s">
        <v>1144</v>
      </c>
      <c r="I98" s="244" t="s">
        <v>1411</v>
      </c>
      <c r="J98" s="245">
        <f t="shared" ref="J98:J106" si="6">SUM(K98:V98)</f>
        <v>1</v>
      </c>
      <c r="K98" s="245"/>
      <c r="L98" s="245"/>
      <c r="M98" s="245"/>
      <c r="N98" s="245"/>
      <c r="O98" s="245"/>
      <c r="P98" s="245">
        <v>1</v>
      </c>
      <c r="Q98" s="245"/>
      <c r="R98" s="245"/>
      <c r="S98" s="245"/>
      <c r="T98" s="245"/>
      <c r="U98" s="245"/>
      <c r="V98" s="245"/>
      <c r="W98" s="49"/>
      <c r="X98" s="49"/>
      <c r="Y98" s="49"/>
      <c r="Z98" s="49"/>
      <c r="AA98" s="49"/>
      <c r="AB98" s="49">
        <v>1</v>
      </c>
      <c r="AC98" s="49"/>
      <c r="AD98" s="49"/>
      <c r="AE98" s="49"/>
      <c r="AF98" s="49"/>
      <c r="AG98" s="49"/>
      <c r="AH98" s="49"/>
      <c r="AI98" s="49">
        <f t="shared" si="4"/>
        <v>1</v>
      </c>
      <c r="AJ98" s="27">
        <v>1</v>
      </c>
      <c r="AK98" s="49" t="s">
        <v>668</v>
      </c>
      <c r="AL98" s="279" t="s">
        <v>2244</v>
      </c>
      <c r="AM98" s="279" t="s">
        <v>2245</v>
      </c>
    </row>
    <row r="99" spans="1:39" s="37" customFormat="1" ht="30" x14ac:dyDescent="0.25">
      <c r="A99" s="216"/>
      <c r="B99" s="248" t="str">
        <f>+'5 - Diseño y Valoración Control'!B101</f>
        <v>GESTIÓN DE LA INFORMACIÓN</v>
      </c>
      <c r="C99" s="8" t="str">
        <f>+'5 - Diseño y Valoración Control'!D101</f>
        <v>R 37</v>
      </c>
      <c r="D99" s="248" t="str">
        <f>+'5 - Diseño y Valoración Control'!E101</f>
        <v>Entrega de información Topográfica fuera de los tiempos requeridos</v>
      </c>
      <c r="E99" s="248" t="str">
        <f>+'5 - Diseño y Valoración Control'!G101</f>
        <v>Posibilidad de pérdida reputacional en la imagen de la entidad de manera interna o externa por falta de planeación del área misional en la entrega de información para validación</v>
      </c>
      <c r="F99" s="203" t="s">
        <v>1878</v>
      </c>
      <c r="G99" s="244"/>
      <c r="H99" s="244" t="s">
        <v>1041</v>
      </c>
      <c r="I99" s="244"/>
      <c r="J99" s="245">
        <f t="shared" si="6"/>
        <v>0</v>
      </c>
      <c r="K99" s="245"/>
      <c r="L99" s="245"/>
      <c r="M99" s="245"/>
      <c r="N99" s="245"/>
      <c r="O99" s="245"/>
      <c r="P99" s="245"/>
      <c r="Q99" s="245"/>
      <c r="R99" s="245"/>
      <c r="S99" s="245"/>
      <c r="T99" s="245"/>
      <c r="U99" s="245"/>
      <c r="V99" s="245"/>
      <c r="W99" s="185"/>
      <c r="X99" s="185"/>
      <c r="Y99" s="185"/>
      <c r="Z99" s="185"/>
      <c r="AA99" s="185"/>
      <c r="AB99" s="185"/>
      <c r="AC99" s="185"/>
      <c r="AD99" s="185"/>
      <c r="AE99" s="185"/>
      <c r="AF99" s="185"/>
      <c r="AG99" s="185"/>
      <c r="AH99" s="185"/>
      <c r="AI99" s="49"/>
      <c r="AJ99" s="27"/>
      <c r="AK99" s="185"/>
      <c r="AL99" s="279"/>
      <c r="AM99" s="194"/>
    </row>
    <row r="100" spans="1:39" s="37" customFormat="1" ht="90" x14ac:dyDescent="0.25">
      <c r="A100" s="216"/>
      <c r="B100" s="248" t="str">
        <f>+'5 - Diseño y Valoración Control'!B102</f>
        <v>GESTIÓN DE LA INFORMACIÓN</v>
      </c>
      <c r="C100" s="8" t="str">
        <f>+'5 - Diseño y Valoración Control'!D102</f>
        <v>R 38</v>
      </c>
      <c r="D100" s="248" t="str">
        <f>+'5 - Diseño y Valoración Control'!E102</f>
        <v>Entrega de información fuera de los estándares y requisitos técnicos mínimos</v>
      </c>
      <c r="E100" s="248" t="str">
        <f>+'5 - Diseño y Valoración Control'!G102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0" s="203" t="s">
        <v>1879</v>
      </c>
      <c r="G100" s="244" t="s">
        <v>1412</v>
      </c>
      <c r="H100" s="244" t="s">
        <v>1144</v>
      </c>
      <c r="I100" s="244" t="s">
        <v>1413</v>
      </c>
      <c r="J100" s="245">
        <f t="shared" si="6"/>
        <v>1</v>
      </c>
      <c r="K100" s="245"/>
      <c r="L100" s="245"/>
      <c r="M100" s="245"/>
      <c r="N100" s="245"/>
      <c r="O100" s="245"/>
      <c r="P100" s="245"/>
      <c r="Q100" s="245"/>
      <c r="R100" s="245">
        <v>1</v>
      </c>
      <c r="S100" s="245"/>
      <c r="T100" s="245"/>
      <c r="U100" s="245"/>
      <c r="V100" s="245"/>
      <c r="W100" s="185"/>
      <c r="X100" s="185"/>
      <c r="Y100" s="185"/>
      <c r="Z100" s="185"/>
      <c r="AA100" s="185"/>
      <c r="AB100" s="185"/>
      <c r="AC100" s="185"/>
      <c r="AD100" s="185">
        <v>1</v>
      </c>
      <c r="AE100" s="185"/>
      <c r="AF100" s="185"/>
      <c r="AG100" s="185"/>
      <c r="AH100" s="185"/>
      <c r="AI100" s="49">
        <f t="shared" si="4"/>
        <v>1</v>
      </c>
      <c r="AJ100" s="27">
        <v>1</v>
      </c>
      <c r="AK100" s="49" t="s">
        <v>668</v>
      </c>
      <c r="AL100" s="279" t="s">
        <v>2246</v>
      </c>
      <c r="AM100" s="194" t="s">
        <v>2247</v>
      </c>
    </row>
    <row r="101" spans="1:39" s="37" customFormat="1" ht="105" x14ac:dyDescent="0.25">
      <c r="A101" s="216"/>
      <c r="B101" s="248" t="str">
        <f>+'5 - Diseño y Valoración Control'!B103</f>
        <v>GESTIÓN DE LA INFORMACIÓN</v>
      </c>
      <c r="C101" s="8" t="str">
        <f>+'5 - Diseño y Valoración Control'!D103</f>
        <v>R 38</v>
      </c>
      <c r="D101" s="248" t="str">
        <f>+'5 - Diseño y Valoración Control'!E103</f>
        <v>Entrega de información fuera de los estándares y requisitos técnicos mínimos</v>
      </c>
      <c r="E101" s="248" t="str">
        <f>+'5 - Diseño y Valoración Control'!G103</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F101" s="203" t="s">
        <v>1880</v>
      </c>
      <c r="G101" s="244" t="s">
        <v>1414</v>
      </c>
      <c r="H101" s="244" t="s">
        <v>1144</v>
      </c>
      <c r="I101" s="244" t="s">
        <v>1415</v>
      </c>
      <c r="J101" s="245">
        <f t="shared" si="6"/>
        <v>1</v>
      </c>
      <c r="K101" s="245"/>
      <c r="L101" s="245"/>
      <c r="M101" s="245"/>
      <c r="N101" s="245"/>
      <c r="O101" s="245"/>
      <c r="P101" s="245"/>
      <c r="Q101" s="245"/>
      <c r="R101" s="245">
        <v>1</v>
      </c>
      <c r="S101" s="245"/>
      <c r="T101" s="245"/>
      <c r="U101" s="245"/>
      <c r="V101" s="245"/>
      <c r="W101" s="185"/>
      <c r="X101" s="185"/>
      <c r="Y101" s="185"/>
      <c r="Z101" s="185"/>
      <c r="AA101" s="185"/>
      <c r="AB101" s="185"/>
      <c r="AC101" s="185"/>
      <c r="AD101" s="185">
        <v>1</v>
      </c>
      <c r="AE101" s="185"/>
      <c r="AF101" s="185"/>
      <c r="AG101" s="185"/>
      <c r="AH101" s="185"/>
      <c r="AI101" s="49">
        <f t="shared" si="4"/>
        <v>1</v>
      </c>
      <c r="AJ101" s="27">
        <v>1</v>
      </c>
      <c r="AK101" s="49" t="s">
        <v>668</v>
      </c>
      <c r="AL101" s="279" t="s">
        <v>2248</v>
      </c>
      <c r="AM101" s="194" t="s">
        <v>2249</v>
      </c>
    </row>
    <row r="102" spans="1:39" s="37" customFormat="1" ht="45" x14ac:dyDescent="0.25">
      <c r="A102" s="216"/>
      <c r="B102" s="248" t="str">
        <f>+'5 - Diseño y Valoración Control'!B104</f>
        <v>GESTIÓN DE LA INFORMACIÓN</v>
      </c>
      <c r="C102" s="8" t="str">
        <f>+'5 - Diseño y Valoración Control'!D104</f>
        <v>R 39</v>
      </c>
      <c r="D102" s="248" t="str">
        <f>+'5 - Diseño y Valoración Control'!E104</f>
        <v>Incumplimiento en la entrega de productos y servicios en la construcción de soluciones de software</v>
      </c>
      <c r="E102" s="248" t="str">
        <f>+'5 - Diseño y Valoración Control'!G104</f>
        <v>Posibilidad de afectación económica en los costos que han sido definidos en los rubros presupuestales para los proyectos de desarrollo de software debido a la estimación errada para cada una de las etapas del ciclo de desarrollo de la solución</v>
      </c>
      <c r="F102" s="203" t="s">
        <v>1881</v>
      </c>
      <c r="G102" s="244" t="s">
        <v>1416</v>
      </c>
      <c r="H102" s="244" t="s">
        <v>1417</v>
      </c>
      <c r="I102" s="244" t="s">
        <v>1418</v>
      </c>
      <c r="J102" s="245">
        <f t="shared" si="6"/>
        <v>2</v>
      </c>
      <c r="K102" s="245"/>
      <c r="L102" s="245"/>
      <c r="M102" s="245"/>
      <c r="N102" s="245"/>
      <c r="O102" s="245">
        <v>1</v>
      </c>
      <c r="P102" s="245"/>
      <c r="Q102" s="245"/>
      <c r="R102" s="245"/>
      <c r="S102" s="245">
        <v>1</v>
      </c>
      <c r="T102" s="245"/>
      <c r="U102" s="245"/>
      <c r="V102" s="245"/>
      <c r="W102" s="49"/>
      <c r="X102" s="49"/>
      <c r="Y102" s="49"/>
      <c r="Z102" s="49"/>
      <c r="AA102" s="49">
        <v>1</v>
      </c>
      <c r="AB102" s="49"/>
      <c r="AC102" s="49"/>
      <c r="AD102" s="49"/>
      <c r="AE102" s="49">
        <v>1</v>
      </c>
      <c r="AF102" s="49"/>
      <c r="AG102" s="49"/>
      <c r="AH102" s="49"/>
      <c r="AI102" s="49">
        <f t="shared" si="4"/>
        <v>2</v>
      </c>
      <c r="AJ102" s="27">
        <v>1</v>
      </c>
      <c r="AK102" s="49" t="s">
        <v>668</v>
      </c>
      <c r="AL102" s="279" t="s">
        <v>2250</v>
      </c>
      <c r="AM102" s="279"/>
    </row>
    <row r="103" spans="1:39" s="37" customFormat="1" ht="45" x14ac:dyDescent="0.25">
      <c r="A103" s="216"/>
      <c r="B103" s="248" t="str">
        <f>+'5 - Diseño y Valoración Control'!B105</f>
        <v>GESTIÓN DE LA INFORMACIÓN</v>
      </c>
      <c r="C103" s="8" t="str">
        <f>+'5 - Diseño y Valoración Control'!D105</f>
        <v>R 39</v>
      </c>
      <c r="D103" s="248" t="str">
        <f>+'5 - Diseño y Valoración Control'!E105</f>
        <v>Incumplimiento en la entrega de productos y servicios en la construcción de soluciones de software</v>
      </c>
      <c r="E103" s="248" t="str">
        <f>+'5 - Diseño y Valoración Control'!G105</f>
        <v>Posibilidad de afectación económica en los costos que han sido definidos en los rubros presupuestales para los proyectos de desarrollo de software debido a la estimación errada para cada una de las etapas del ciclo de desarrollo de la solución</v>
      </c>
      <c r="F103" s="203" t="s">
        <v>1882</v>
      </c>
      <c r="G103" s="244" t="s">
        <v>1419</v>
      </c>
      <c r="H103" s="244" t="s">
        <v>1417</v>
      </c>
      <c r="I103" s="244" t="s">
        <v>1420</v>
      </c>
      <c r="J103" s="245">
        <f t="shared" si="6"/>
        <v>3</v>
      </c>
      <c r="K103" s="245"/>
      <c r="L103" s="245"/>
      <c r="M103" s="245"/>
      <c r="N103" s="245"/>
      <c r="O103" s="245"/>
      <c r="P103" s="245"/>
      <c r="Q103" s="245">
        <v>1</v>
      </c>
      <c r="R103" s="245"/>
      <c r="S103" s="245">
        <v>1</v>
      </c>
      <c r="T103" s="245"/>
      <c r="U103" s="245">
        <v>1</v>
      </c>
      <c r="V103" s="245"/>
      <c r="W103" s="185"/>
      <c r="X103" s="185"/>
      <c r="Y103" s="185"/>
      <c r="Z103" s="185"/>
      <c r="AA103" s="185"/>
      <c r="AB103" s="185"/>
      <c r="AC103" s="185">
        <v>1</v>
      </c>
      <c r="AD103" s="185"/>
      <c r="AE103" s="185">
        <v>1</v>
      </c>
      <c r="AF103" s="185"/>
      <c r="AG103" s="185">
        <v>1</v>
      </c>
      <c r="AH103" s="185"/>
      <c r="AI103" s="49">
        <f t="shared" si="4"/>
        <v>3</v>
      </c>
      <c r="AJ103" s="27">
        <v>1</v>
      </c>
      <c r="AK103" s="49" t="s">
        <v>668</v>
      </c>
      <c r="AL103" s="289" t="s">
        <v>2301</v>
      </c>
      <c r="AM103" s="194"/>
    </row>
    <row r="104" spans="1:39" s="37" customFormat="1" ht="45" x14ac:dyDescent="0.25">
      <c r="A104" s="216"/>
      <c r="B104" s="248" t="str">
        <f>+'5 - Diseño y Valoración Control'!B106</f>
        <v>GESTIÓN DE LA INFORMACIÓN</v>
      </c>
      <c r="C104" s="8" t="str">
        <f>+'5 - Diseño y Valoración Control'!D106</f>
        <v>R 39</v>
      </c>
      <c r="D104" s="248" t="str">
        <f>+'5 - Diseño y Valoración Control'!E106</f>
        <v>Incumplimiento en la entrega de productos y servicios en la construcción de soluciones de software</v>
      </c>
      <c r="E104" s="248" t="str">
        <f>+'5 - Diseño y Valoración Control'!G106</f>
        <v>Posibilidad de afectación económica en los costos que han sido definidos en los rubros presupuestales para los proyectos de desarrollo de software debido a la estimación errada para cada una de las etapas del ciclo de desarrollo de la solución</v>
      </c>
      <c r="F104" s="203" t="s">
        <v>1883</v>
      </c>
      <c r="G104" s="244"/>
      <c r="H104" s="244" t="s">
        <v>1041</v>
      </c>
      <c r="I104" s="244"/>
      <c r="J104" s="245">
        <f t="shared" si="6"/>
        <v>0</v>
      </c>
      <c r="K104" s="245"/>
      <c r="L104" s="245"/>
      <c r="M104" s="245"/>
      <c r="N104" s="245"/>
      <c r="O104" s="245"/>
      <c r="P104" s="245"/>
      <c r="Q104" s="245"/>
      <c r="R104" s="245"/>
      <c r="S104" s="245"/>
      <c r="T104" s="245"/>
      <c r="U104" s="245"/>
      <c r="V104" s="245"/>
      <c r="W104" s="185"/>
      <c r="X104" s="185"/>
      <c r="Y104" s="185"/>
      <c r="Z104" s="185"/>
      <c r="AA104" s="185"/>
      <c r="AB104" s="185"/>
      <c r="AC104" s="185"/>
      <c r="AD104" s="185"/>
      <c r="AE104" s="185"/>
      <c r="AF104" s="185"/>
      <c r="AG104" s="185"/>
      <c r="AH104" s="185"/>
      <c r="AI104" s="49"/>
      <c r="AJ104" s="27"/>
      <c r="AK104" s="185"/>
      <c r="AL104" s="279"/>
      <c r="AM104" s="194"/>
    </row>
    <row r="105" spans="1:39" s="37" customFormat="1" ht="45" x14ac:dyDescent="0.25">
      <c r="A105" s="216"/>
      <c r="B105" s="248" t="str">
        <f>+'5 - Diseño y Valoración Control'!B107</f>
        <v>GESTIÓN DE LA INFORMACIÓN</v>
      </c>
      <c r="C105" s="8" t="str">
        <f>+'5 - Diseño y Valoración Control'!D107</f>
        <v>R 40</v>
      </c>
      <c r="D105" s="248" t="str">
        <f>+'5 - Diseño y Valoración Control'!E107</f>
        <v>Incumplir los tiempos de entrega de desarrollo y ajustes a las aplicaciones de la Agencia</v>
      </c>
      <c r="E105" s="248" t="str">
        <f>+'5 - Diseño y Valoración Control'!G107</f>
        <v>Posibilidad de afectación económica en los costos que han sido definidos en los rubros presupuestales para los proyectos de desarrollo de software debido a la estimación errada para cada una de las etapas del ciclo de desarrollo de la solución</v>
      </c>
      <c r="F105" s="203" t="s">
        <v>1884</v>
      </c>
      <c r="G105" s="244" t="s">
        <v>1421</v>
      </c>
      <c r="H105" s="244" t="s">
        <v>1417</v>
      </c>
      <c r="I105" s="244" t="s">
        <v>1422</v>
      </c>
      <c r="J105" s="245">
        <f t="shared" si="6"/>
        <v>3</v>
      </c>
      <c r="K105" s="245"/>
      <c r="L105" s="245"/>
      <c r="M105" s="245"/>
      <c r="N105" s="245"/>
      <c r="O105" s="245">
        <v>1</v>
      </c>
      <c r="P105" s="245"/>
      <c r="Q105" s="245"/>
      <c r="R105" s="245">
        <v>1</v>
      </c>
      <c r="S105" s="245"/>
      <c r="T105" s="245"/>
      <c r="U105" s="245">
        <v>1</v>
      </c>
      <c r="V105" s="245"/>
      <c r="W105" s="49"/>
      <c r="X105" s="49"/>
      <c r="Y105" s="49"/>
      <c r="Z105" s="49"/>
      <c r="AA105" s="49">
        <v>1</v>
      </c>
      <c r="AB105" s="49">
        <v>1</v>
      </c>
      <c r="AC105" s="49"/>
      <c r="AD105" s="49">
        <v>1</v>
      </c>
      <c r="AE105" s="49"/>
      <c r="AF105" s="49"/>
      <c r="AG105" s="49">
        <v>1</v>
      </c>
      <c r="AH105" s="49"/>
      <c r="AI105" s="49">
        <f t="shared" si="4"/>
        <v>4</v>
      </c>
      <c r="AJ105" s="27">
        <v>1</v>
      </c>
      <c r="AK105" s="49" t="s">
        <v>668</v>
      </c>
      <c r="AL105" s="289" t="s">
        <v>2302</v>
      </c>
      <c r="AM105" s="279"/>
    </row>
    <row r="106" spans="1:39" s="37" customFormat="1" ht="45" x14ac:dyDescent="0.25">
      <c r="A106" s="216"/>
      <c r="B106" s="248" t="str">
        <f>+'5 - Diseño y Valoración Control'!B108</f>
        <v>GESTIÓN DE LA INFORMACIÓN</v>
      </c>
      <c r="C106" s="8" t="str">
        <f>+'5 - Diseño y Valoración Control'!D108</f>
        <v>R 40</v>
      </c>
      <c r="D106" s="248" t="str">
        <f>+'5 - Diseño y Valoración Control'!E108</f>
        <v>Incumplir los tiempos de entrega de desarrollo y ajustes a las aplicaciones de la Agencia</v>
      </c>
      <c r="E106" s="248" t="str">
        <f>+'5 - Diseño y Valoración Control'!G108</f>
        <v>Posibilidad de afectación económica en los costos que han sido definidos en los rubros presupuestales para los proyectos de desarrollo de software debido a la estimación errada para cada una de las etapas del ciclo de desarrollo de la solución</v>
      </c>
      <c r="F106" s="203" t="s">
        <v>1885</v>
      </c>
      <c r="G106" s="244"/>
      <c r="H106" s="244" t="s">
        <v>1041</v>
      </c>
      <c r="I106" s="244"/>
      <c r="J106" s="245">
        <f t="shared" si="6"/>
        <v>0</v>
      </c>
      <c r="K106" s="245"/>
      <c r="L106" s="245"/>
      <c r="M106" s="245"/>
      <c r="N106" s="245"/>
      <c r="O106" s="245"/>
      <c r="P106" s="245"/>
      <c r="Q106" s="245"/>
      <c r="R106" s="245"/>
      <c r="S106" s="245"/>
      <c r="T106" s="245"/>
      <c r="U106" s="245"/>
      <c r="V106" s="245"/>
      <c r="W106" s="185"/>
      <c r="X106" s="185"/>
      <c r="Y106" s="185"/>
      <c r="Z106" s="185"/>
      <c r="AA106" s="185"/>
      <c r="AB106" s="185"/>
      <c r="AC106" s="185"/>
      <c r="AD106" s="185"/>
      <c r="AE106" s="185"/>
      <c r="AF106" s="185"/>
      <c r="AG106" s="185"/>
      <c r="AH106" s="185"/>
      <c r="AI106" s="49"/>
      <c r="AJ106" s="27"/>
      <c r="AK106" s="185"/>
      <c r="AL106" s="279"/>
      <c r="AM106" s="194"/>
    </row>
    <row r="107" spans="1:39" s="37" customFormat="1" ht="45" x14ac:dyDescent="0.25">
      <c r="A107" s="216"/>
      <c r="B107" s="248" t="str">
        <f>+'5 - Diseño y Valoración Control'!B109</f>
        <v>GESTIÓN DE LA INFORMACIÓN</v>
      </c>
      <c r="C107" s="8" t="str">
        <f>+'5 - Diseño y Valoración Control'!D109</f>
        <v>R 41</v>
      </c>
      <c r="D107" s="248" t="str">
        <f>+'5 - Diseño y Valoración Control'!E109</f>
        <v>Realizar actividades relacionadas con los procedimientos misionales fuera del sistema integrado de tierras (SIT), dispuesto  por la Entidad</v>
      </c>
      <c r="E107" s="248" t="str">
        <f>+'5 - Diseño y Valoración Control'!G109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7" s="203" t="s">
        <v>1886</v>
      </c>
      <c r="G107" s="244" t="s">
        <v>1423</v>
      </c>
      <c r="H107" s="244" t="s">
        <v>1417</v>
      </c>
      <c r="I107" s="244" t="s">
        <v>1424</v>
      </c>
      <c r="J107" s="245">
        <f t="shared" ref="J107:J114" si="7">SUM(K107:V107)</f>
        <v>1</v>
      </c>
      <c r="K107" s="245"/>
      <c r="L107" s="245"/>
      <c r="M107" s="245"/>
      <c r="N107" s="245"/>
      <c r="O107" s="245"/>
      <c r="P107" s="245"/>
      <c r="Q107" s="245"/>
      <c r="R107" s="245"/>
      <c r="S107" s="245">
        <v>1</v>
      </c>
      <c r="T107" s="245"/>
      <c r="U107" s="245"/>
      <c r="V107" s="245"/>
      <c r="W107" s="185"/>
      <c r="X107" s="185"/>
      <c r="Y107" s="185"/>
      <c r="Z107" s="185"/>
      <c r="AA107" s="185"/>
      <c r="AB107" s="185"/>
      <c r="AC107" s="185"/>
      <c r="AD107" s="185"/>
      <c r="AE107" s="185">
        <v>1</v>
      </c>
      <c r="AF107" s="185"/>
      <c r="AG107" s="185"/>
      <c r="AH107" s="185"/>
      <c r="AI107" s="49">
        <f t="shared" si="4"/>
        <v>1</v>
      </c>
      <c r="AJ107" s="27">
        <v>1</v>
      </c>
      <c r="AK107" s="49" t="s">
        <v>668</v>
      </c>
      <c r="AL107" s="279" t="s">
        <v>2251</v>
      </c>
      <c r="AM107" s="194"/>
    </row>
    <row r="108" spans="1:39" s="37" customFormat="1" ht="45" x14ac:dyDescent="0.25">
      <c r="A108" s="216"/>
      <c r="B108" s="248" t="str">
        <f>+'5 - Diseño y Valoración Control'!B110</f>
        <v>GESTIÓN DE LA INFORMACIÓN</v>
      </c>
      <c r="C108" s="8" t="str">
        <f>+'5 - Diseño y Valoración Control'!D110</f>
        <v>R 41</v>
      </c>
      <c r="D108" s="248" t="str">
        <f>+'5 - Diseño y Valoración Control'!E110</f>
        <v>Realizar actividades relacionadas con los procedimientos misionales fuera del sistema integrado de tierras (SIT), dispuesto  por la Entidad</v>
      </c>
      <c r="E108" s="248" t="str">
        <f>+'5 - Diseño y Valoración Control'!G110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8" s="203" t="s">
        <v>1887</v>
      </c>
      <c r="G108" s="244"/>
      <c r="H108" s="244" t="s">
        <v>1041</v>
      </c>
      <c r="I108" s="244"/>
      <c r="J108" s="245">
        <f t="shared" si="7"/>
        <v>0</v>
      </c>
      <c r="K108" s="245"/>
      <c r="L108" s="245"/>
      <c r="M108" s="245"/>
      <c r="N108" s="245"/>
      <c r="O108" s="245"/>
      <c r="P108" s="245"/>
      <c r="Q108" s="245"/>
      <c r="R108" s="245"/>
      <c r="S108" s="245"/>
      <c r="T108" s="245"/>
      <c r="U108" s="245"/>
      <c r="V108" s="245"/>
      <c r="W108" s="185"/>
      <c r="X108" s="185"/>
      <c r="Y108" s="185"/>
      <c r="Z108" s="185"/>
      <c r="AA108" s="185"/>
      <c r="AB108" s="185"/>
      <c r="AC108" s="185"/>
      <c r="AD108" s="185"/>
      <c r="AE108" s="185"/>
      <c r="AF108" s="185"/>
      <c r="AG108" s="185"/>
      <c r="AH108" s="185"/>
      <c r="AI108" s="49"/>
      <c r="AJ108" s="27"/>
      <c r="AK108" s="185"/>
      <c r="AL108" s="279"/>
      <c r="AM108" s="194"/>
    </row>
    <row r="109" spans="1:39" s="37" customFormat="1" ht="45" x14ac:dyDescent="0.25">
      <c r="A109" s="216"/>
      <c r="B109" s="248" t="str">
        <f>+'5 - Diseño y Valoración Control'!B111</f>
        <v>GESTIÓN DE LA INFORMACIÓN</v>
      </c>
      <c r="C109" s="8" t="str">
        <f>+'5 - Diseño y Valoración Control'!D111</f>
        <v>R 41</v>
      </c>
      <c r="D109" s="248" t="str">
        <f>+'5 - Diseño y Valoración Control'!E111</f>
        <v>Realizar actividades relacionadas con los procedimientos misionales fuera del sistema integrado de tierras (SIT), dispuesto  por la Entidad</v>
      </c>
      <c r="E109" s="248" t="str">
        <f>+'5 - Diseño y Valoración Control'!G111</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F109" s="203" t="s">
        <v>1888</v>
      </c>
      <c r="G109" s="244"/>
      <c r="H109" s="244" t="s">
        <v>1041</v>
      </c>
      <c r="I109" s="244"/>
      <c r="J109" s="245">
        <f t="shared" si="7"/>
        <v>0</v>
      </c>
      <c r="K109" s="245"/>
      <c r="L109" s="245"/>
      <c r="M109" s="245"/>
      <c r="N109" s="245"/>
      <c r="O109" s="245"/>
      <c r="P109" s="245"/>
      <c r="Q109" s="245"/>
      <c r="R109" s="245"/>
      <c r="S109" s="245"/>
      <c r="T109" s="245"/>
      <c r="U109" s="245"/>
      <c r="V109" s="245"/>
      <c r="W109" s="185"/>
      <c r="X109" s="185"/>
      <c r="Y109" s="185"/>
      <c r="Z109" s="185"/>
      <c r="AA109" s="185"/>
      <c r="AB109" s="185"/>
      <c r="AC109" s="185"/>
      <c r="AD109" s="185"/>
      <c r="AE109" s="185"/>
      <c r="AF109" s="185"/>
      <c r="AG109" s="185"/>
      <c r="AH109" s="185"/>
      <c r="AI109" s="49"/>
      <c r="AJ109" s="27"/>
      <c r="AK109" s="185"/>
      <c r="AL109" s="279"/>
      <c r="AM109" s="194"/>
    </row>
    <row r="110" spans="1:39" s="37" customFormat="1" ht="45" x14ac:dyDescent="0.25">
      <c r="A110" s="216"/>
      <c r="B110" s="248" t="str">
        <f>+'5 - Diseño y Valoración Control'!B112</f>
        <v>GESTIÓN DEL TALENTO HUMANO</v>
      </c>
      <c r="C110" s="8" t="str">
        <f>+'5 - Diseño y Valoración Control'!D112</f>
        <v>R 42</v>
      </c>
      <c r="D110" s="248" t="str">
        <f>+'5 - Diseño y Valoración Control'!E112</f>
        <v>Posibilidad de incumplir metas del Plan Estratégico de Talento Humano</v>
      </c>
      <c r="E110" s="248" t="str">
        <f>+'5 - Diseño y Valoración Control'!G112</f>
        <v>Posibilidad de pérdida reputacional en la imagen institucional debido  a falta de ejecución de las actividades y de recursos para el Plan Estratégico de Talento Humano</v>
      </c>
      <c r="F110" s="203" t="s">
        <v>1889</v>
      </c>
      <c r="G110" s="244" t="s">
        <v>2128</v>
      </c>
      <c r="H110" s="244" t="s">
        <v>1311</v>
      </c>
      <c r="I110" s="244" t="s">
        <v>2129</v>
      </c>
      <c r="J110" s="245">
        <f t="shared" si="7"/>
        <v>2</v>
      </c>
      <c r="K110" s="245"/>
      <c r="L110" s="245"/>
      <c r="M110" s="245"/>
      <c r="N110" s="245"/>
      <c r="O110" s="245"/>
      <c r="P110" s="245">
        <v>1</v>
      </c>
      <c r="Q110" s="245"/>
      <c r="R110" s="245"/>
      <c r="S110" s="245"/>
      <c r="T110" s="245"/>
      <c r="U110" s="245"/>
      <c r="V110" s="245">
        <v>1</v>
      </c>
      <c r="W110" s="49"/>
      <c r="X110" s="49"/>
      <c r="Y110" s="49"/>
      <c r="Z110" s="49"/>
      <c r="AA110" s="49"/>
      <c r="AB110" s="49">
        <v>1</v>
      </c>
      <c r="AC110" s="49"/>
      <c r="AD110" s="49"/>
      <c r="AE110" s="49"/>
      <c r="AF110" s="49"/>
      <c r="AG110" s="49"/>
      <c r="AH110" s="49">
        <v>1</v>
      </c>
      <c r="AI110" s="49">
        <f t="shared" si="4"/>
        <v>2</v>
      </c>
      <c r="AJ110" s="27">
        <v>1</v>
      </c>
      <c r="AK110" s="49" t="s">
        <v>668</v>
      </c>
      <c r="AL110" s="289" t="s">
        <v>2291</v>
      </c>
      <c r="AM110" s="279"/>
    </row>
    <row r="111" spans="1:39" s="37" customFormat="1" ht="30" x14ac:dyDescent="0.25">
      <c r="A111" s="216"/>
      <c r="B111" s="248" t="str">
        <f>+'5 - Diseño y Valoración Control'!B113</f>
        <v>GESTIÓN DEL TALENTO HUMANO</v>
      </c>
      <c r="C111" s="8" t="str">
        <f>+'5 - Diseño y Valoración Control'!D113</f>
        <v>R 42</v>
      </c>
      <c r="D111" s="248" t="str">
        <f>+'5 - Diseño y Valoración Control'!E113</f>
        <v>Posibilidad de incumplir metas del Plan Estratégico de Talento Humano</v>
      </c>
      <c r="E111" s="248" t="str">
        <f>+'5 - Diseño y Valoración Control'!G113</f>
        <v>Posibilidad de pérdida reputacional en la imagen institucional debido  a falta de ejecución de las actividades y de recursos para el Plan Estratégico de Talento Humano</v>
      </c>
      <c r="F111" s="203" t="s">
        <v>1890</v>
      </c>
      <c r="G111" s="244"/>
      <c r="H111" s="244" t="s">
        <v>1041</v>
      </c>
      <c r="I111" s="244"/>
      <c r="J111" s="245">
        <f t="shared" si="7"/>
        <v>0</v>
      </c>
      <c r="K111" s="245"/>
      <c r="L111" s="245"/>
      <c r="M111" s="245"/>
      <c r="N111" s="245"/>
      <c r="O111" s="245"/>
      <c r="P111" s="245"/>
      <c r="Q111" s="245"/>
      <c r="R111" s="245"/>
      <c r="S111" s="245"/>
      <c r="T111" s="245"/>
      <c r="U111" s="245"/>
      <c r="V111" s="245"/>
      <c r="W111" s="185"/>
      <c r="X111" s="185"/>
      <c r="Y111" s="185"/>
      <c r="Z111" s="185"/>
      <c r="AA111" s="185"/>
      <c r="AB111" s="185"/>
      <c r="AC111" s="185"/>
      <c r="AD111" s="185"/>
      <c r="AE111" s="185"/>
      <c r="AF111" s="185"/>
      <c r="AG111" s="185"/>
      <c r="AH111" s="185"/>
      <c r="AI111" s="49"/>
      <c r="AJ111" s="27"/>
      <c r="AK111" s="185"/>
      <c r="AL111" s="279"/>
      <c r="AM111" s="194"/>
    </row>
    <row r="112" spans="1:39" s="37" customFormat="1" ht="30" x14ac:dyDescent="0.25">
      <c r="A112" s="216"/>
      <c r="B112" s="248" t="str">
        <f>+'5 - Diseño y Valoración Control'!B114</f>
        <v>GESTIÓN DEL TALENTO HUMANO</v>
      </c>
      <c r="C112" s="8" t="str">
        <f>+'5 - Diseño y Valoración Control'!D114</f>
        <v>R 42</v>
      </c>
      <c r="D112" s="248" t="str">
        <f>+'5 - Diseño y Valoración Control'!E114</f>
        <v>Posibilidad de incumplir metas del Plan Estratégico de Talento Humano</v>
      </c>
      <c r="E112" s="248" t="str">
        <f>+'5 - Diseño y Valoración Control'!G114</f>
        <v>Posibilidad de pérdida reputacional en la imagen institucional debido  a falta de ejecución de las actividades y de recursos para el Plan Estratégico de Talento Humano</v>
      </c>
      <c r="F112" s="203" t="s">
        <v>1891</v>
      </c>
      <c r="G112" s="244"/>
      <c r="H112" s="244" t="s">
        <v>1041</v>
      </c>
      <c r="I112" s="244"/>
      <c r="J112" s="245">
        <f t="shared" si="7"/>
        <v>0</v>
      </c>
      <c r="K112" s="245"/>
      <c r="L112" s="245"/>
      <c r="M112" s="245"/>
      <c r="N112" s="245"/>
      <c r="O112" s="245"/>
      <c r="P112" s="245"/>
      <c r="Q112" s="245"/>
      <c r="R112" s="245"/>
      <c r="S112" s="245"/>
      <c r="T112" s="245"/>
      <c r="U112" s="245"/>
      <c r="V112" s="245"/>
      <c r="W112" s="185"/>
      <c r="X112" s="185"/>
      <c r="Y112" s="185"/>
      <c r="Z112" s="185"/>
      <c r="AA112" s="185"/>
      <c r="AB112" s="185"/>
      <c r="AC112" s="185"/>
      <c r="AD112" s="185"/>
      <c r="AE112" s="185"/>
      <c r="AF112" s="185"/>
      <c r="AG112" s="185"/>
      <c r="AH112" s="185"/>
      <c r="AI112" s="49"/>
      <c r="AJ112" s="27"/>
      <c r="AK112" s="185"/>
      <c r="AL112" s="279"/>
      <c r="AM112" s="194"/>
    </row>
    <row r="113" spans="1:39" s="37" customFormat="1" ht="30" x14ac:dyDescent="0.25">
      <c r="A113" s="216"/>
      <c r="B113" s="248" t="str">
        <f>+'5 - Diseño y Valoración Control'!B115</f>
        <v>GESTIÓN DEL TALENTO HUMANO</v>
      </c>
      <c r="C113" s="8" t="str">
        <f>+'5 - Diseño y Valoración Control'!D115</f>
        <v>R 43</v>
      </c>
      <c r="D113" s="248" t="str">
        <f>+'5 - Diseño y Valoración Control'!E115</f>
        <v>Inconsistencias en el reporte y liquidación de las novedades laborales y prestacionales</v>
      </c>
      <c r="E113" s="248" t="str">
        <f>+'5 - Diseño y Valoración Control'!G115</f>
        <v>Posibilidad de afectación económica por errores en la liquidación de la nomina y presentando fallas en el pago debido al desconocimiento del reporte de novedades</v>
      </c>
      <c r="F113" s="203" t="s">
        <v>1892</v>
      </c>
      <c r="G113" s="244" t="s">
        <v>1425</v>
      </c>
      <c r="H113" s="244" t="s">
        <v>1311</v>
      </c>
      <c r="I113" s="244" t="s">
        <v>1426</v>
      </c>
      <c r="J113" s="245">
        <f t="shared" si="7"/>
        <v>2</v>
      </c>
      <c r="K113" s="245"/>
      <c r="L113" s="245"/>
      <c r="M113" s="245"/>
      <c r="N113" s="245"/>
      <c r="O113" s="245"/>
      <c r="P113" s="245">
        <v>1</v>
      </c>
      <c r="Q113" s="245"/>
      <c r="R113" s="245"/>
      <c r="S113" s="245"/>
      <c r="T113" s="245"/>
      <c r="U113" s="245"/>
      <c r="V113" s="245">
        <v>1</v>
      </c>
      <c r="W113" s="49"/>
      <c r="X113" s="49"/>
      <c r="Y113" s="49"/>
      <c r="Z113" s="49"/>
      <c r="AA113" s="49"/>
      <c r="AB113" s="49">
        <v>1</v>
      </c>
      <c r="AC113" s="49"/>
      <c r="AD113" s="49"/>
      <c r="AE113" s="49"/>
      <c r="AF113" s="49"/>
      <c r="AG113" s="49"/>
      <c r="AH113" s="49">
        <v>1</v>
      </c>
      <c r="AI113" s="49">
        <f t="shared" si="4"/>
        <v>2</v>
      </c>
      <c r="AJ113" s="27">
        <v>1</v>
      </c>
      <c r="AK113" s="49" t="s">
        <v>668</v>
      </c>
      <c r="AL113" s="289" t="s">
        <v>2292</v>
      </c>
      <c r="AM113" s="279"/>
    </row>
    <row r="114" spans="1:39" s="37" customFormat="1" ht="30" x14ac:dyDescent="0.25">
      <c r="A114" s="216"/>
      <c r="B114" s="248" t="str">
        <f>+'5 - Diseño y Valoración Control'!B116</f>
        <v>GESTIÓN DEL TALENTO HUMANO</v>
      </c>
      <c r="C114" s="8" t="str">
        <f>+'5 - Diseño y Valoración Control'!D116</f>
        <v>R 43</v>
      </c>
      <c r="D114" s="248" t="str">
        <f>+'5 - Diseño y Valoración Control'!E116</f>
        <v>Inconsistencias en el reporte y liquidación de las novedades laborales y prestacionales</v>
      </c>
      <c r="E114" s="248" t="str">
        <f>+'5 - Diseño y Valoración Control'!G116</f>
        <v>Posibilidad de afectación económica por errores en la liquidación de la nomina y presentando fallas en el pago debido al desconocimiento del reporte de novedades</v>
      </c>
      <c r="F114" s="203" t="s">
        <v>1893</v>
      </c>
      <c r="G114" s="244"/>
      <c r="H114" s="244" t="s">
        <v>1041</v>
      </c>
      <c r="I114" s="244"/>
      <c r="J114" s="245">
        <f t="shared" si="7"/>
        <v>0</v>
      </c>
      <c r="K114" s="245"/>
      <c r="L114" s="245"/>
      <c r="M114" s="245"/>
      <c r="N114" s="245"/>
      <c r="O114" s="245"/>
      <c r="P114" s="245"/>
      <c r="Q114" s="245"/>
      <c r="R114" s="245"/>
      <c r="S114" s="245"/>
      <c r="T114" s="245"/>
      <c r="U114" s="245"/>
      <c r="V114" s="245"/>
      <c r="W114" s="185"/>
      <c r="X114" s="185"/>
      <c r="Y114" s="185"/>
      <c r="Z114" s="185"/>
      <c r="AA114" s="185"/>
      <c r="AB114" s="185"/>
      <c r="AC114" s="185"/>
      <c r="AD114" s="185"/>
      <c r="AE114" s="185"/>
      <c r="AF114" s="185"/>
      <c r="AG114" s="185"/>
      <c r="AH114" s="185"/>
      <c r="AI114" s="49"/>
      <c r="AJ114" s="27"/>
      <c r="AK114" s="185"/>
      <c r="AL114" s="279"/>
      <c r="AM114" s="194"/>
    </row>
    <row r="115" spans="1:39" s="37" customFormat="1" ht="45" x14ac:dyDescent="0.25">
      <c r="A115" s="216"/>
      <c r="B115" s="248" t="str">
        <f>+'5 - Diseño y Valoración Control'!B117</f>
        <v>GESTIÓN DEL TALENTO HUMANO</v>
      </c>
      <c r="C115" s="8" t="str">
        <f>+'5 - Diseño y Valoración Control'!D117</f>
        <v>R 44</v>
      </c>
      <c r="D115" s="248" t="str">
        <f>+'5 - Diseño y Valoración Control'!E117</f>
        <v>Prescripción de la acción disciplinaria</v>
      </c>
      <c r="E115" s="248" t="str">
        <f>+'5 - Diseño y Valoración Control'!G117</f>
        <v>Posibilidad de pérdida reputacional en la imagen interna de Control Interno Disciplinario de la Oficina Jurídica por falta de impulso procesal en los expedientes a prescribir</v>
      </c>
      <c r="F115" s="203" t="s">
        <v>1894</v>
      </c>
      <c r="G115" s="244" t="s">
        <v>2130</v>
      </c>
      <c r="H115" s="244" t="s">
        <v>2074</v>
      </c>
      <c r="I115" s="244" t="s">
        <v>2131</v>
      </c>
      <c r="J115" s="245">
        <f t="shared" ref="J115:J120" si="8">SUM(K115:V115)</f>
        <v>11</v>
      </c>
      <c r="K115" s="245">
        <v>1</v>
      </c>
      <c r="L115" s="245">
        <v>1</v>
      </c>
      <c r="M115" s="245">
        <v>1</v>
      </c>
      <c r="N115" s="245">
        <v>1</v>
      </c>
      <c r="O115" s="245">
        <v>1</v>
      </c>
      <c r="P115" s="245">
        <v>1</v>
      </c>
      <c r="Q115" s="245">
        <v>1</v>
      </c>
      <c r="R115" s="245">
        <v>1</v>
      </c>
      <c r="S115" s="245">
        <v>1</v>
      </c>
      <c r="T115" s="245">
        <v>1</v>
      </c>
      <c r="U115" s="245">
        <v>1</v>
      </c>
      <c r="V115" s="245"/>
      <c r="W115" s="49"/>
      <c r="X115" s="49"/>
      <c r="Y115" s="49">
        <v>1</v>
      </c>
      <c r="Z115" s="49"/>
      <c r="AA115" s="49"/>
      <c r="AB115" s="49"/>
      <c r="AC115" s="49"/>
      <c r="AD115" s="49">
        <v>1</v>
      </c>
      <c r="AE115" s="49"/>
      <c r="AF115" s="49"/>
      <c r="AG115" s="49"/>
      <c r="AH115" s="49"/>
      <c r="AI115" s="49">
        <f t="shared" si="4"/>
        <v>2</v>
      </c>
      <c r="AJ115" s="27">
        <f>+SUM(W115:AH115)/+SUM(K115:V115)</f>
        <v>0.18181818181818182</v>
      </c>
      <c r="AK115" s="49" t="s">
        <v>667</v>
      </c>
      <c r="AL115" s="289" t="s">
        <v>2322</v>
      </c>
      <c r="AM115" s="279"/>
    </row>
    <row r="116" spans="1:39" s="37" customFormat="1" ht="30" x14ac:dyDescent="0.25">
      <c r="A116" s="216"/>
      <c r="B116" s="248" t="str">
        <f>+'5 - Diseño y Valoración Control'!B118</f>
        <v>GESTIÓN DEL TALENTO HUMANO</v>
      </c>
      <c r="C116" s="8" t="str">
        <f>+'5 - Diseño y Valoración Control'!D118</f>
        <v>R 44</v>
      </c>
      <c r="D116" s="248" t="str">
        <f>+'5 - Diseño y Valoración Control'!E118</f>
        <v>Prescripción de la acción disciplinaria</v>
      </c>
      <c r="E116" s="248" t="str">
        <f>+'5 - Diseño y Valoración Control'!G118</f>
        <v>Posibilidad de pérdida reputacional en la imagen interna de Control Interno Disciplinario de la Oficina Jurídica por falta de impulso procesal en los expedientes a prescribir</v>
      </c>
      <c r="F116" s="203" t="s">
        <v>1895</v>
      </c>
      <c r="G116" s="244"/>
      <c r="H116" s="244" t="s">
        <v>1041</v>
      </c>
      <c r="I116" s="244"/>
      <c r="J116" s="245">
        <f t="shared" si="8"/>
        <v>0</v>
      </c>
      <c r="K116" s="245"/>
      <c r="L116" s="245"/>
      <c r="M116" s="245"/>
      <c r="N116" s="245"/>
      <c r="O116" s="245"/>
      <c r="P116" s="245"/>
      <c r="Q116" s="245"/>
      <c r="R116" s="245"/>
      <c r="S116" s="245"/>
      <c r="T116" s="245"/>
      <c r="U116" s="245"/>
      <c r="V116" s="245"/>
      <c r="W116" s="185"/>
      <c r="X116" s="185"/>
      <c r="Y116" s="185"/>
      <c r="Z116" s="185"/>
      <c r="AA116" s="185"/>
      <c r="AB116" s="185"/>
      <c r="AC116" s="185"/>
      <c r="AD116" s="185"/>
      <c r="AE116" s="185"/>
      <c r="AF116" s="185"/>
      <c r="AG116" s="185"/>
      <c r="AH116" s="185"/>
      <c r="AI116" s="49"/>
      <c r="AJ116" s="27"/>
      <c r="AK116" s="185"/>
      <c r="AL116" s="279"/>
      <c r="AM116" s="194"/>
    </row>
    <row r="117" spans="1:39" s="37" customFormat="1" ht="45" x14ac:dyDescent="0.25">
      <c r="A117" s="216"/>
      <c r="B117" s="248" t="str">
        <f>+'5 - Diseño y Valoración Control'!B119</f>
        <v>GESTIÓN DEL TALENTO HUMANO</v>
      </c>
      <c r="C117" s="8" t="str">
        <f>+'5 - Diseño y Valoración Control'!D119</f>
        <v>R 45</v>
      </c>
      <c r="D117" s="248" t="str">
        <f>+'5 - Diseño y Valoración Control'!E119</f>
        <v>Caducidad de la acción disciplinaria</v>
      </c>
      <c r="E117" s="248" t="str">
        <f>+'5 - Diseño y Valoración Control'!G119</f>
        <v>Posibilidad de pérdida reputacional en la imagen interna de Control Interno Disciplinario de la Oficina Jurídica por falta de impulso procesal en los expedientes a caducar</v>
      </c>
      <c r="F117" s="203" t="s">
        <v>1896</v>
      </c>
      <c r="G117" s="244" t="s">
        <v>2132</v>
      </c>
      <c r="H117" s="244" t="s">
        <v>2074</v>
      </c>
      <c r="I117" s="244" t="s">
        <v>2133</v>
      </c>
      <c r="J117" s="245">
        <f t="shared" si="8"/>
        <v>11</v>
      </c>
      <c r="K117" s="245">
        <v>1</v>
      </c>
      <c r="L117" s="245">
        <v>1</v>
      </c>
      <c r="M117" s="245">
        <v>1</v>
      </c>
      <c r="N117" s="245">
        <v>1</v>
      </c>
      <c r="O117" s="245">
        <v>1</v>
      </c>
      <c r="P117" s="245">
        <v>1</v>
      </c>
      <c r="Q117" s="245">
        <v>1</v>
      </c>
      <c r="R117" s="245">
        <v>1</v>
      </c>
      <c r="S117" s="245">
        <v>1</v>
      </c>
      <c r="T117" s="245">
        <v>1</v>
      </c>
      <c r="U117" s="245">
        <v>1</v>
      </c>
      <c r="V117" s="245"/>
      <c r="W117" s="49"/>
      <c r="X117" s="49"/>
      <c r="Y117" s="49">
        <v>1</v>
      </c>
      <c r="Z117" s="49"/>
      <c r="AA117" s="49"/>
      <c r="AB117" s="49"/>
      <c r="AC117" s="49"/>
      <c r="AD117" s="49">
        <v>1</v>
      </c>
      <c r="AE117" s="49"/>
      <c r="AF117" s="49"/>
      <c r="AG117" s="49"/>
      <c r="AH117" s="49"/>
      <c r="AI117" s="49">
        <f t="shared" si="4"/>
        <v>2</v>
      </c>
      <c r="AJ117" s="27">
        <f>+SUM(W117:AH117)/+SUM(K117:V117)</f>
        <v>0.18181818181818182</v>
      </c>
      <c r="AK117" s="49" t="s">
        <v>667</v>
      </c>
      <c r="AL117" s="289" t="s">
        <v>2323</v>
      </c>
      <c r="AM117" s="279"/>
    </row>
    <row r="118" spans="1:39" s="37" customFormat="1" ht="30" x14ac:dyDescent="0.25">
      <c r="A118" s="216"/>
      <c r="B118" s="248" t="str">
        <f>+'5 - Diseño y Valoración Control'!B120</f>
        <v>GESTIÓN DEL TALENTO HUMANO</v>
      </c>
      <c r="C118" s="8" t="str">
        <f>+'5 - Diseño y Valoración Control'!D120</f>
        <v>R 45</v>
      </c>
      <c r="D118" s="248" t="str">
        <f>+'5 - Diseño y Valoración Control'!E120</f>
        <v>Caducidad de la acción disciplinaria</v>
      </c>
      <c r="E118" s="248" t="str">
        <f>+'5 - Diseño y Valoración Control'!G120</f>
        <v>Posibilidad de pérdida reputacional en la imagen interna de Control Interno Disciplinario de la Oficina Jurídica por falta de impulso procesal en los expedientes a caducar</v>
      </c>
      <c r="F118" s="203" t="s">
        <v>1897</v>
      </c>
      <c r="G118" s="244"/>
      <c r="H118" s="244" t="s">
        <v>1041</v>
      </c>
      <c r="I118" s="244"/>
      <c r="J118" s="245">
        <f t="shared" si="8"/>
        <v>0</v>
      </c>
      <c r="K118" s="245"/>
      <c r="L118" s="245"/>
      <c r="M118" s="245"/>
      <c r="N118" s="245"/>
      <c r="O118" s="245"/>
      <c r="P118" s="245"/>
      <c r="Q118" s="245"/>
      <c r="R118" s="245"/>
      <c r="S118" s="245"/>
      <c r="T118" s="245"/>
      <c r="U118" s="245"/>
      <c r="V118" s="245"/>
      <c r="W118" s="185"/>
      <c r="X118" s="185"/>
      <c r="Y118" s="185"/>
      <c r="Z118" s="185"/>
      <c r="AA118" s="185"/>
      <c r="AB118" s="185"/>
      <c r="AC118" s="185"/>
      <c r="AD118" s="185"/>
      <c r="AE118" s="185"/>
      <c r="AF118" s="185"/>
      <c r="AG118" s="185"/>
      <c r="AH118" s="185"/>
      <c r="AI118" s="49"/>
      <c r="AJ118" s="27"/>
      <c r="AK118" s="185"/>
      <c r="AL118" s="279"/>
      <c r="AM118" s="194"/>
    </row>
    <row r="119" spans="1:39" s="37" customFormat="1" ht="45" x14ac:dyDescent="0.25">
      <c r="A119" s="216"/>
      <c r="B119" s="248" t="str">
        <f>+'5 - Diseño y Valoración Control'!B121</f>
        <v>GESTIÓN DEL TALENTO HUMANO</v>
      </c>
      <c r="C119" s="8" t="str">
        <f>+'5 - Diseño y Valoración Control'!D121</f>
        <v>R 46</v>
      </c>
      <c r="D119" s="248" t="str">
        <f>+'5 - Diseño y Valoración Control'!E121</f>
        <v>Perdida de expedientes disciplinarios</v>
      </c>
      <c r="E119" s="248" t="str">
        <f>+'5 - Diseño y Valoración Control'!G121</f>
        <v>Posibilidad de pérdida reputacional en la imagen interna de Control Interno Disciplinario de la Oficina Jurídica por el indebido tramite de los expedientes en gestión documental</v>
      </c>
      <c r="F119" s="203" t="s">
        <v>1898</v>
      </c>
      <c r="G119" s="244" t="s">
        <v>2134</v>
      </c>
      <c r="H119" s="244" t="s">
        <v>2074</v>
      </c>
      <c r="I119" s="244" t="s">
        <v>2135</v>
      </c>
      <c r="J119" s="245">
        <f t="shared" si="8"/>
        <v>11</v>
      </c>
      <c r="K119" s="245">
        <v>1</v>
      </c>
      <c r="L119" s="245">
        <v>1</v>
      </c>
      <c r="M119" s="245">
        <v>1</v>
      </c>
      <c r="N119" s="245">
        <v>1</v>
      </c>
      <c r="O119" s="245">
        <v>1</v>
      </c>
      <c r="P119" s="245">
        <v>1</v>
      </c>
      <c r="Q119" s="245">
        <v>1</v>
      </c>
      <c r="R119" s="245">
        <v>1</v>
      </c>
      <c r="S119" s="245">
        <v>1</v>
      </c>
      <c r="T119" s="245">
        <v>1</v>
      </c>
      <c r="U119" s="245">
        <v>1</v>
      </c>
      <c r="V119" s="245"/>
      <c r="W119" s="49"/>
      <c r="X119" s="49"/>
      <c r="Y119" s="49">
        <v>1</v>
      </c>
      <c r="Z119" s="49"/>
      <c r="AA119" s="49"/>
      <c r="AB119" s="49"/>
      <c r="AC119" s="49"/>
      <c r="AD119" s="49">
        <v>1</v>
      </c>
      <c r="AE119" s="49"/>
      <c r="AF119" s="49"/>
      <c r="AG119" s="49"/>
      <c r="AH119" s="49"/>
      <c r="AI119" s="49">
        <f t="shared" si="4"/>
        <v>2</v>
      </c>
      <c r="AJ119" s="27">
        <f>+SUM(W119:AH119)/+SUM(K119:V119)</f>
        <v>0.18181818181818182</v>
      </c>
      <c r="AK119" s="49" t="s">
        <v>667</v>
      </c>
      <c r="AL119" s="289" t="s">
        <v>2324</v>
      </c>
      <c r="AM119" s="279"/>
    </row>
    <row r="120" spans="1:39" s="37" customFormat="1" ht="30" x14ac:dyDescent="0.25">
      <c r="A120" s="216"/>
      <c r="B120" s="248" t="str">
        <f>+'5 - Diseño y Valoración Control'!B122</f>
        <v>GESTIÓN DEL TALENTO HUMANO</v>
      </c>
      <c r="C120" s="8" t="str">
        <f>+'5 - Diseño y Valoración Control'!D122</f>
        <v>R 46</v>
      </c>
      <c r="D120" s="248" t="str">
        <f>+'5 - Diseño y Valoración Control'!E122</f>
        <v>Perdida de expedientes disciplinarios</v>
      </c>
      <c r="E120" s="248" t="str">
        <f>+'5 - Diseño y Valoración Control'!G122</f>
        <v>Posibilidad de pérdida reputacional en la imagen interna de Control Interno Disciplinario de la Oficina Jurídica por el indebido tramite de los expedientes en gestión documental</v>
      </c>
      <c r="F120" s="203" t="s">
        <v>1899</v>
      </c>
      <c r="G120" s="244"/>
      <c r="H120" s="244" t="s">
        <v>1041</v>
      </c>
      <c r="I120" s="244"/>
      <c r="J120" s="245">
        <f t="shared" si="8"/>
        <v>0</v>
      </c>
      <c r="K120" s="245"/>
      <c r="L120" s="245"/>
      <c r="M120" s="245"/>
      <c r="N120" s="245"/>
      <c r="O120" s="245"/>
      <c r="P120" s="245"/>
      <c r="Q120" s="245"/>
      <c r="R120" s="245"/>
      <c r="S120" s="245"/>
      <c r="T120" s="245"/>
      <c r="U120" s="245"/>
      <c r="V120" s="245"/>
      <c r="W120" s="185"/>
      <c r="X120" s="185"/>
      <c r="Y120" s="185"/>
      <c r="Z120" s="185"/>
      <c r="AA120" s="185"/>
      <c r="AB120" s="185"/>
      <c r="AC120" s="185"/>
      <c r="AD120" s="185"/>
      <c r="AE120" s="185"/>
      <c r="AF120" s="185"/>
      <c r="AG120" s="185"/>
      <c r="AH120" s="185"/>
      <c r="AI120" s="49"/>
      <c r="AJ120" s="27"/>
      <c r="AK120" s="185"/>
      <c r="AL120" s="279"/>
      <c r="AM120" s="194"/>
    </row>
    <row r="121" spans="1:39" s="37" customFormat="1" ht="45" x14ac:dyDescent="0.25">
      <c r="A121" s="216"/>
      <c r="B121" s="248" t="str">
        <f>+'5 - Diseño y Valoración Control'!B123</f>
        <v>APOYO JURÍDICO</v>
      </c>
      <c r="C121" s="8" t="str">
        <f>+'5 - Diseño y Valoración Control'!D123</f>
        <v>R 47</v>
      </c>
      <c r="D121" s="248" t="str">
        <f>+'5 - Diseño y Valoración Control'!E123</f>
        <v>Emitir conceptos sobre el mismo tema con distinta interpretación</v>
      </c>
      <c r="E121" s="248" t="str">
        <f>+'5 - Diseño y Valoración Control'!G123</f>
        <v>Posibilidad de pérdida reputacional en la imagen institucional interna y externa por falta de razonabilidad y búsqueda de unificación de criterios o línea de interpretación para la toma de decisiones</v>
      </c>
      <c r="F121" s="203" t="s">
        <v>1900</v>
      </c>
      <c r="G121" s="244" t="s">
        <v>1427</v>
      </c>
      <c r="H121" s="244" t="s">
        <v>1145</v>
      </c>
      <c r="I121" s="244" t="s">
        <v>1428</v>
      </c>
      <c r="J121" s="245">
        <f t="shared" ref="J121:J127" si="9">SUM(K121:V121)</f>
        <v>11</v>
      </c>
      <c r="K121" s="245">
        <v>1</v>
      </c>
      <c r="L121" s="245">
        <v>1</v>
      </c>
      <c r="M121" s="245">
        <v>1</v>
      </c>
      <c r="N121" s="245">
        <v>1</v>
      </c>
      <c r="O121" s="245">
        <v>1</v>
      </c>
      <c r="P121" s="245">
        <v>1</v>
      </c>
      <c r="Q121" s="245">
        <v>1</v>
      </c>
      <c r="R121" s="245">
        <v>1</v>
      </c>
      <c r="S121" s="245">
        <v>1</v>
      </c>
      <c r="T121" s="245">
        <v>1</v>
      </c>
      <c r="U121" s="245">
        <v>1</v>
      </c>
      <c r="V121" s="245"/>
      <c r="W121" s="49">
        <v>3</v>
      </c>
      <c r="X121" s="49">
        <v>3</v>
      </c>
      <c r="Y121" s="49">
        <v>3</v>
      </c>
      <c r="Z121" s="49">
        <v>2</v>
      </c>
      <c r="AA121" s="49">
        <v>1</v>
      </c>
      <c r="AB121" s="49">
        <v>1</v>
      </c>
      <c r="AC121" s="49">
        <v>1</v>
      </c>
      <c r="AD121" s="49">
        <v>1</v>
      </c>
      <c r="AE121" s="49">
        <v>1</v>
      </c>
      <c r="AF121" s="49">
        <v>1</v>
      </c>
      <c r="AG121" s="49"/>
      <c r="AH121" s="49"/>
      <c r="AI121" s="49">
        <f t="shared" si="4"/>
        <v>17</v>
      </c>
      <c r="AJ121" s="27">
        <v>1</v>
      </c>
      <c r="AK121" s="49" t="s">
        <v>668</v>
      </c>
      <c r="AL121" s="289" t="s">
        <v>2318</v>
      </c>
      <c r="AM121" s="279"/>
    </row>
    <row r="122" spans="1:39" s="37" customFormat="1" ht="30" x14ac:dyDescent="0.25">
      <c r="A122" s="216"/>
      <c r="B122" s="248" t="str">
        <f>+'5 - Diseño y Valoración Control'!B124</f>
        <v>APOYO JURÍDICO</v>
      </c>
      <c r="C122" s="8" t="str">
        <f>+'5 - Diseño y Valoración Control'!D124</f>
        <v>R 47</v>
      </c>
      <c r="D122" s="248" t="str">
        <f>+'5 - Diseño y Valoración Control'!E124</f>
        <v>Emitir conceptos sobre el mismo tema con distinta interpretación</v>
      </c>
      <c r="E122" s="248" t="str">
        <f>+'5 - Diseño y Valoración Control'!G124</f>
        <v>Posibilidad de pérdida reputacional en la imagen institucional interna y externa por falta de razonabilidad y búsqueda de unificación de criterios o línea de interpretación para la toma de decisiones</v>
      </c>
      <c r="F122" s="203" t="s">
        <v>1901</v>
      </c>
      <c r="G122" s="244"/>
      <c r="H122" s="244" t="s">
        <v>1041</v>
      </c>
      <c r="I122" s="244"/>
      <c r="J122" s="245">
        <f t="shared" si="9"/>
        <v>0</v>
      </c>
      <c r="K122" s="245"/>
      <c r="L122" s="245"/>
      <c r="M122" s="245"/>
      <c r="N122" s="245"/>
      <c r="O122" s="245"/>
      <c r="P122" s="245"/>
      <c r="Q122" s="245"/>
      <c r="R122" s="245"/>
      <c r="S122" s="245"/>
      <c r="T122" s="245"/>
      <c r="U122" s="245"/>
      <c r="V122" s="245"/>
      <c r="W122" s="185"/>
      <c r="X122" s="185"/>
      <c r="Y122" s="185"/>
      <c r="Z122" s="185"/>
      <c r="AA122" s="185"/>
      <c r="AB122" s="185"/>
      <c r="AC122" s="185"/>
      <c r="AD122" s="185"/>
      <c r="AE122" s="185"/>
      <c r="AF122" s="185"/>
      <c r="AG122" s="185"/>
      <c r="AH122" s="185"/>
      <c r="AI122" s="49"/>
      <c r="AJ122" s="27"/>
      <c r="AK122" s="185"/>
      <c r="AL122" s="279"/>
      <c r="AM122" s="194"/>
    </row>
    <row r="123" spans="1:39" s="37" customFormat="1" ht="150" x14ac:dyDescent="0.25">
      <c r="A123" s="216"/>
      <c r="B123" s="248" t="str">
        <f>+'5 - Diseño y Valoración Control'!B125</f>
        <v>APOYO JURÍDICO</v>
      </c>
      <c r="C123" s="8" t="str">
        <f>+'5 - Diseño y Valoración Control'!D125</f>
        <v>R 48</v>
      </c>
      <c r="D123" s="248" t="str">
        <f>+'5 - Diseño y Valoración Control'!E125</f>
        <v>Vencimiento de términos</v>
      </c>
      <c r="E123" s="248" t="str">
        <f>+'5 - Diseño y Valoración Control'!G125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3" s="203" t="s">
        <v>1902</v>
      </c>
      <c r="G123" s="244" t="s">
        <v>1429</v>
      </c>
      <c r="H123" s="244" t="s">
        <v>1430</v>
      </c>
      <c r="I123" s="244" t="s">
        <v>1431</v>
      </c>
      <c r="J123" s="245">
        <f t="shared" si="9"/>
        <v>11</v>
      </c>
      <c r="K123" s="245">
        <v>1</v>
      </c>
      <c r="L123" s="245">
        <v>1</v>
      </c>
      <c r="M123" s="245">
        <v>1</v>
      </c>
      <c r="N123" s="245">
        <v>1</v>
      </c>
      <c r="O123" s="245">
        <v>1</v>
      </c>
      <c r="P123" s="245">
        <v>1</v>
      </c>
      <c r="Q123" s="245">
        <v>1</v>
      </c>
      <c r="R123" s="245">
        <v>1</v>
      </c>
      <c r="S123" s="245">
        <v>1</v>
      </c>
      <c r="T123" s="245">
        <v>1</v>
      </c>
      <c r="U123" s="245">
        <v>1</v>
      </c>
      <c r="V123" s="245"/>
      <c r="W123" s="49">
        <v>1</v>
      </c>
      <c r="X123" s="49">
        <v>1</v>
      </c>
      <c r="Y123" s="49">
        <v>1</v>
      </c>
      <c r="Z123" s="49">
        <v>1</v>
      </c>
      <c r="AA123" s="49">
        <v>1</v>
      </c>
      <c r="AB123" s="49">
        <v>1</v>
      </c>
      <c r="AC123" s="49">
        <v>1</v>
      </c>
      <c r="AD123" s="49">
        <v>1</v>
      </c>
      <c r="AE123" s="49">
        <v>1</v>
      </c>
      <c r="AF123" s="49">
        <v>1</v>
      </c>
      <c r="AG123" s="49"/>
      <c r="AH123" s="49"/>
      <c r="AI123" s="49">
        <f t="shared" si="4"/>
        <v>10</v>
      </c>
      <c r="AJ123" s="27">
        <f>+SUM(W123:AH123)/+SUM(K123:V123)</f>
        <v>0.90909090909090906</v>
      </c>
      <c r="AK123" s="49" t="s">
        <v>667</v>
      </c>
      <c r="AL123" s="289" t="s">
        <v>2319</v>
      </c>
      <c r="AM123" s="279"/>
    </row>
    <row r="124" spans="1:39" s="37" customFormat="1" ht="45" x14ac:dyDescent="0.25">
      <c r="A124" s="216"/>
      <c r="B124" s="248" t="str">
        <f>+'5 - Diseño y Valoración Control'!B126</f>
        <v>APOYO JURÍDICO</v>
      </c>
      <c r="C124" s="8" t="str">
        <f>+'5 - Diseño y Valoración Control'!D126</f>
        <v>R 48</v>
      </c>
      <c r="D124" s="248" t="str">
        <f>+'5 - Diseño y Valoración Control'!E126</f>
        <v>Vencimiento de términos</v>
      </c>
      <c r="E124" s="248" t="str">
        <f>+'5 - Diseño y Valoración Control'!G126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4" s="203" t="s">
        <v>1903</v>
      </c>
      <c r="G124" s="244"/>
      <c r="H124" s="244" t="s">
        <v>1041</v>
      </c>
      <c r="I124" s="244"/>
      <c r="J124" s="245">
        <f t="shared" si="9"/>
        <v>0</v>
      </c>
      <c r="K124" s="245"/>
      <c r="L124" s="245"/>
      <c r="M124" s="245"/>
      <c r="N124" s="245"/>
      <c r="O124" s="245"/>
      <c r="P124" s="245"/>
      <c r="Q124" s="245"/>
      <c r="R124" s="245"/>
      <c r="S124" s="245"/>
      <c r="T124" s="245"/>
      <c r="U124" s="245"/>
      <c r="V124" s="245"/>
      <c r="W124" s="185"/>
      <c r="X124" s="185"/>
      <c r="Y124" s="185"/>
      <c r="Z124" s="185"/>
      <c r="AA124" s="185"/>
      <c r="AB124" s="185"/>
      <c r="AC124" s="185"/>
      <c r="AD124" s="185"/>
      <c r="AE124" s="185"/>
      <c r="AF124" s="185"/>
      <c r="AG124" s="185"/>
      <c r="AH124" s="185"/>
      <c r="AI124" s="49"/>
      <c r="AJ124" s="27"/>
      <c r="AK124" s="185"/>
      <c r="AL124" s="279"/>
      <c r="AM124" s="194"/>
    </row>
    <row r="125" spans="1:39" s="37" customFormat="1" ht="45" x14ac:dyDescent="0.25">
      <c r="A125" s="216"/>
      <c r="B125" s="248" t="str">
        <f>+'5 - Diseño y Valoración Control'!B127</f>
        <v>APOYO JURÍDICO</v>
      </c>
      <c r="C125" s="8" t="str">
        <f>+'5 - Diseño y Valoración Control'!D127</f>
        <v>R 48</v>
      </c>
      <c r="D125" s="248" t="str">
        <f>+'5 - Diseño y Valoración Control'!E127</f>
        <v>Vencimiento de términos</v>
      </c>
      <c r="E125" s="248" t="str">
        <f>+'5 - Diseño y Valoración Control'!G127</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F125" s="203" t="s">
        <v>1904</v>
      </c>
      <c r="G125" s="244"/>
      <c r="H125" s="244" t="s">
        <v>1041</v>
      </c>
      <c r="I125" s="244"/>
      <c r="J125" s="245">
        <f t="shared" si="9"/>
        <v>0</v>
      </c>
      <c r="K125" s="245"/>
      <c r="L125" s="245"/>
      <c r="M125" s="245"/>
      <c r="N125" s="245"/>
      <c r="O125" s="245"/>
      <c r="P125" s="245"/>
      <c r="Q125" s="245"/>
      <c r="R125" s="245"/>
      <c r="S125" s="245"/>
      <c r="T125" s="245"/>
      <c r="U125" s="245"/>
      <c r="V125" s="245"/>
      <c r="W125" s="185"/>
      <c r="X125" s="185"/>
      <c r="Y125" s="185"/>
      <c r="Z125" s="185"/>
      <c r="AA125" s="185"/>
      <c r="AB125" s="185"/>
      <c r="AC125" s="185"/>
      <c r="AD125" s="185"/>
      <c r="AE125" s="185"/>
      <c r="AF125" s="185"/>
      <c r="AG125" s="185"/>
      <c r="AH125" s="185"/>
      <c r="AI125" s="49"/>
      <c r="AJ125" s="27"/>
      <c r="AK125" s="185"/>
      <c r="AL125" s="279"/>
      <c r="AM125" s="194"/>
    </row>
    <row r="126" spans="1:39" s="37" customFormat="1" ht="45" x14ac:dyDescent="0.25">
      <c r="A126" s="216"/>
      <c r="B126" s="248" t="str">
        <f>+'5 - Diseño y Valoración Control'!B128</f>
        <v>APOYO JURÍDICO</v>
      </c>
      <c r="C126" s="8" t="str">
        <f>+'5 - Diseño y Valoración Control'!D128</f>
        <v>R 49</v>
      </c>
      <c r="D126" s="248" t="str">
        <f>+'5 - Diseño y Valoración Control'!E128</f>
        <v>Emisión de viabilidades positivas contrarias a la normatividad</v>
      </c>
      <c r="E126" s="248" t="str">
        <f>+'5 - Diseño y Valoración Control'!G128</f>
        <v>Posibilidad de pérdida reputacional en la imagen de entidad por interpretaciones variadas a la normatividad y vacíos jurídicos que podrían generar la toma de decisiones erróneas</v>
      </c>
      <c r="F126" s="203" t="s">
        <v>1905</v>
      </c>
      <c r="G126" s="244" t="s">
        <v>1432</v>
      </c>
      <c r="H126" s="244" t="s">
        <v>1430</v>
      </c>
      <c r="I126" s="244" t="s">
        <v>2136</v>
      </c>
      <c r="J126" s="245">
        <f t="shared" si="9"/>
        <v>23</v>
      </c>
      <c r="K126" s="245"/>
      <c r="L126" s="245">
        <v>23</v>
      </c>
      <c r="M126" s="245"/>
      <c r="N126" s="245"/>
      <c r="O126" s="245"/>
      <c r="P126" s="245"/>
      <c r="Q126" s="245"/>
      <c r="R126" s="245"/>
      <c r="S126" s="245"/>
      <c r="T126" s="245"/>
      <c r="U126" s="245"/>
      <c r="V126" s="245"/>
      <c r="W126" s="49">
        <v>1</v>
      </c>
      <c r="X126" s="49">
        <v>1</v>
      </c>
      <c r="Y126" s="49">
        <v>1</v>
      </c>
      <c r="Z126" s="49">
        <v>1</v>
      </c>
      <c r="AA126" s="49">
        <v>1</v>
      </c>
      <c r="AB126" s="49">
        <v>1</v>
      </c>
      <c r="AC126" s="49">
        <v>1</v>
      </c>
      <c r="AD126" s="49">
        <v>1</v>
      </c>
      <c r="AE126" s="49">
        <v>1</v>
      </c>
      <c r="AF126" s="49">
        <v>1</v>
      </c>
      <c r="AG126" s="49"/>
      <c r="AH126" s="49"/>
      <c r="AI126" s="49">
        <f t="shared" si="4"/>
        <v>10</v>
      </c>
      <c r="AJ126" s="27">
        <f>+SUM(W126:AH126)/+SUM(K126:V126)</f>
        <v>0.43478260869565216</v>
      </c>
      <c r="AK126" s="49" t="s">
        <v>667</v>
      </c>
      <c r="AL126" s="289" t="s">
        <v>2320</v>
      </c>
      <c r="AM126" s="279"/>
    </row>
    <row r="127" spans="1:39" s="37" customFormat="1" ht="30" x14ac:dyDescent="0.25">
      <c r="A127" s="216"/>
      <c r="B127" s="248" t="str">
        <f>+'5 - Diseño y Valoración Control'!B129</f>
        <v>APOYO JURÍDICO</v>
      </c>
      <c r="C127" s="8" t="str">
        <f>+'5 - Diseño y Valoración Control'!D129</f>
        <v>R 49</v>
      </c>
      <c r="D127" s="248" t="str">
        <f>+'5 - Diseño y Valoración Control'!E129</f>
        <v>Emisión de viabilidades positivas contrarias a la normatividad</v>
      </c>
      <c r="E127" s="248" t="str">
        <f>+'5 - Diseño y Valoración Control'!G129</f>
        <v>Posibilidad de pérdida reputacional en la imagen de entidad por interpretaciones variadas a la normatividad y vacíos jurídicos que podrían generar la toma de decisiones erróneas</v>
      </c>
      <c r="F127" s="203" t="s">
        <v>1906</v>
      </c>
      <c r="G127" s="244" t="s">
        <v>1433</v>
      </c>
      <c r="H127" s="244" t="s">
        <v>1430</v>
      </c>
      <c r="I127" s="244" t="s">
        <v>1434</v>
      </c>
      <c r="J127" s="245">
        <f t="shared" si="9"/>
        <v>11</v>
      </c>
      <c r="K127" s="245">
        <v>1</v>
      </c>
      <c r="L127" s="245">
        <v>1</v>
      </c>
      <c r="M127" s="245">
        <v>1</v>
      </c>
      <c r="N127" s="245">
        <v>1</v>
      </c>
      <c r="O127" s="245">
        <v>1</v>
      </c>
      <c r="P127" s="245">
        <v>1</v>
      </c>
      <c r="Q127" s="245">
        <v>1</v>
      </c>
      <c r="R127" s="245">
        <v>1</v>
      </c>
      <c r="S127" s="245">
        <v>1</v>
      </c>
      <c r="T127" s="245">
        <v>1</v>
      </c>
      <c r="U127" s="245">
        <v>1</v>
      </c>
      <c r="V127" s="245"/>
      <c r="W127" s="49">
        <v>3</v>
      </c>
      <c r="X127" s="49">
        <v>3</v>
      </c>
      <c r="Y127" s="49">
        <v>3</v>
      </c>
      <c r="Z127" s="49">
        <v>2</v>
      </c>
      <c r="AA127" s="49">
        <v>1</v>
      </c>
      <c r="AB127" s="49">
        <v>1</v>
      </c>
      <c r="AC127" s="49">
        <v>1</v>
      </c>
      <c r="AD127" s="49">
        <v>1</v>
      </c>
      <c r="AE127" s="49">
        <v>1</v>
      </c>
      <c r="AF127" s="49">
        <v>1</v>
      </c>
      <c r="AG127" s="49"/>
      <c r="AH127" s="49"/>
      <c r="AI127" s="49">
        <f t="shared" si="4"/>
        <v>17</v>
      </c>
      <c r="AJ127" s="27">
        <v>1</v>
      </c>
      <c r="AK127" s="49" t="s">
        <v>668</v>
      </c>
      <c r="AL127" s="289" t="s">
        <v>2321</v>
      </c>
      <c r="AM127" s="279"/>
    </row>
    <row r="128" spans="1:39" s="37" customFormat="1" ht="60" x14ac:dyDescent="0.25">
      <c r="A128" s="216"/>
      <c r="B128" s="248" t="str">
        <f>+'5 - Diseño y Valoración Control'!B130</f>
        <v>ADQUISICIÓN DE BIENES Y SERVICIOS</v>
      </c>
      <c r="C128" s="8" t="str">
        <f>+'5 - Diseño y Valoración Control'!D130</f>
        <v>R 50</v>
      </c>
      <c r="D128" s="248" t="str">
        <f>+'5 - Diseño y Valoración Control'!E130</f>
        <v>Liquidación de contratos y/o convenios fuera del plazo previsto.</v>
      </c>
      <c r="E128" s="248" t="str">
        <f>+'5 - Diseño y Valoración Control'!G130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8" s="203" t="s">
        <v>1907</v>
      </c>
      <c r="G128" s="244" t="s">
        <v>2137</v>
      </c>
      <c r="H128" s="244" t="s">
        <v>1146</v>
      </c>
      <c r="I128" s="244" t="s">
        <v>1435</v>
      </c>
      <c r="J128" s="245">
        <f t="shared" ref="J128:J155" si="10">SUM(K128:V128)</f>
        <v>3</v>
      </c>
      <c r="K128" s="245"/>
      <c r="L128" s="245"/>
      <c r="M128" s="245"/>
      <c r="N128" s="245">
        <v>1</v>
      </c>
      <c r="O128" s="245"/>
      <c r="P128" s="245"/>
      <c r="Q128" s="245"/>
      <c r="R128" s="245">
        <v>1</v>
      </c>
      <c r="S128" s="245"/>
      <c r="T128" s="245"/>
      <c r="U128" s="245">
        <v>1</v>
      </c>
      <c r="V128" s="245"/>
      <c r="W128" s="49"/>
      <c r="X128" s="49"/>
      <c r="Y128" s="49"/>
      <c r="Z128" s="49">
        <v>1</v>
      </c>
      <c r="AA128" s="49"/>
      <c r="AB128" s="49"/>
      <c r="AC128" s="49"/>
      <c r="AD128" s="49">
        <v>1</v>
      </c>
      <c r="AE128" s="49"/>
      <c r="AF128" s="49"/>
      <c r="AG128" s="49"/>
      <c r="AH128" s="49">
        <v>1</v>
      </c>
      <c r="AI128" s="49">
        <f t="shared" si="4"/>
        <v>3</v>
      </c>
      <c r="AJ128" s="27">
        <v>1</v>
      </c>
      <c r="AK128" s="49" t="s">
        <v>668</v>
      </c>
      <c r="AL128" s="289" t="s">
        <v>2293</v>
      </c>
      <c r="AM128" s="279"/>
    </row>
    <row r="129" spans="1:39" s="37" customFormat="1" ht="60" x14ac:dyDescent="0.25">
      <c r="A129" s="216"/>
      <c r="B129" s="248" t="str">
        <f>+'5 - Diseño y Valoración Control'!B131</f>
        <v>ADQUISICIÓN DE BIENES Y SERVICIOS</v>
      </c>
      <c r="C129" s="8" t="str">
        <f>+'5 - Diseño y Valoración Control'!D131</f>
        <v>R 50</v>
      </c>
      <c r="D129" s="248" t="str">
        <f>+'5 - Diseño y Valoración Control'!E131</f>
        <v>Liquidación de contratos y/o convenios fuera del plazo previsto.</v>
      </c>
      <c r="E129" s="248" t="str">
        <f>+'5 - Diseño y Valoración Control'!G131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29" s="203" t="s">
        <v>1908</v>
      </c>
      <c r="G129" s="244"/>
      <c r="H129" s="244" t="s">
        <v>1041</v>
      </c>
      <c r="I129" s="244"/>
      <c r="J129" s="245">
        <f t="shared" si="10"/>
        <v>0</v>
      </c>
      <c r="K129" s="245"/>
      <c r="L129" s="245"/>
      <c r="M129" s="245"/>
      <c r="N129" s="245"/>
      <c r="O129" s="245"/>
      <c r="P129" s="245"/>
      <c r="Q129" s="245"/>
      <c r="R129" s="245"/>
      <c r="S129" s="245"/>
      <c r="T129" s="245"/>
      <c r="U129" s="245"/>
      <c r="V129" s="245"/>
      <c r="W129" s="185"/>
      <c r="X129" s="185"/>
      <c r="Y129" s="185"/>
      <c r="Z129" s="185"/>
      <c r="AA129" s="185"/>
      <c r="AB129" s="185"/>
      <c r="AC129" s="185"/>
      <c r="AD129" s="185"/>
      <c r="AE129" s="185"/>
      <c r="AF129" s="185"/>
      <c r="AG129" s="185"/>
      <c r="AH129" s="185"/>
      <c r="AI129" s="49"/>
      <c r="AJ129" s="27"/>
      <c r="AK129" s="185"/>
      <c r="AL129" s="279"/>
      <c r="AM129" s="194"/>
    </row>
    <row r="130" spans="1:39" s="37" customFormat="1" ht="60" x14ac:dyDescent="0.25">
      <c r="A130" s="216"/>
      <c r="B130" s="248" t="str">
        <f>+'5 - Diseño y Valoración Control'!B132</f>
        <v>ADQUISICIÓN DE BIENES Y SERVICIOS</v>
      </c>
      <c r="C130" s="8" t="str">
        <f>+'5 - Diseño y Valoración Control'!D132</f>
        <v>R 50</v>
      </c>
      <c r="D130" s="248" t="str">
        <f>+'5 - Diseño y Valoración Control'!E132</f>
        <v>Liquidación de contratos y/o convenios fuera del plazo previsto.</v>
      </c>
      <c r="E130" s="248" t="str">
        <f>+'5 - Diseño y Valoración Control'!G132</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F130" s="203" t="s">
        <v>1909</v>
      </c>
      <c r="G130" s="244"/>
      <c r="H130" s="244" t="s">
        <v>1041</v>
      </c>
      <c r="I130" s="244"/>
      <c r="J130" s="245">
        <f t="shared" si="10"/>
        <v>0</v>
      </c>
      <c r="K130" s="245"/>
      <c r="L130" s="245"/>
      <c r="M130" s="245"/>
      <c r="N130" s="245"/>
      <c r="O130" s="245"/>
      <c r="P130" s="245"/>
      <c r="Q130" s="245"/>
      <c r="R130" s="245"/>
      <c r="S130" s="245"/>
      <c r="T130" s="245"/>
      <c r="U130" s="245"/>
      <c r="V130" s="245"/>
      <c r="W130" s="185"/>
      <c r="X130" s="185"/>
      <c r="Y130" s="185"/>
      <c r="Z130" s="185"/>
      <c r="AA130" s="185"/>
      <c r="AB130" s="185"/>
      <c r="AC130" s="185"/>
      <c r="AD130" s="185"/>
      <c r="AE130" s="185"/>
      <c r="AF130" s="185"/>
      <c r="AG130" s="185"/>
      <c r="AH130" s="185"/>
      <c r="AI130" s="49"/>
      <c r="AJ130" s="27"/>
      <c r="AK130" s="185"/>
      <c r="AL130" s="279"/>
      <c r="AM130" s="194"/>
    </row>
    <row r="131" spans="1:39" s="37" customFormat="1" ht="75" x14ac:dyDescent="0.25">
      <c r="A131" s="216"/>
      <c r="B131" s="248" t="str">
        <f>+'5 - Diseño y Valoración Control'!B133</f>
        <v>ADQUISICIÓN DE BIENES Y SERVICIOS</v>
      </c>
      <c r="C131" s="8" t="str">
        <f>+'5 - Diseño y Valoración Control'!D133</f>
        <v>R 51</v>
      </c>
      <c r="D131" s="248" t="str">
        <f>+'5 - Diseño y Valoración Control'!E133</f>
        <v>Configuración del contrato realidad.</v>
      </c>
      <c r="E131" s="248" t="str">
        <f>+'5 - Diseño y Valoración Control'!G133</f>
        <v>Posibilidad de afectación económica por costos en liquidación de contrato y pago de prestaciones de ley debido a demandas o reclamaciones judiciales por la constitución de dependencia, subordinación y horarios de la labor por parte del supervisor del contrato</v>
      </c>
      <c r="F131" s="203" t="s">
        <v>1910</v>
      </c>
      <c r="G131" s="244" t="s">
        <v>1436</v>
      </c>
      <c r="H131" s="244" t="s">
        <v>1146</v>
      </c>
      <c r="I131" s="244" t="s">
        <v>1437</v>
      </c>
      <c r="J131" s="245">
        <f t="shared" si="10"/>
        <v>1</v>
      </c>
      <c r="K131" s="245"/>
      <c r="L131" s="245"/>
      <c r="M131" s="245"/>
      <c r="N131" s="245"/>
      <c r="O131" s="245"/>
      <c r="P131" s="245"/>
      <c r="Q131" s="245"/>
      <c r="R131" s="245">
        <v>1</v>
      </c>
      <c r="S131" s="245"/>
      <c r="T131" s="245"/>
      <c r="U131" s="245"/>
      <c r="V131" s="245"/>
      <c r="W131" s="185"/>
      <c r="X131" s="185"/>
      <c r="Y131" s="185"/>
      <c r="Z131" s="185"/>
      <c r="AA131" s="185"/>
      <c r="AB131" s="185"/>
      <c r="AC131" s="185"/>
      <c r="AD131" s="185">
        <v>1</v>
      </c>
      <c r="AE131" s="185"/>
      <c r="AF131" s="185"/>
      <c r="AG131" s="185"/>
      <c r="AH131" s="185"/>
      <c r="AI131" s="49">
        <f t="shared" si="4"/>
        <v>1</v>
      </c>
      <c r="AJ131" s="27">
        <v>1</v>
      </c>
      <c r="AK131" s="49" t="s">
        <v>668</v>
      </c>
      <c r="AL131" s="279" t="s">
        <v>2252</v>
      </c>
      <c r="AM131" s="194"/>
    </row>
    <row r="132" spans="1:39" s="37" customFormat="1" ht="45" x14ac:dyDescent="0.25">
      <c r="A132" s="216"/>
      <c r="B132" s="248" t="str">
        <f>+'5 - Diseño y Valoración Control'!B134</f>
        <v>ADQUISICIÓN DE BIENES Y SERVICIOS</v>
      </c>
      <c r="C132" s="8" t="str">
        <f>+'5 - Diseño y Valoración Control'!D134</f>
        <v>R 51</v>
      </c>
      <c r="D132" s="248" t="str">
        <f>+'5 - Diseño y Valoración Control'!E134</f>
        <v>Configuración del contrato realidad.</v>
      </c>
      <c r="E132" s="248" t="str">
        <f>+'5 - Diseño y Valoración Control'!G134</f>
        <v>Posibilidad de afectación económica por costos en liquidación de contrato y pago de prestaciones de ley debido a demandas o reclamaciones judiciales por la constitución de dependencia, subordinación y horarios de la labor por parte del supervisor del contrato</v>
      </c>
      <c r="F132" s="203" t="s">
        <v>1911</v>
      </c>
      <c r="G132" s="244"/>
      <c r="H132" s="244" t="s">
        <v>1041</v>
      </c>
      <c r="I132" s="244"/>
      <c r="J132" s="245">
        <f t="shared" si="10"/>
        <v>0</v>
      </c>
      <c r="K132" s="245"/>
      <c r="L132" s="245"/>
      <c r="M132" s="245"/>
      <c r="N132" s="245"/>
      <c r="O132" s="245"/>
      <c r="P132" s="245"/>
      <c r="Q132" s="245"/>
      <c r="R132" s="245"/>
      <c r="S132" s="245"/>
      <c r="T132" s="245"/>
      <c r="U132" s="245"/>
      <c r="V132" s="245"/>
      <c r="W132" s="185"/>
      <c r="X132" s="185"/>
      <c r="Y132" s="185"/>
      <c r="Z132" s="185"/>
      <c r="AA132" s="185"/>
      <c r="AB132" s="185"/>
      <c r="AC132" s="185"/>
      <c r="AD132" s="185"/>
      <c r="AE132" s="185"/>
      <c r="AF132" s="185"/>
      <c r="AG132" s="185"/>
      <c r="AH132" s="185"/>
      <c r="AI132" s="49"/>
      <c r="AJ132" s="27"/>
      <c r="AK132" s="185"/>
      <c r="AL132" s="279"/>
      <c r="AM132" s="194"/>
    </row>
    <row r="133" spans="1:39" s="37" customFormat="1" ht="45" x14ac:dyDescent="0.25">
      <c r="A133" s="216"/>
      <c r="B133" s="248" t="str">
        <f>+'5 - Diseño y Valoración Control'!B135</f>
        <v>ADMINISTRACIÓN DE BIENES Y SERVICIOS</v>
      </c>
      <c r="C133" s="8" t="str">
        <f>+'5 - Diseño y Valoración Control'!D135</f>
        <v>R 52</v>
      </c>
      <c r="D133" s="248" t="str">
        <f>+'5 - Diseño y Valoración Control'!E135</f>
        <v>Perdidas o daños en los bienes de la Entidad</v>
      </c>
      <c r="E133" s="248" t="str">
        <f>+'5 - Diseño y Valoración Control'!G135</f>
        <v>Posibilidad de afectación económica por generar incertidumbre en los estados financieros y/o posible apertura a procesos disciplinarios y/o sancionatorios debido falta de control y lineamientos en el manejo de los bienes de la Entidad</v>
      </c>
      <c r="F133" s="203" t="s">
        <v>2214</v>
      </c>
      <c r="G133" s="244" t="s">
        <v>1438</v>
      </c>
      <c r="H133" s="244" t="s">
        <v>2138</v>
      </c>
      <c r="I133" s="244" t="s">
        <v>1439</v>
      </c>
      <c r="J133" s="245">
        <f t="shared" si="10"/>
        <v>1</v>
      </c>
      <c r="K133" s="245"/>
      <c r="L133" s="245"/>
      <c r="M133" s="245"/>
      <c r="N133" s="245"/>
      <c r="O133" s="245"/>
      <c r="P133" s="245"/>
      <c r="Q133" s="245"/>
      <c r="R133" s="245"/>
      <c r="S133" s="245"/>
      <c r="T133" s="245"/>
      <c r="U133" s="245">
        <v>1</v>
      </c>
      <c r="V133" s="245"/>
      <c r="W133" s="185"/>
      <c r="X133" s="185"/>
      <c r="Y133" s="185"/>
      <c r="Z133" s="185"/>
      <c r="AA133" s="185"/>
      <c r="AB133" s="185"/>
      <c r="AC133" s="185"/>
      <c r="AD133" s="185"/>
      <c r="AE133" s="185"/>
      <c r="AF133" s="185"/>
      <c r="AG133" s="185">
        <v>1</v>
      </c>
      <c r="AH133" s="185"/>
      <c r="AI133" s="49">
        <f t="shared" si="4"/>
        <v>1</v>
      </c>
      <c r="AJ133" s="27">
        <v>1</v>
      </c>
      <c r="AK133" s="49" t="s">
        <v>668</v>
      </c>
      <c r="AL133" s="289" t="s">
        <v>2274</v>
      </c>
      <c r="AM133" s="194"/>
    </row>
    <row r="134" spans="1:39" s="37" customFormat="1" ht="45" x14ac:dyDescent="0.25">
      <c r="A134" s="216"/>
      <c r="B134" s="248" t="str">
        <f>+'5 - Diseño y Valoración Control'!B136</f>
        <v>ADMINISTRACIÓN DE BIENES Y SERVICIOS</v>
      </c>
      <c r="C134" s="8" t="str">
        <f>+'5 - Diseño y Valoración Control'!D136</f>
        <v>R 52</v>
      </c>
      <c r="D134" s="248" t="str">
        <f>+'5 - Diseño y Valoración Control'!E136</f>
        <v>Perdidas o daños en los bienes de la Entidad</v>
      </c>
      <c r="E134" s="248" t="str">
        <f>+'5 - Diseño y Valoración Control'!G136</f>
        <v>Posibilidad de afectación económica por generar incertidumbre en los estados financieros y/o posible apertura a procesos disciplinarios y/o sancionatorios debido falta de control y lineamientos en el manejo de los bienes de la Entidad</v>
      </c>
      <c r="F134" s="203" t="s">
        <v>2215</v>
      </c>
      <c r="G134" s="244" t="s">
        <v>2222</v>
      </c>
      <c r="H134" s="244" t="s">
        <v>2138</v>
      </c>
      <c r="I134" s="244" t="s">
        <v>2223</v>
      </c>
      <c r="J134" s="245">
        <f t="shared" si="10"/>
        <v>1</v>
      </c>
      <c r="K134" s="245"/>
      <c r="L134" s="245"/>
      <c r="M134" s="245"/>
      <c r="N134" s="245"/>
      <c r="O134" s="245"/>
      <c r="P134" s="245"/>
      <c r="Q134" s="245"/>
      <c r="R134" s="245"/>
      <c r="S134" s="245"/>
      <c r="T134" s="245"/>
      <c r="U134" s="245">
        <v>1</v>
      </c>
      <c r="V134" s="245"/>
      <c r="W134" s="185"/>
      <c r="X134" s="185"/>
      <c r="Y134" s="185"/>
      <c r="Z134" s="185"/>
      <c r="AA134" s="185"/>
      <c r="AB134" s="185"/>
      <c r="AC134" s="185"/>
      <c r="AD134" s="185"/>
      <c r="AE134" s="185"/>
      <c r="AF134" s="185"/>
      <c r="AG134" s="185">
        <v>1</v>
      </c>
      <c r="AH134" s="185"/>
      <c r="AI134" s="49">
        <f t="shared" si="4"/>
        <v>1</v>
      </c>
      <c r="AJ134" s="27">
        <v>1</v>
      </c>
      <c r="AK134" s="49" t="s">
        <v>668</v>
      </c>
      <c r="AL134" s="289" t="s">
        <v>2275</v>
      </c>
      <c r="AM134" s="194"/>
    </row>
    <row r="135" spans="1:39" s="37" customFormat="1" ht="75" x14ac:dyDescent="0.25">
      <c r="A135" s="216"/>
      <c r="B135" s="248" t="str">
        <f>+'5 - Diseño y Valoración Control'!B137</f>
        <v>ADMINISTRACIÓN DE BIENES Y SERVICIOS</v>
      </c>
      <c r="C135" s="8" t="str">
        <f>+'5 - Diseño y Valoración Control'!D137</f>
        <v>R 52</v>
      </c>
      <c r="D135" s="248" t="str">
        <f>+'5 - Diseño y Valoración Control'!E137</f>
        <v>Perdidas o daños en los bienes de la Entidad</v>
      </c>
      <c r="E135" s="248" t="str">
        <f>+'5 - Diseño y Valoración Control'!G137</f>
        <v>Posibilidad de afectación económica por generar incertidumbre en los estados financieros y/o posible apertura a procesos disciplinarios y/o sancionatorios debido falta de control y lineamientos en el manejo de los bienes de la Entidad</v>
      </c>
      <c r="F135" s="203" t="s">
        <v>2221</v>
      </c>
      <c r="G135" s="244" t="s">
        <v>2224</v>
      </c>
      <c r="H135" s="244" t="s">
        <v>2138</v>
      </c>
      <c r="I135" s="244" t="s">
        <v>2225</v>
      </c>
      <c r="J135" s="245">
        <f t="shared" si="10"/>
        <v>1</v>
      </c>
      <c r="K135" s="245"/>
      <c r="L135" s="245"/>
      <c r="M135" s="245"/>
      <c r="N135" s="245"/>
      <c r="O135" s="245"/>
      <c r="P135" s="245"/>
      <c r="Q135" s="245"/>
      <c r="R135" s="245"/>
      <c r="S135" s="245"/>
      <c r="T135" s="245"/>
      <c r="U135" s="245">
        <v>1</v>
      </c>
      <c r="V135" s="245"/>
      <c r="W135" s="185"/>
      <c r="X135" s="185"/>
      <c r="Y135" s="185"/>
      <c r="Z135" s="185"/>
      <c r="AA135" s="185"/>
      <c r="AB135" s="185"/>
      <c r="AC135" s="185"/>
      <c r="AD135" s="185"/>
      <c r="AE135" s="185"/>
      <c r="AF135" s="185"/>
      <c r="AG135" s="185">
        <v>1</v>
      </c>
      <c r="AH135" s="185"/>
      <c r="AI135" s="49">
        <f t="shared" si="4"/>
        <v>1</v>
      </c>
      <c r="AJ135" s="27">
        <v>1</v>
      </c>
      <c r="AK135" s="49" t="s">
        <v>668</v>
      </c>
      <c r="AL135" s="289" t="s">
        <v>2276</v>
      </c>
      <c r="AM135" s="194"/>
    </row>
    <row r="136" spans="1:39" s="37" customFormat="1" ht="30" x14ac:dyDescent="0.25">
      <c r="A136" s="216"/>
      <c r="B136" s="248" t="str">
        <f>+'5 - Diseño y Valoración Control'!B138</f>
        <v>ADMINISTRACIÓN DE BIENES Y SERVICIOS</v>
      </c>
      <c r="C136" s="8" t="str">
        <f>+'5 - Diseño y Valoración Control'!D138</f>
        <v>R 53</v>
      </c>
      <c r="D136" s="248" t="str">
        <f>+'5 - Diseño y Valoración Control'!E138</f>
        <v>Incumplimiento en la aplicación de los mantenimientos preventivos a los bienes de la Entidad</v>
      </c>
      <c r="E136" s="248" t="str">
        <f>+'5 - Diseño y Valoración Control'!G138</f>
        <v>Posibilidad de afectación económica por sobrecostos en mantenimientos debido a la falta de control en la implementación de mantenimientos de acuerdo a sus fichas técnicas</v>
      </c>
      <c r="F136" s="203" t="s">
        <v>1912</v>
      </c>
      <c r="G136" s="244" t="s">
        <v>1440</v>
      </c>
      <c r="H136" s="244" t="s">
        <v>1147</v>
      </c>
      <c r="I136" s="244" t="s">
        <v>1441</v>
      </c>
      <c r="J136" s="245">
        <f t="shared" si="10"/>
        <v>1</v>
      </c>
      <c r="K136" s="245"/>
      <c r="L136" s="245"/>
      <c r="M136" s="245"/>
      <c r="N136" s="245"/>
      <c r="O136" s="245"/>
      <c r="P136" s="245">
        <v>1</v>
      </c>
      <c r="Q136" s="245"/>
      <c r="R136" s="245"/>
      <c r="S136" s="245"/>
      <c r="T136" s="245"/>
      <c r="U136" s="245"/>
      <c r="V136" s="245"/>
      <c r="W136" s="49"/>
      <c r="X136" s="49"/>
      <c r="Y136" s="49"/>
      <c r="Z136" s="49"/>
      <c r="AA136" s="49"/>
      <c r="AB136" s="49">
        <v>1</v>
      </c>
      <c r="AC136" s="49"/>
      <c r="AD136" s="49"/>
      <c r="AE136" s="49"/>
      <c r="AF136" s="49"/>
      <c r="AG136" s="49">
        <v>1</v>
      </c>
      <c r="AH136" s="49"/>
      <c r="AI136" s="49">
        <f t="shared" si="4"/>
        <v>2</v>
      </c>
      <c r="AJ136" s="27">
        <v>1</v>
      </c>
      <c r="AK136" s="49" t="s">
        <v>668</v>
      </c>
      <c r="AL136" s="289" t="s">
        <v>2277</v>
      </c>
      <c r="AM136" s="279"/>
    </row>
    <row r="137" spans="1:39" s="37" customFormat="1" ht="30" x14ac:dyDescent="0.25">
      <c r="A137" s="216"/>
      <c r="B137" s="248" t="str">
        <f>+'5 - Diseño y Valoración Control'!B139</f>
        <v>ADMINISTRACIÓN DE BIENES Y SERVICIOS</v>
      </c>
      <c r="C137" s="8" t="str">
        <f>+'5 - Diseño y Valoración Control'!D139</f>
        <v>R 53</v>
      </c>
      <c r="D137" s="248" t="str">
        <f>+'5 - Diseño y Valoración Control'!E139</f>
        <v>Incumplimiento en la aplicación de los mantenimientos preventivos a los bienes de la Entidad</v>
      </c>
      <c r="E137" s="248" t="str">
        <f>+'5 - Diseño y Valoración Control'!G139</f>
        <v>Posibilidad de afectación económica por sobrecostos en mantenimientos debido a la falta de control en la implementación de mantenimientos de acuerdo a sus fichas técnicas</v>
      </c>
      <c r="F137" s="203" t="s">
        <v>1913</v>
      </c>
      <c r="G137" s="244"/>
      <c r="H137" s="244" t="s">
        <v>1041</v>
      </c>
      <c r="I137" s="244"/>
      <c r="J137" s="245">
        <f t="shared" si="10"/>
        <v>0</v>
      </c>
      <c r="K137" s="245"/>
      <c r="L137" s="245"/>
      <c r="M137" s="245"/>
      <c r="N137" s="245"/>
      <c r="O137" s="245"/>
      <c r="P137" s="245"/>
      <c r="Q137" s="245"/>
      <c r="R137" s="245"/>
      <c r="S137" s="245"/>
      <c r="T137" s="245"/>
      <c r="U137" s="245"/>
      <c r="V137" s="245"/>
      <c r="W137" s="185"/>
      <c r="X137" s="185"/>
      <c r="Y137" s="185"/>
      <c r="Z137" s="185"/>
      <c r="AA137" s="185"/>
      <c r="AB137" s="185"/>
      <c r="AC137" s="185"/>
      <c r="AD137" s="185"/>
      <c r="AE137" s="185"/>
      <c r="AF137" s="185"/>
      <c r="AG137" s="185"/>
      <c r="AH137" s="185"/>
      <c r="AI137" s="49"/>
      <c r="AJ137" s="27"/>
      <c r="AK137" s="185"/>
      <c r="AL137" s="279"/>
      <c r="AM137" s="194"/>
    </row>
    <row r="138" spans="1:39" s="37" customFormat="1" ht="45" x14ac:dyDescent="0.25">
      <c r="A138" s="216"/>
      <c r="B138" s="248" t="str">
        <f>+'5 - Diseño y Valoración Control'!B140</f>
        <v>ADMINISTRACIÓN DE BIENES Y SERVICIOS</v>
      </c>
      <c r="C138" s="8" t="str">
        <f>+'5 - Diseño y Valoración Control'!D140</f>
        <v>R 54</v>
      </c>
      <c r="D138" s="248" t="str">
        <f>+'5 - Diseño y Valoración Control'!E140</f>
        <v>Legalización de comisión o viáticos sin el cumplimiento de requisitos</v>
      </c>
      <c r="E138" s="248" t="str">
        <f>+'5 - Diseño y Valoración Control'!G140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8" s="203" t="s">
        <v>1914</v>
      </c>
      <c r="G138" s="244" t="s">
        <v>2139</v>
      </c>
      <c r="H138" s="244" t="s">
        <v>1147</v>
      </c>
      <c r="I138" s="244" t="s">
        <v>1442</v>
      </c>
      <c r="J138" s="245">
        <f t="shared" si="10"/>
        <v>6</v>
      </c>
      <c r="K138" s="245"/>
      <c r="L138" s="245"/>
      <c r="M138" s="245"/>
      <c r="N138" s="245"/>
      <c r="O138" s="245"/>
      <c r="P138" s="245">
        <v>1</v>
      </c>
      <c r="Q138" s="245">
        <v>1</v>
      </c>
      <c r="R138" s="245">
        <v>1</v>
      </c>
      <c r="S138" s="245">
        <v>1</v>
      </c>
      <c r="T138" s="245">
        <v>1</v>
      </c>
      <c r="U138" s="245">
        <v>1</v>
      </c>
      <c r="V138" s="245"/>
      <c r="W138" s="49"/>
      <c r="X138" s="49"/>
      <c r="Y138" s="49"/>
      <c r="Z138" s="49"/>
      <c r="AA138" s="49"/>
      <c r="AB138" s="49">
        <v>1</v>
      </c>
      <c r="AC138" s="49"/>
      <c r="AD138" s="49"/>
      <c r="AE138" s="49">
        <v>1</v>
      </c>
      <c r="AF138" s="49"/>
      <c r="AG138" s="49">
        <v>1</v>
      </c>
      <c r="AH138" s="49"/>
      <c r="AI138" s="49">
        <f t="shared" ref="AI138:AI188" si="11">+SUM(W138:AH138)</f>
        <v>3</v>
      </c>
      <c r="AJ138" s="27">
        <f>+SUM(W138:AH138)/+SUM(K138:V138)</f>
        <v>0.5</v>
      </c>
      <c r="AK138" s="49" t="s">
        <v>667</v>
      </c>
      <c r="AL138" s="289" t="s">
        <v>2271</v>
      </c>
      <c r="AM138" s="279"/>
    </row>
    <row r="139" spans="1:39" s="37" customFormat="1" ht="45" x14ac:dyDescent="0.25">
      <c r="A139" s="216"/>
      <c r="B139" s="248" t="str">
        <f>+'5 - Diseño y Valoración Control'!B141</f>
        <v>ADMINISTRACIÓN DE BIENES Y SERVICIOS</v>
      </c>
      <c r="C139" s="8" t="str">
        <f>+'5 - Diseño y Valoración Control'!D141</f>
        <v>R 54</v>
      </c>
      <c r="D139" s="248" t="str">
        <f>+'5 - Diseño y Valoración Control'!E141</f>
        <v>Legalización de comisión o viáticos sin el cumplimiento de requisitos</v>
      </c>
      <c r="E139" s="248" t="str">
        <f>+'5 - Diseño y Valoración Control'!G141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39" s="203" t="s">
        <v>1915</v>
      </c>
      <c r="G139" s="244" t="s">
        <v>1443</v>
      </c>
      <c r="H139" s="244" t="s">
        <v>1147</v>
      </c>
      <c r="I139" s="244" t="s">
        <v>1003</v>
      </c>
      <c r="J139" s="245">
        <f t="shared" si="10"/>
        <v>1</v>
      </c>
      <c r="K139" s="245"/>
      <c r="L139" s="245"/>
      <c r="M139" s="245"/>
      <c r="N139" s="245"/>
      <c r="O139" s="245"/>
      <c r="P139" s="245"/>
      <c r="Q139" s="245"/>
      <c r="R139" s="245"/>
      <c r="S139" s="245"/>
      <c r="T139" s="245"/>
      <c r="U139" s="245">
        <v>1</v>
      </c>
      <c r="V139" s="245"/>
      <c r="W139" s="185"/>
      <c r="X139" s="185"/>
      <c r="Y139" s="185"/>
      <c r="Z139" s="185"/>
      <c r="AA139" s="185"/>
      <c r="AB139" s="185"/>
      <c r="AC139" s="185"/>
      <c r="AD139" s="185"/>
      <c r="AE139" s="185"/>
      <c r="AF139" s="185"/>
      <c r="AG139" s="185">
        <v>1</v>
      </c>
      <c r="AH139" s="185"/>
      <c r="AI139" s="49">
        <f t="shared" si="11"/>
        <v>1</v>
      </c>
      <c r="AJ139" s="27">
        <v>1</v>
      </c>
      <c r="AK139" s="49" t="s">
        <v>668</v>
      </c>
      <c r="AL139" s="289" t="s">
        <v>2278</v>
      </c>
      <c r="AM139" s="194"/>
    </row>
    <row r="140" spans="1:39" s="37" customFormat="1" ht="75" x14ac:dyDescent="0.25">
      <c r="A140" s="216"/>
      <c r="B140" s="248" t="str">
        <f>+'5 - Diseño y Valoración Control'!B142</f>
        <v>ADMINISTRACIÓN DE BIENES Y SERVICIOS</v>
      </c>
      <c r="C140" s="8" t="str">
        <f>+'5 - Diseño y Valoración Control'!D142</f>
        <v>R 54</v>
      </c>
      <c r="D140" s="248" t="str">
        <f>+'5 - Diseño y Valoración Control'!E142</f>
        <v>Legalización de comisión o viáticos sin el cumplimiento de requisitos</v>
      </c>
      <c r="E140" s="248" t="str">
        <f>+'5 - Diseño y Valoración Control'!G142</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F140" s="203" t="s">
        <v>1916</v>
      </c>
      <c r="G140" s="244" t="s">
        <v>1444</v>
      </c>
      <c r="H140" s="244" t="s">
        <v>1147</v>
      </c>
      <c r="I140" s="244" t="s">
        <v>1445</v>
      </c>
      <c r="J140" s="245">
        <f t="shared" si="10"/>
        <v>4</v>
      </c>
      <c r="K140" s="245">
        <v>1</v>
      </c>
      <c r="L140" s="245"/>
      <c r="M140" s="245"/>
      <c r="N140" s="245">
        <v>1</v>
      </c>
      <c r="O140" s="245"/>
      <c r="P140" s="245"/>
      <c r="Q140" s="245">
        <v>1</v>
      </c>
      <c r="R140" s="245"/>
      <c r="S140" s="245"/>
      <c r="T140" s="245">
        <v>1</v>
      </c>
      <c r="U140" s="245"/>
      <c r="V140" s="245"/>
      <c r="W140" s="49"/>
      <c r="X140" s="49"/>
      <c r="Y140" s="49"/>
      <c r="Z140" s="49"/>
      <c r="AA140" s="49"/>
      <c r="AB140" s="49"/>
      <c r="AC140" s="49"/>
      <c r="AD140" s="49"/>
      <c r="AE140" s="49">
        <v>1</v>
      </c>
      <c r="AF140" s="49"/>
      <c r="AG140" s="49">
        <v>1</v>
      </c>
      <c r="AH140" s="49">
        <v>1</v>
      </c>
      <c r="AI140" s="49">
        <f t="shared" si="11"/>
        <v>3</v>
      </c>
      <c r="AJ140" s="27">
        <f>+SUM(W140:AH140)/+SUM(K140:V140)</f>
        <v>0.75</v>
      </c>
      <c r="AK140" s="49" t="s">
        <v>667</v>
      </c>
      <c r="AL140" s="289" t="s">
        <v>2288</v>
      </c>
      <c r="AM140" s="279"/>
    </row>
    <row r="141" spans="1:39" s="37" customFormat="1" ht="75" x14ac:dyDescent="0.25">
      <c r="A141" s="216"/>
      <c r="B141" s="248" t="str">
        <f>+'5 - Diseño y Valoración Control'!B143</f>
        <v>ADMINISTRACIÓN DE BIENES Y SERVICIOS</v>
      </c>
      <c r="C141" s="8" t="str">
        <f>+'5 - Diseño y Valoración Control'!D143</f>
        <v>R 55</v>
      </c>
      <c r="D141" s="248" t="str">
        <f>+'5 - Diseño y Valoración Control'!E143</f>
        <v>Pérdida o daño en la documentación de la Agencia</v>
      </c>
      <c r="E141" s="248" t="str">
        <f>+'5 - Diseño y Valoración Control'!G143</f>
        <v>Posibilidad de pérdida reputacional en la imagen institucional ante los grupos de interés debido a la falta de control para los lineamientos de manejo y de conservación en documentos</v>
      </c>
      <c r="F141" s="203" t="s">
        <v>1917</v>
      </c>
      <c r="G141" s="244" t="s">
        <v>2260</v>
      </c>
      <c r="H141" s="244" t="s">
        <v>1446</v>
      </c>
      <c r="I141" s="244" t="s">
        <v>2261</v>
      </c>
      <c r="J141" s="245">
        <f t="shared" si="10"/>
        <v>1</v>
      </c>
      <c r="K141" s="245"/>
      <c r="L141" s="245"/>
      <c r="M141" s="245"/>
      <c r="N141" s="245"/>
      <c r="O141" s="245"/>
      <c r="P141" s="245"/>
      <c r="Q141" s="245"/>
      <c r="R141" s="245"/>
      <c r="S141" s="245"/>
      <c r="T141" s="245"/>
      <c r="U141" s="245">
        <v>1</v>
      </c>
      <c r="V141" s="245"/>
      <c r="W141" s="185"/>
      <c r="X141" s="185"/>
      <c r="Y141" s="185"/>
      <c r="Z141" s="185"/>
      <c r="AA141" s="185"/>
      <c r="AB141" s="185"/>
      <c r="AC141" s="185"/>
      <c r="AD141" s="185"/>
      <c r="AE141" s="185"/>
      <c r="AF141" s="185"/>
      <c r="AG141" s="185">
        <v>1</v>
      </c>
      <c r="AH141" s="185"/>
      <c r="AI141" s="49">
        <f t="shared" si="11"/>
        <v>1</v>
      </c>
      <c r="AJ141" s="27">
        <v>1</v>
      </c>
      <c r="AK141" s="49" t="s">
        <v>668</v>
      </c>
      <c r="AL141" s="289" t="s">
        <v>2283</v>
      </c>
      <c r="AM141" s="194"/>
    </row>
    <row r="142" spans="1:39" s="37" customFormat="1" ht="30" x14ac:dyDescent="0.25">
      <c r="A142" s="216"/>
      <c r="B142" s="248" t="str">
        <f>+'5 - Diseño y Valoración Control'!B144</f>
        <v>ADMINISTRACIÓN DE BIENES Y SERVICIOS</v>
      </c>
      <c r="C142" s="8" t="str">
        <f>+'5 - Diseño y Valoración Control'!D144</f>
        <v>R 55</v>
      </c>
      <c r="D142" s="248" t="str">
        <f>+'5 - Diseño y Valoración Control'!E144</f>
        <v>Pérdida o daño en la documentación de la Agencia</v>
      </c>
      <c r="E142" s="248" t="str">
        <f>+'5 - Diseño y Valoración Control'!G144</f>
        <v>Posibilidad de pérdida reputacional en la imagen institucional ante los grupos de interés debido a la falta de control para los lineamientos de manejo y de conservación en documentos</v>
      </c>
      <c r="F142" s="203" t="s">
        <v>1918</v>
      </c>
      <c r="G142" s="244" t="s">
        <v>2258</v>
      </c>
      <c r="H142" s="244" t="s">
        <v>1446</v>
      </c>
      <c r="I142" s="244" t="s">
        <v>2259</v>
      </c>
      <c r="J142" s="245">
        <f t="shared" si="10"/>
        <v>1</v>
      </c>
      <c r="K142" s="245"/>
      <c r="L142" s="245"/>
      <c r="M142" s="245"/>
      <c r="N142" s="245"/>
      <c r="O142" s="245"/>
      <c r="P142" s="245"/>
      <c r="Q142" s="245"/>
      <c r="R142" s="245"/>
      <c r="S142" s="245"/>
      <c r="T142" s="245"/>
      <c r="U142" s="245">
        <v>1</v>
      </c>
      <c r="V142" s="245"/>
      <c r="W142" s="185"/>
      <c r="X142" s="185"/>
      <c r="Y142" s="185"/>
      <c r="Z142" s="185"/>
      <c r="AA142" s="185"/>
      <c r="AB142" s="185"/>
      <c r="AC142" s="185"/>
      <c r="AD142" s="185"/>
      <c r="AE142" s="185"/>
      <c r="AF142" s="185"/>
      <c r="AG142" s="185">
        <v>1</v>
      </c>
      <c r="AH142" s="185"/>
      <c r="AI142" s="49">
        <f t="shared" si="11"/>
        <v>1</v>
      </c>
      <c r="AJ142" s="27">
        <v>1</v>
      </c>
      <c r="AK142" s="49" t="s">
        <v>668</v>
      </c>
      <c r="AL142" s="289" t="s">
        <v>2284</v>
      </c>
      <c r="AM142" s="194"/>
    </row>
    <row r="143" spans="1:39" s="37" customFormat="1" ht="30" x14ac:dyDescent="0.25">
      <c r="A143" s="216"/>
      <c r="B143" s="248" t="str">
        <f>+'5 - Diseño y Valoración Control'!B145</f>
        <v>ADMINISTRACIÓN DE BIENES Y SERVICIOS</v>
      </c>
      <c r="C143" s="8" t="str">
        <f>+'5 - Diseño y Valoración Control'!D145</f>
        <v>R 55</v>
      </c>
      <c r="D143" s="248" t="str">
        <f>+'5 - Diseño y Valoración Control'!E145</f>
        <v>Pérdida o daño en la documentación de la Agencia</v>
      </c>
      <c r="E143" s="248" t="str">
        <f>+'5 - Diseño y Valoración Control'!G145</f>
        <v>Posibilidad de pérdida reputacional en la imagen institucional ante los grupos de interés debido a la falta de control para los lineamientos de manejo y de conservación en documentos</v>
      </c>
      <c r="F143" s="203" t="s">
        <v>1919</v>
      </c>
      <c r="G143" s="244" t="s">
        <v>1447</v>
      </c>
      <c r="H143" s="244" t="s">
        <v>1446</v>
      </c>
      <c r="I143" s="244" t="s">
        <v>1441</v>
      </c>
      <c r="J143" s="245">
        <f t="shared" si="10"/>
        <v>1</v>
      </c>
      <c r="K143" s="245"/>
      <c r="L143" s="245"/>
      <c r="M143" s="245"/>
      <c r="N143" s="245"/>
      <c r="O143" s="245"/>
      <c r="P143" s="245"/>
      <c r="Q143" s="245"/>
      <c r="R143" s="245"/>
      <c r="S143" s="245"/>
      <c r="T143" s="245"/>
      <c r="U143" s="245">
        <v>1</v>
      </c>
      <c r="V143" s="245"/>
      <c r="W143" s="185"/>
      <c r="X143" s="185"/>
      <c r="Y143" s="185"/>
      <c r="Z143" s="185"/>
      <c r="AA143" s="185"/>
      <c r="AB143" s="185"/>
      <c r="AC143" s="185"/>
      <c r="AD143" s="185"/>
      <c r="AE143" s="185"/>
      <c r="AF143" s="185"/>
      <c r="AG143" s="185">
        <v>1</v>
      </c>
      <c r="AH143" s="185"/>
      <c r="AI143" s="49">
        <f t="shared" si="11"/>
        <v>1</v>
      </c>
      <c r="AJ143" s="27">
        <v>1</v>
      </c>
      <c r="AK143" s="49" t="s">
        <v>668</v>
      </c>
      <c r="AL143" s="289" t="s">
        <v>2285</v>
      </c>
      <c r="AM143" s="194"/>
    </row>
    <row r="144" spans="1:39" s="37" customFormat="1" ht="45" x14ac:dyDescent="0.25">
      <c r="A144" s="216"/>
      <c r="B144" s="248" t="str">
        <f>+'5 - Diseño y Valoración Control'!B146</f>
        <v>ADMINISTRACIÓN DE BIENES Y SERVICIOS</v>
      </c>
      <c r="C144" s="8" t="str">
        <f>+'5 - Diseño y Valoración Control'!D146</f>
        <v>R 55</v>
      </c>
      <c r="D144" s="248" t="str">
        <f>+'5 - Diseño y Valoración Control'!E146</f>
        <v>Pérdida o daño en la documentación de la Agencia</v>
      </c>
      <c r="E144" s="248" t="str">
        <f>+'5 - Diseño y Valoración Control'!G146</f>
        <v>Posibilidad de pérdida reputacional en la imagen institucional ante los grupos de interés debido a la falta de control para los lineamientos de manejo y de conservación en documentos</v>
      </c>
      <c r="F144" s="203" t="s">
        <v>1920</v>
      </c>
      <c r="G144" s="244" t="s">
        <v>1448</v>
      </c>
      <c r="H144" s="244" t="s">
        <v>1446</v>
      </c>
      <c r="I144" s="244" t="s">
        <v>1449</v>
      </c>
      <c r="J144" s="245">
        <f t="shared" si="10"/>
        <v>1</v>
      </c>
      <c r="K144" s="245"/>
      <c r="L144" s="245"/>
      <c r="M144" s="245"/>
      <c r="N144" s="245"/>
      <c r="O144" s="245"/>
      <c r="P144" s="245"/>
      <c r="Q144" s="245"/>
      <c r="R144" s="245"/>
      <c r="S144" s="245"/>
      <c r="T144" s="245"/>
      <c r="U144" s="245">
        <v>1</v>
      </c>
      <c r="V144" s="245"/>
      <c r="W144" s="185"/>
      <c r="X144" s="185"/>
      <c r="Y144" s="185"/>
      <c r="Z144" s="185"/>
      <c r="AA144" s="185"/>
      <c r="AB144" s="185"/>
      <c r="AC144" s="185"/>
      <c r="AD144" s="185"/>
      <c r="AE144" s="185"/>
      <c r="AF144" s="185"/>
      <c r="AG144" s="185">
        <v>1</v>
      </c>
      <c r="AH144" s="185"/>
      <c r="AI144" s="49">
        <f t="shared" si="11"/>
        <v>1</v>
      </c>
      <c r="AJ144" s="27">
        <v>1</v>
      </c>
      <c r="AK144" s="49" t="s">
        <v>668</v>
      </c>
      <c r="AL144" s="289" t="s">
        <v>2286</v>
      </c>
      <c r="AM144" s="194"/>
    </row>
    <row r="145" spans="1:39" s="37" customFormat="1" ht="60" x14ac:dyDescent="0.25">
      <c r="A145" s="216"/>
      <c r="B145" s="248" t="str">
        <f>+'5 - Diseño y Valoración Control'!B147</f>
        <v>ADMINISTRACIÓN DE BIENES Y SERVICIOS</v>
      </c>
      <c r="C145" s="8" t="str">
        <f>+'5 - Diseño y Valoración Control'!D147</f>
        <v>R 56</v>
      </c>
      <c r="D145" s="248" t="str">
        <f>+'5 - Diseño y Valoración Control'!E147</f>
        <v xml:space="preserve">Asignación incorrecta de comunicaciones oficiales recibidas (documentos) en el momento de la radicación. </v>
      </c>
      <c r="E145" s="248" t="str">
        <f>+'5 - Diseño y Valoración Control'!G147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5" s="203" t="s">
        <v>1921</v>
      </c>
      <c r="G145" s="244" t="s">
        <v>1450</v>
      </c>
      <c r="H145" s="244" t="s">
        <v>1446</v>
      </c>
      <c r="I145" s="244" t="s">
        <v>1451</v>
      </c>
      <c r="J145" s="245">
        <f t="shared" si="10"/>
        <v>3</v>
      </c>
      <c r="K145" s="245"/>
      <c r="L145" s="245"/>
      <c r="M145" s="245"/>
      <c r="N145" s="245">
        <v>1</v>
      </c>
      <c r="O145" s="245"/>
      <c r="P145" s="245"/>
      <c r="Q145" s="245"/>
      <c r="R145" s="245">
        <v>1</v>
      </c>
      <c r="S145" s="245"/>
      <c r="T145" s="245"/>
      <c r="U145" s="245">
        <v>1</v>
      </c>
      <c r="V145" s="245"/>
      <c r="W145" s="49"/>
      <c r="X145" s="49"/>
      <c r="Y145" s="49"/>
      <c r="Z145" s="49"/>
      <c r="AA145" s="49"/>
      <c r="AB145" s="49">
        <v>1</v>
      </c>
      <c r="AC145" s="49"/>
      <c r="AD145" s="49"/>
      <c r="AE145" s="49"/>
      <c r="AF145" s="49"/>
      <c r="AG145" s="49">
        <v>1</v>
      </c>
      <c r="AH145" s="49"/>
      <c r="AI145" s="49">
        <f t="shared" si="11"/>
        <v>2</v>
      </c>
      <c r="AJ145" s="27">
        <f>+SUM(W145:AH145)/+SUM(K145:V145)</f>
        <v>0.66666666666666663</v>
      </c>
      <c r="AK145" s="49" t="s">
        <v>667</v>
      </c>
      <c r="AL145" s="289" t="s">
        <v>2287</v>
      </c>
      <c r="AM145" s="279"/>
    </row>
    <row r="146" spans="1:39" s="37" customFormat="1" ht="60" x14ac:dyDescent="0.25">
      <c r="A146" s="216"/>
      <c r="B146" s="248" t="str">
        <f>+'5 - Diseño y Valoración Control'!B148</f>
        <v>ADMINISTRACIÓN DE BIENES Y SERVICIOS</v>
      </c>
      <c r="C146" s="8" t="str">
        <f>+'5 - Diseño y Valoración Control'!D148</f>
        <v>R 56</v>
      </c>
      <c r="D146" s="248" t="str">
        <f>+'5 - Diseño y Valoración Control'!E148</f>
        <v xml:space="preserve">Asignación incorrecta de comunicaciones oficiales recibidas (documentos) en el momento de la radicación. </v>
      </c>
      <c r="E146" s="248" t="str">
        <f>+'5 - Diseño y Valoración Control'!G148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6" s="203" t="s">
        <v>1922</v>
      </c>
      <c r="G146" s="244" t="s">
        <v>1452</v>
      </c>
      <c r="H146" s="244" t="s">
        <v>1446</v>
      </c>
      <c r="I146" s="244" t="s">
        <v>1453</v>
      </c>
      <c r="J146" s="245">
        <f>SUM(K146:V146)</f>
        <v>2</v>
      </c>
      <c r="K146" s="245"/>
      <c r="L146" s="245"/>
      <c r="M146" s="245"/>
      <c r="N146" s="245"/>
      <c r="O146" s="245"/>
      <c r="P146" s="245">
        <v>1</v>
      </c>
      <c r="Q146" s="245"/>
      <c r="R146" s="245"/>
      <c r="S146" s="245"/>
      <c r="T146" s="245"/>
      <c r="U146" s="245">
        <v>1</v>
      </c>
      <c r="V146" s="245"/>
      <c r="W146" s="49"/>
      <c r="X146" s="49"/>
      <c r="Y146" s="49"/>
      <c r="Z146" s="49"/>
      <c r="AA146" s="49"/>
      <c r="AB146" s="49">
        <v>1</v>
      </c>
      <c r="AC146" s="49"/>
      <c r="AD146" s="49"/>
      <c r="AE146" s="49"/>
      <c r="AF146" s="49"/>
      <c r="AG146" s="49"/>
      <c r="AH146" s="49"/>
      <c r="AI146" s="49">
        <f t="shared" si="11"/>
        <v>1</v>
      </c>
      <c r="AJ146" s="27">
        <f>+SUM(W146:AH146)/+SUM(K146:V146)</f>
        <v>0.5</v>
      </c>
      <c r="AK146" s="49" t="s">
        <v>667</v>
      </c>
      <c r="AL146" s="279" t="s">
        <v>2198</v>
      </c>
      <c r="AM146" s="279"/>
    </row>
    <row r="147" spans="1:39" s="37" customFormat="1" ht="60" x14ac:dyDescent="0.25">
      <c r="A147" s="216"/>
      <c r="B147" s="248" t="str">
        <f>+'5 - Diseño y Valoración Control'!B149</f>
        <v>ADMINISTRACIÓN DE BIENES Y SERVICIOS</v>
      </c>
      <c r="C147" s="8" t="str">
        <f>+'5 - Diseño y Valoración Control'!D149</f>
        <v>R 56</v>
      </c>
      <c r="D147" s="248" t="str">
        <f>+'5 - Diseño y Valoración Control'!E149</f>
        <v xml:space="preserve">Asignación incorrecta de comunicaciones oficiales recibidas (documentos) en el momento de la radicación. </v>
      </c>
      <c r="E147" s="248" t="str">
        <f>+'5 - Diseño y Valoración Control'!G149</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F147" s="203" t="s">
        <v>1923</v>
      </c>
      <c r="G147" s="244"/>
      <c r="H147" s="244"/>
      <c r="I147" s="244"/>
      <c r="J147" s="245">
        <f>SUM(K147:V147)</f>
        <v>0</v>
      </c>
      <c r="K147" s="245"/>
      <c r="L147" s="245"/>
      <c r="M147" s="245"/>
      <c r="N147" s="245"/>
      <c r="O147" s="245"/>
      <c r="P147" s="245"/>
      <c r="Q147" s="245"/>
      <c r="R147" s="245"/>
      <c r="S147" s="245"/>
      <c r="T147" s="245"/>
      <c r="U147" s="245"/>
      <c r="V147" s="245"/>
      <c r="W147" s="49"/>
      <c r="X147" s="49"/>
      <c r="Y147" s="49"/>
      <c r="Z147" s="49"/>
      <c r="AA147" s="49"/>
      <c r="AB147" s="49"/>
      <c r="AC147" s="49"/>
      <c r="AD147" s="49"/>
      <c r="AE147" s="49"/>
      <c r="AF147" s="49"/>
      <c r="AG147" s="49"/>
      <c r="AH147" s="49"/>
      <c r="AI147" s="49"/>
      <c r="AJ147" s="27"/>
      <c r="AK147" s="49"/>
      <c r="AL147" s="279"/>
      <c r="AM147" s="279"/>
    </row>
    <row r="148" spans="1:39" s="37" customFormat="1" ht="45" x14ac:dyDescent="0.25">
      <c r="A148" s="216"/>
      <c r="B148" s="248" t="str">
        <f>+'5 - Diseño y Valoración Control'!B150</f>
        <v>ADMINISTRACIÓN DE BIENES Y SERVICIOS</v>
      </c>
      <c r="C148" s="8" t="str">
        <f>+'5 - Diseño y Valoración Control'!D150</f>
        <v>R 57</v>
      </c>
      <c r="D148" s="248" t="str">
        <f>+'5 - Diseño y Valoración Control'!E150</f>
        <v>Demoras en la respuesta a solicitudes internas de documentos en atención de los requerimientos de expedientes por parte de las dependencias</v>
      </c>
      <c r="E148" s="248" t="str">
        <f>+'5 - Diseño y Valoración Control'!G150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8" s="203" t="s">
        <v>1924</v>
      </c>
      <c r="G148" s="244" t="s">
        <v>2140</v>
      </c>
      <c r="H148" s="244" t="s">
        <v>1446</v>
      </c>
      <c r="I148" s="244" t="s">
        <v>1454</v>
      </c>
      <c r="J148" s="245">
        <f t="shared" si="10"/>
        <v>2</v>
      </c>
      <c r="K148" s="245"/>
      <c r="L148" s="245"/>
      <c r="M148" s="245"/>
      <c r="N148" s="245"/>
      <c r="O148" s="245"/>
      <c r="P148" s="245">
        <v>1</v>
      </c>
      <c r="Q148" s="245"/>
      <c r="R148" s="245"/>
      <c r="S148" s="245"/>
      <c r="T148" s="245"/>
      <c r="U148" s="245">
        <v>1</v>
      </c>
      <c r="V148" s="245"/>
      <c r="W148" s="185"/>
      <c r="X148" s="185"/>
      <c r="Y148" s="185"/>
      <c r="Z148" s="185"/>
      <c r="AA148" s="185"/>
      <c r="AB148" s="185">
        <v>1</v>
      </c>
      <c r="AC148" s="185"/>
      <c r="AD148" s="185"/>
      <c r="AE148" s="185"/>
      <c r="AF148" s="185"/>
      <c r="AG148" s="185"/>
      <c r="AH148" s="185"/>
      <c r="AI148" s="49">
        <f t="shared" si="11"/>
        <v>1</v>
      </c>
      <c r="AJ148" s="27">
        <f>+SUM(W148:AH148)/+SUM(K148:V148)</f>
        <v>0.5</v>
      </c>
      <c r="AK148" s="49" t="s">
        <v>667</v>
      </c>
      <c r="AL148" s="279" t="s">
        <v>2199</v>
      </c>
      <c r="AM148" s="279"/>
    </row>
    <row r="149" spans="1:39" s="37" customFormat="1" ht="45" x14ac:dyDescent="0.25">
      <c r="A149" s="216"/>
      <c r="B149" s="248" t="str">
        <f>+'5 - Diseño y Valoración Control'!B151</f>
        <v>ADMINISTRACIÓN DE BIENES Y SERVICIOS</v>
      </c>
      <c r="C149" s="8" t="str">
        <f>+'5 - Diseño y Valoración Control'!D151</f>
        <v>R 57</v>
      </c>
      <c r="D149" s="248" t="str">
        <f>+'5 - Diseño y Valoración Control'!E151</f>
        <v>Demoras en la respuesta a solicitudes internas de documentos en atención de los requerimientos de expedientes por parte de las dependencias</v>
      </c>
      <c r="E149" s="248" t="str">
        <f>+'5 - Diseño y Valoración Control'!G151</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F149" s="203" t="s">
        <v>1925</v>
      </c>
      <c r="G149" s="244"/>
      <c r="H149" s="244" t="s">
        <v>1041</v>
      </c>
      <c r="I149" s="244"/>
      <c r="J149" s="245">
        <f t="shared" si="10"/>
        <v>0</v>
      </c>
      <c r="K149" s="245"/>
      <c r="L149" s="245"/>
      <c r="M149" s="245"/>
      <c r="N149" s="245"/>
      <c r="O149" s="245"/>
      <c r="P149" s="245"/>
      <c r="Q149" s="245"/>
      <c r="R149" s="245"/>
      <c r="S149" s="245"/>
      <c r="T149" s="245"/>
      <c r="U149" s="245"/>
      <c r="V149" s="245"/>
      <c r="W149" s="49"/>
      <c r="X149" s="49"/>
      <c r="Y149" s="49"/>
      <c r="Z149" s="49"/>
      <c r="AA149" s="49"/>
      <c r="AB149" s="49"/>
      <c r="AC149" s="49"/>
      <c r="AD149" s="49"/>
      <c r="AE149" s="49"/>
      <c r="AF149" s="49"/>
      <c r="AG149" s="49"/>
      <c r="AH149" s="49"/>
      <c r="AI149" s="49"/>
      <c r="AJ149" s="27"/>
      <c r="AK149" s="185"/>
      <c r="AL149" s="279"/>
      <c r="AM149" s="194"/>
    </row>
    <row r="150" spans="1:39" s="37" customFormat="1" ht="45" x14ac:dyDescent="0.25">
      <c r="A150" s="216"/>
      <c r="B150" s="248" t="str">
        <f>+'5 - Diseño y Valoración Control'!B152</f>
        <v>ADMINISTRACIÓN DE BIENES Y SERVICIOS</v>
      </c>
      <c r="C150" s="8" t="str">
        <f>+'5 - Diseño y Valoración Control'!D152</f>
        <v>R 58</v>
      </c>
      <c r="D150" s="248" t="str">
        <f>+'5 - Diseño y Valoración Control'!E152</f>
        <v>Incumplimiento del Plan de Gestión Integral de Residuos Peligrosos (PGIRESPEL)</v>
      </c>
      <c r="E150" s="248" t="str">
        <f>+'5 - Diseño y Valoración Control'!G152</f>
        <v>Posibilidad de afectación económica por sanciones legales por entes de control debido al desconocimiento en la normatividad ambiental aplicable</v>
      </c>
      <c r="F150" s="203" t="s">
        <v>1926</v>
      </c>
      <c r="G150" s="244" t="s">
        <v>1455</v>
      </c>
      <c r="H150" s="244" t="s">
        <v>1322</v>
      </c>
      <c r="I150" s="244" t="s">
        <v>2141</v>
      </c>
      <c r="J150" s="245">
        <f t="shared" si="10"/>
        <v>2</v>
      </c>
      <c r="K150" s="245"/>
      <c r="L150" s="245">
        <v>1</v>
      </c>
      <c r="M150" s="245"/>
      <c r="N150" s="245"/>
      <c r="O150" s="245"/>
      <c r="P150" s="245"/>
      <c r="Q150" s="245"/>
      <c r="R150" s="245"/>
      <c r="S150" s="245">
        <v>1</v>
      </c>
      <c r="T150" s="245"/>
      <c r="U150" s="245"/>
      <c r="V150" s="245"/>
      <c r="W150" s="49"/>
      <c r="X150" s="49">
        <v>1</v>
      </c>
      <c r="Y150" s="49"/>
      <c r="Z150" s="49"/>
      <c r="AA150" s="49"/>
      <c r="AB150" s="49"/>
      <c r="AC150" s="49"/>
      <c r="AD150" s="49"/>
      <c r="AE150" s="49">
        <v>1</v>
      </c>
      <c r="AF150" s="49"/>
      <c r="AG150" s="49"/>
      <c r="AH150" s="49"/>
      <c r="AI150" s="49">
        <f t="shared" si="11"/>
        <v>2</v>
      </c>
      <c r="AJ150" s="27">
        <v>1</v>
      </c>
      <c r="AK150" s="49" t="s">
        <v>668</v>
      </c>
      <c r="AL150" s="279" t="s">
        <v>2253</v>
      </c>
      <c r="AM150" s="279"/>
    </row>
    <row r="151" spans="1:39" s="37" customFormat="1" ht="60" x14ac:dyDescent="0.25">
      <c r="A151" s="216"/>
      <c r="B151" s="248" t="str">
        <f>+'5 - Diseño y Valoración Control'!B153</f>
        <v>ADMINISTRACIÓN DE BIENES Y SERVICIOS</v>
      </c>
      <c r="C151" s="8" t="str">
        <f>+'5 - Diseño y Valoración Control'!D153</f>
        <v>R 58</v>
      </c>
      <c r="D151" s="248" t="str">
        <f>+'5 - Diseño y Valoración Control'!E153</f>
        <v>Incumplimiento del Plan de Gestión Integral de Residuos Peligrosos (PGIRESPEL)</v>
      </c>
      <c r="E151" s="248" t="str">
        <f>+'5 - Diseño y Valoración Control'!G153</f>
        <v>Posibilidad de afectación económica por sanciones legales por entes de control debido al desconocimiento en la normatividad ambiental aplicable</v>
      </c>
      <c r="F151" s="203" t="s">
        <v>1927</v>
      </c>
      <c r="G151" s="244" t="s">
        <v>1456</v>
      </c>
      <c r="H151" s="244" t="s">
        <v>1322</v>
      </c>
      <c r="I151" s="244" t="s">
        <v>1457</v>
      </c>
      <c r="J151" s="245">
        <f t="shared" si="10"/>
        <v>1</v>
      </c>
      <c r="K151" s="245"/>
      <c r="L151" s="245"/>
      <c r="M151" s="245"/>
      <c r="N151" s="245">
        <v>1</v>
      </c>
      <c r="O151" s="245"/>
      <c r="P151" s="245"/>
      <c r="Q151" s="245"/>
      <c r="R151" s="245"/>
      <c r="S151" s="245"/>
      <c r="T151" s="245"/>
      <c r="U151" s="245"/>
      <c r="V151" s="245"/>
      <c r="W151" s="185"/>
      <c r="X151" s="185"/>
      <c r="Y151" s="185"/>
      <c r="Z151" s="185">
        <v>1</v>
      </c>
      <c r="AA151" s="185"/>
      <c r="AB151" s="185"/>
      <c r="AC151" s="185"/>
      <c r="AD151" s="185"/>
      <c r="AE151" s="185"/>
      <c r="AF151" s="185"/>
      <c r="AG151" s="185"/>
      <c r="AH151" s="185"/>
      <c r="AI151" s="49">
        <f t="shared" si="11"/>
        <v>1</v>
      </c>
      <c r="AJ151" s="27">
        <v>1</v>
      </c>
      <c r="AK151" s="49" t="s">
        <v>668</v>
      </c>
      <c r="AL151" s="279" t="s">
        <v>2196</v>
      </c>
      <c r="AM151" s="279"/>
    </row>
    <row r="152" spans="1:39" s="37" customFormat="1" ht="30" x14ac:dyDescent="0.25">
      <c r="A152" s="216"/>
      <c r="B152" s="248" t="str">
        <f>+'5 - Diseño y Valoración Control'!B154</f>
        <v>ADMINISTRACIÓN DE BIENES Y SERVICIOS</v>
      </c>
      <c r="C152" s="8" t="str">
        <f>+'5 - Diseño y Valoración Control'!D154</f>
        <v>R 59</v>
      </c>
      <c r="D152" s="248" t="str">
        <f>+'5 - Diseño y Valoración Control'!E154</f>
        <v>Incumplimiento de requisitos y trámites legales ambientales en la adquisición de bienes y servicios</v>
      </c>
      <c r="E152" s="248" t="str">
        <f>+'5 - Diseño y Valoración Control'!G154</f>
        <v>Posibilidad de afectación económica por sanciones legales por entes de control debido al desconocimiento e incumplimiento de la normatividad ambiental aplicable</v>
      </c>
      <c r="F152" s="203" t="s">
        <v>1928</v>
      </c>
      <c r="G152" s="244" t="s">
        <v>1458</v>
      </c>
      <c r="H152" s="244" t="s">
        <v>1322</v>
      </c>
      <c r="I152" s="244" t="s">
        <v>1459</v>
      </c>
      <c r="J152" s="245">
        <f t="shared" si="10"/>
        <v>1</v>
      </c>
      <c r="K152" s="245"/>
      <c r="L152" s="245"/>
      <c r="M152" s="245"/>
      <c r="N152" s="245"/>
      <c r="O152" s="245"/>
      <c r="P152" s="245"/>
      <c r="Q152" s="245">
        <v>1</v>
      </c>
      <c r="R152" s="245"/>
      <c r="S152" s="245"/>
      <c r="T152" s="245"/>
      <c r="U152" s="245"/>
      <c r="V152" s="245"/>
      <c r="W152" s="185"/>
      <c r="X152" s="185"/>
      <c r="Y152" s="185"/>
      <c r="Z152" s="185"/>
      <c r="AA152" s="185"/>
      <c r="AB152" s="185"/>
      <c r="AC152" s="185"/>
      <c r="AD152" s="185"/>
      <c r="AE152" s="185"/>
      <c r="AF152" s="185"/>
      <c r="AG152" s="185">
        <v>1</v>
      </c>
      <c r="AH152" s="185"/>
      <c r="AI152" s="49">
        <f t="shared" si="11"/>
        <v>1</v>
      </c>
      <c r="AJ152" s="27">
        <v>1</v>
      </c>
      <c r="AK152" s="49" t="s">
        <v>668</v>
      </c>
      <c r="AL152" s="289" t="s">
        <v>2279</v>
      </c>
      <c r="AM152" s="194"/>
    </row>
    <row r="153" spans="1:39" s="37" customFormat="1" ht="45" x14ac:dyDescent="0.25">
      <c r="A153" s="216"/>
      <c r="B153" s="248" t="str">
        <f>+'5 - Diseño y Valoración Control'!B155</f>
        <v>ADMINISTRACIÓN DE BIENES Y SERVICIOS</v>
      </c>
      <c r="C153" s="8" t="str">
        <f>+'5 - Diseño y Valoración Control'!D155</f>
        <v>R 59</v>
      </c>
      <c r="D153" s="248" t="str">
        <f>+'5 - Diseño y Valoración Control'!E155</f>
        <v>Incumplimiento de requisitos y trámites legales ambientales en la adquisición de bienes y servicios</v>
      </c>
      <c r="E153" s="248" t="str">
        <f>+'5 - Diseño y Valoración Control'!G155</f>
        <v>Posibilidad de afectación económica por sanciones legales por entes de control debido al desconocimiento e incumplimiento de la normatividad ambiental aplicable</v>
      </c>
      <c r="F153" s="203" t="s">
        <v>1929</v>
      </c>
      <c r="G153" s="244" t="s">
        <v>1460</v>
      </c>
      <c r="H153" s="244" t="s">
        <v>1322</v>
      </c>
      <c r="I153" s="244" t="s">
        <v>1457</v>
      </c>
      <c r="J153" s="245">
        <f t="shared" si="10"/>
        <v>1</v>
      </c>
      <c r="K153" s="245"/>
      <c r="L153" s="245"/>
      <c r="M153" s="245"/>
      <c r="N153" s="245"/>
      <c r="O153" s="245"/>
      <c r="P153" s="245"/>
      <c r="Q153" s="245">
        <v>1</v>
      </c>
      <c r="R153" s="245"/>
      <c r="S153" s="245"/>
      <c r="T153" s="245"/>
      <c r="U153" s="245"/>
      <c r="V153" s="245"/>
      <c r="W153" s="49"/>
      <c r="X153" s="49"/>
      <c r="Y153" s="49"/>
      <c r="Z153" s="49"/>
      <c r="AA153" s="49"/>
      <c r="AB153" s="49"/>
      <c r="AC153" s="49"/>
      <c r="AD153" s="49">
        <v>1</v>
      </c>
      <c r="AE153" s="49"/>
      <c r="AF153" s="49"/>
      <c r="AG153" s="49"/>
      <c r="AH153" s="49"/>
      <c r="AI153" s="49">
        <f t="shared" si="11"/>
        <v>1</v>
      </c>
      <c r="AJ153" s="27">
        <v>1</v>
      </c>
      <c r="AK153" s="49" t="s">
        <v>668</v>
      </c>
      <c r="AL153" s="279" t="s">
        <v>2254</v>
      </c>
      <c r="AM153" s="194"/>
    </row>
    <row r="154" spans="1:39" s="37" customFormat="1" ht="30" x14ac:dyDescent="0.25">
      <c r="A154" s="216"/>
      <c r="B154" s="248" t="str">
        <f>+'5 - Diseño y Valoración Control'!B156</f>
        <v>ADMINISTRACIÓN DE BIENES Y SERVICIOS</v>
      </c>
      <c r="C154" s="8" t="str">
        <f>+'5 - Diseño y Valoración Control'!D156</f>
        <v>R 60</v>
      </c>
      <c r="D154" s="248" t="str">
        <f>+'5 - Diseño y Valoración Control'!E156</f>
        <v>Desactualización del Sistema de Gestión Ambiental con requisitos legales ambientales</v>
      </c>
      <c r="E154" s="248" t="str">
        <f>+'5 - Diseño y Valoración Control'!G156</f>
        <v>Posibilidad de afectación económica por sanciones legales por entes de control debido al desconocimiento de la normatividad ambiental y la insuficiencia de recursos físicos, financieros y de talento humanos</v>
      </c>
      <c r="F154" s="203" t="s">
        <v>1930</v>
      </c>
      <c r="G154" s="244" t="s">
        <v>1461</v>
      </c>
      <c r="H154" s="244" t="s">
        <v>1322</v>
      </c>
      <c r="I154" s="244" t="s">
        <v>1462</v>
      </c>
      <c r="J154" s="245">
        <f t="shared" si="10"/>
        <v>1</v>
      </c>
      <c r="K154" s="245"/>
      <c r="L154" s="245"/>
      <c r="M154" s="245"/>
      <c r="N154" s="245"/>
      <c r="O154" s="245"/>
      <c r="P154" s="245">
        <v>1</v>
      </c>
      <c r="Q154" s="245"/>
      <c r="R154" s="245"/>
      <c r="S154" s="245"/>
      <c r="T154" s="245"/>
      <c r="U154" s="245"/>
      <c r="V154" s="245"/>
      <c r="W154" s="49"/>
      <c r="X154" s="49"/>
      <c r="Y154" s="49"/>
      <c r="Z154" s="49"/>
      <c r="AA154" s="49"/>
      <c r="AB154" s="49"/>
      <c r="AC154" s="49"/>
      <c r="AD154" s="49"/>
      <c r="AE154" s="49"/>
      <c r="AF154" s="49"/>
      <c r="AG154" s="49"/>
      <c r="AH154" s="49"/>
      <c r="AI154" s="49">
        <f t="shared" si="11"/>
        <v>0</v>
      </c>
      <c r="AJ154" s="27">
        <f>+SUM(W154:AH154)/+SUM(K154:V154)</f>
        <v>0</v>
      </c>
      <c r="AK154" s="49" t="s">
        <v>667</v>
      </c>
      <c r="AL154" s="279"/>
      <c r="AM154" s="279"/>
    </row>
    <row r="155" spans="1:39" s="37" customFormat="1" ht="60" x14ac:dyDescent="0.25">
      <c r="A155" s="216"/>
      <c r="B155" s="248" t="str">
        <f>+'5 - Diseño y Valoración Control'!B157</f>
        <v>ADMINISTRACIÓN DE BIENES Y SERVICIOS</v>
      </c>
      <c r="C155" s="8" t="str">
        <f>+'5 - Diseño y Valoración Control'!D157</f>
        <v>R 60</v>
      </c>
      <c r="D155" s="248" t="str">
        <f>+'5 - Diseño y Valoración Control'!E157</f>
        <v>Desactualización del Sistema de Gestión Ambiental con requisitos legales ambientales</v>
      </c>
      <c r="E155" s="248" t="str">
        <f>+'5 - Diseño y Valoración Control'!G157</f>
        <v>Posibilidad de afectación económica por sanciones legales por entes de control debido al desconocimiento de la normatividad ambiental y la insuficiencia de recursos físicos, financieros y de talento humanos</v>
      </c>
      <c r="F155" s="203" t="s">
        <v>1931</v>
      </c>
      <c r="G155" s="244" t="s">
        <v>1463</v>
      </c>
      <c r="H155" s="244" t="s">
        <v>1322</v>
      </c>
      <c r="I155" s="244" t="s">
        <v>1457</v>
      </c>
      <c r="J155" s="245">
        <f t="shared" si="10"/>
        <v>1</v>
      </c>
      <c r="K155" s="245"/>
      <c r="L155" s="245"/>
      <c r="M155" s="245"/>
      <c r="N155" s="245"/>
      <c r="O155" s="245"/>
      <c r="P155" s="245">
        <v>1</v>
      </c>
      <c r="Q155" s="245"/>
      <c r="R155" s="245"/>
      <c r="S155" s="245"/>
      <c r="T155" s="245"/>
      <c r="U155" s="245"/>
      <c r="V155" s="245"/>
      <c r="W155" s="49"/>
      <c r="X155" s="49"/>
      <c r="Y155" s="49"/>
      <c r="Z155" s="49">
        <v>1</v>
      </c>
      <c r="AA155" s="49"/>
      <c r="AB155" s="49"/>
      <c r="AC155" s="49"/>
      <c r="AD155" s="49"/>
      <c r="AE155" s="49"/>
      <c r="AF155" s="49"/>
      <c r="AG155" s="49"/>
      <c r="AH155" s="49"/>
      <c r="AI155" s="49">
        <f t="shared" si="11"/>
        <v>1</v>
      </c>
      <c r="AJ155" s="27">
        <v>1</v>
      </c>
      <c r="AK155" s="49" t="s">
        <v>668</v>
      </c>
      <c r="AL155" s="279" t="s">
        <v>2197</v>
      </c>
      <c r="AM155" s="279"/>
    </row>
    <row r="156" spans="1:39" s="37" customFormat="1" ht="45" x14ac:dyDescent="0.25">
      <c r="A156" s="216"/>
      <c r="B156" s="248" t="str">
        <f>+'5 - Diseño y Valoración Control'!B158</f>
        <v>ADMINISTRACIÓN DE BIENES Y SERVICIOS</v>
      </c>
      <c r="C156" s="8" t="str">
        <f>+'5 - Diseño y Valoración Control'!D158</f>
        <v>R 61</v>
      </c>
      <c r="D156" s="248" t="str">
        <f>+'5 - Diseño y Valoración Control'!E158</f>
        <v>Disposición de residuos ordinarios sin cumplir las prácticas establecidas en la entidad</v>
      </c>
      <c r="E156" s="248" t="str">
        <f>+'5 - Diseño y Valoración Control'!G158</f>
        <v>Posibilidad de afectación económica por sanciones legales por entes de control debido a la disposición incorrecta para los residuos ordinarios de acuerdo con las prácticas establecidas en la entidad</v>
      </c>
      <c r="F156" s="203" t="s">
        <v>1932</v>
      </c>
      <c r="G156" s="244" t="s">
        <v>1464</v>
      </c>
      <c r="H156" s="244" t="s">
        <v>1322</v>
      </c>
      <c r="I156" s="244" t="s">
        <v>1457</v>
      </c>
      <c r="J156" s="245">
        <f t="shared" ref="J156:J175" si="12">SUM(K156:V156)</f>
        <v>1</v>
      </c>
      <c r="K156" s="245"/>
      <c r="L156" s="245"/>
      <c r="M156" s="245"/>
      <c r="N156" s="245"/>
      <c r="O156" s="245"/>
      <c r="P156" s="245">
        <v>1</v>
      </c>
      <c r="Q156" s="245"/>
      <c r="R156" s="245"/>
      <c r="S156" s="245"/>
      <c r="T156" s="245"/>
      <c r="U156" s="245"/>
      <c r="V156" s="245"/>
      <c r="W156" s="185"/>
      <c r="X156" s="185"/>
      <c r="Y156" s="185"/>
      <c r="Z156" s="185"/>
      <c r="AA156" s="185"/>
      <c r="AB156" s="185"/>
      <c r="AC156" s="185"/>
      <c r="AD156" s="185"/>
      <c r="AE156" s="185"/>
      <c r="AF156" s="185"/>
      <c r="AG156" s="185"/>
      <c r="AH156" s="185"/>
      <c r="AI156" s="49">
        <f t="shared" si="11"/>
        <v>0</v>
      </c>
      <c r="AJ156" s="27">
        <f>+SUM(W156:AH156)/+SUM(K156:V156)</f>
        <v>0</v>
      </c>
      <c r="AK156" s="49" t="s">
        <v>667</v>
      </c>
      <c r="AL156" s="279"/>
      <c r="AM156" s="279"/>
    </row>
    <row r="157" spans="1:39" s="37" customFormat="1" ht="30" x14ac:dyDescent="0.25">
      <c r="A157" s="216"/>
      <c r="B157" s="248" t="str">
        <f>+'5 - Diseño y Valoración Control'!B159</f>
        <v>ADMINISTRACIÓN DE BIENES Y SERVICIOS</v>
      </c>
      <c r="C157" s="8" t="str">
        <f>+'5 - Diseño y Valoración Control'!D159</f>
        <v>R 61</v>
      </c>
      <c r="D157" s="248" t="str">
        <f>+'5 - Diseño y Valoración Control'!E159</f>
        <v>Disposición de residuos ordinarios sin cumplir las prácticas establecidas en la entidad</v>
      </c>
      <c r="E157" s="248" t="str">
        <f>+'5 - Diseño y Valoración Control'!G159</f>
        <v>Posibilidad de afectación económica por sanciones legales por entes de control debido a la disposición incorrecta para los residuos ordinarios de acuerdo con las prácticas establecidas en la entidad</v>
      </c>
      <c r="F157" s="203" t="s">
        <v>1932</v>
      </c>
      <c r="G157" s="244"/>
      <c r="H157" s="244" t="s">
        <v>1041</v>
      </c>
      <c r="I157" s="244"/>
      <c r="J157" s="245">
        <f t="shared" si="12"/>
        <v>0</v>
      </c>
      <c r="K157" s="245"/>
      <c r="L157" s="245"/>
      <c r="M157" s="245"/>
      <c r="N157" s="245"/>
      <c r="O157" s="245"/>
      <c r="P157" s="245"/>
      <c r="Q157" s="245"/>
      <c r="R157" s="245"/>
      <c r="S157" s="245"/>
      <c r="T157" s="245"/>
      <c r="U157" s="245"/>
      <c r="V157" s="245"/>
      <c r="W157" s="49"/>
      <c r="X157" s="49"/>
      <c r="Y157" s="49"/>
      <c r="Z157" s="49"/>
      <c r="AA157" s="49"/>
      <c r="AB157" s="49"/>
      <c r="AC157" s="49"/>
      <c r="AD157" s="49"/>
      <c r="AE157" s="49"/>
      <c r="AF157" s="49"/>
      <c r="AG157" s="49"/>
      <c r="AH157" s="49"/>
      <c r="AI157" s="49"/>
      <c r="AJ157" s="27"/>
      <c r="AK157" s="185"/>
      <c r="AL157" s="279"/>
      <c r="AM157" s="194"/>
    </row>
    <row r="158" spans="1:39" s="37" customFormat="1" ht="45" x14ac:dyDescent="0.25">
      <c r="A158" s="216"/>
      <c r="B158" s="248" t="str">
        <f>+'5 - Diseño y Valoración Control'!B160</f>
        <v>GESTIÓN FINANCIERA</v>
      </c>
      <c r="C158" s="8" t="str">
        <f>+'5 - Diseño y Valoración Control'!D160</f>
        <v>R 62</v>
      </c>
      <c r="D158" s="248" t="str">
        <f>+'5 - Diseño y Valoración Control'!E160</f>
        <v>Registro de gastos y pagos sin cumplimiento de requisitos legales</v>
      </c>
      <c r="E158" s="248" t="str">
        <f>+'5 - Diseño y Valoración Control'!G160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8" s="203" t="s">
        <v>1933</v>
      </c>
      <c r="G158" s="244" t="s">
        <v>1465</v>
      </c>
      <c r="H158" s="244" t="s">
        <v>2107</v>
      </c>
      <c r="I158" s="244" t="s">
        <v>1466</v>
      </c>
      <c r="J158" s="245">
        <f t="shared" si="12"/>
        <v>4</v>
      </c>
      <c r="K158" s="245">
        <v>1</v>
      </c>
      <c r="L158" s="245"/>
      <c r="M158" s="245"/>
      <c r="N158" s="245">
        <v>1</v>
      </c>
      <c r="O158" s="245"/>
      <c r="P158" s="245"/>
      <c r="Q158" s="245">
        <v>1</v>
      </c>
      <c r="R158" s="245"/>
      <c r="S158" s="245"/>
      <c r="T158" s="245">
        <v>1</v>
      </c>
      <c r="U158" s="245"/>
      <c r="V158" s="245"/>
      <c r="W158" s="49">
        <v>1</v>
      </c>
      <c r="X158" s="49"/>
      <c r="Y158" s="49"/>
      <c r="Z158" s="49">
        <v>1</v>
      </c>
      <c r="AA158" s="49"/>
      <c r="AB158" s="49"/>
      <c r="AC158" s="49">
        <v>1</v>
      </c>
      <c r="AD158" s="49"/>
      <c r="AE158" s="49"/>
      <c r="AF158" s="49">
        <v>1</v>
      </c>
      <c r="AG158" s="49"/>
      <c r="AH158" s="49"/>
      <c r="AI158" s="49">
        <f t="shared" si="11"/>
        <v>4</v>
      </c>
      <c r="AJ158" s="27">
        <v>1</v>
      </c>
      <c r="AK158" s="49" t="s">
        <v>668</v>
      </c>
      <c r="AL158" s="289" t="s">
        <v>2272</v>
      </c>
      <c r="AM158" s="279"/>
    </row>
    <row r="159" spans="1:39" s="37" customFormat="1" ht="45" x14ac:dyDescent="0.25">
      <c r="A159" s="216"/>
      <c r="B159" s="248" t="str">
        <f>+'5 - Diseño y Valoración Control'!B161</f>
        <v>GESTIÓN FINANCIERA</v>
      </c>
      <c r="C159" s="8" t="str">
        <f>+'5 - Diseño y Valoración Control'!D161</f>
        <v>R 62</v>
      </c>
      <c r="D159" s="248" t="str">
        <f>+'5 - Diseño y Valoración Control'!E161</f>
        <v>Registro de gastos y pagos sin cumplimiento de requisitos legales</v>
      </c>
      <c r="E159" s="248" t="str">
        <f>+'5 - Diseño y Valoración Control'!G161</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F159" s="203" t="s">
        <v>1934</v>
      </c>
      <c r="G159" s="244" t="s">
        <v>1467</v>
      </c>
      <c r="H159" s="244" t="s">
        <v>2107</v>
      </c>
      <c r="I159" s="244" t="s">
        <v>1003</v>
      </c>
      <c r="J159" s="245">
        <f t="shared" si="12"/>
        <v>1</v>
      </c>
      <c r="K159" s="245"/>
      <c r="L159" s="245"/>
      <c r="M159" s="245"/>
      <c r="N159" s="245"/>
      <c r="O159" s="245"/>
      <c r="P159" s="245">
        <v>1</v>
      </c>
      <c r="Q159" s="245"/>
      <c r="R159" s="245"/>
      <c r="S159" s="245"/>
      <c r="T159" s="245"/>
      <c r="U159" s="245"/>
      <c r="V159" s="245"/>
      <c r="W159" s="49"/>
      <c r="X159" s="49"/>
      <c r="Y159" s="49"/>
      <c r="Z159" s="49"/>
      <c r="AA159" s="49"/>
      <c r="AB159" s="49"/>
      <c r="AC159" s="49"/>
      <c r="AD159" s="49"/>
      <c r="AE159" s="49"/>
      <c r="AF159" s="49"/>
      <c r="AG159" s="49"/>
      <c r="AH159" s="49"/>
      <c r="AI159" s="49">
        <f t="shared" si="11"/>
        <v>0</v>
      </c>
      <c r="AJ159" s="27">
        <f>+SUM(W159:AH159)/+SUM(K159:V159)</f>
        <v>0</v>
      </c>
      <c r="AK159" s="49" t="s">
        <v>667</v>
      </c>
      <c r="AL159" s="279"/>
      <c r="AM159" s="279"/>
    </row>
    <row r="160" spans="1:39" s="37" customFormat="1" ht="45" x14ac:dyDescent="0.25">
      <c r="A160" s="216"/>
      <c r="B160" s="248" t="str">
        <f>+'5 - Diseño y Valoración Control'!B162</f>
        <v>GESTIÓN FINANCIERA</v>
      </c>
      <c r="C160" s="8" t="str">
        <f>+'5 - Diseño y Valoración Control'!D162</f>
        <v>R 63</v>
      </c>
      <c r="D160" s="248" t="str">
        <f>+'5 - Diseño y Valoración Control'!E162</f>
        <v>Programación del PAC que no corresponde a las necesidades reales</v>
      </c>
      <c r="E160" s="248" t="str">
        <f>+'5 - Diseño y Valoración Control'!G162</f>
        <v>Posibilidad de afectación económica por sanción del Ministerio de Hacienda debido al  el envío inoportuno y/o inexacto de las solicitudes de pago a la Subdirección Administrativa y Financiera por parte de los supervisores de los contratos</v>
      </c>
      <c r="F160" s="203" t="s">
        <v>1935</v>
      </c>
      <c r="G160" s="244" t="s">
        <v>2142</v>
      </c>
      <c r="H160" s="244" t="s">
        <v>2107</v>
      </c>
      <c r="I160" s="244" t="s">
        <v>1003</v>
      </c>
      <c r="J160" s="245">
        <f t="shared" si="12"/>
        <v>1</v>
      </c>
      <c r="K160" s="245"/>
      <c r="L160" s="245"/>
      <c r="M160" s="245"/>
      <c r="N160" s="245"/>
      <c r="O160" s="245"/>
      <c r="P160" s="245"/>
      <c r="Q160" s="245"/>
      <c r="R160" s="245"/>
      <c r="S160" s="245"/>
      <c r="T160" s="245"/>
      <c r="U160" s="245">
        <v>1</v>
      </c>
      <c r="V160" s="245"/>
      <c r="W160" s="185"/>
      <c r="X160" s="185"/>
      <c r="Y160" s="185">
        <v>1</v>
      </c>
      <c r="Z160" s="185"/>
      <c r="AA160" s="185"/>
      <c r="AB160" s="185"/>
      <c r="AC160" s="185"/>
      <c r="AD160" s="185"/>
      <c r="AE160" s="185"/>
      <c r="AF160" s="185"/>
      <c r="AG160" s="185">
        <v>1</v>
      </c>
      <c r="AH160" s="185"/>
      <c r="AI160" s="49">
        <f t="shared" si="11"/>
        <v>2</v>
      </c>
      <c r="AJ160" s="27">
        <v>1</v>
      </c>
      <c r="AK160" s="49" t="s">
        <v>668</v>
      </c>
      <c r="AL160" s="289" t="s">
        <v>2280</v>
      </c>
      <c r="AM160" s="279"/>
    </row>
    <row r="161" spans="1:39" s="37" customFormat="1" ht="45" x14ac:dyDescent="0.25">
      <c r="A161" s="216"/>
      <c r="B161" s="248" t="str">
        <f>+'5 - Diseño y Valoración Control'!B163</f>
        <v>GESTIÓN FINANCIERA</v>
      </c>
      <c r="C161" s="8" t="str">
        <f>+'5 - Diseño y Valoración Control'!D163</f>
        <v>R 63</v>
      </c>
      <c r="D161" s="248" t="str">
        <f>+'5 - Diseño y Valoración Control'!E163</f>
        <v>Programación del PAC que no corresponde a las necesidades reales</v>
      </c>
      <c r="E161" s="248" t="str">
        <f>+'5 - Diseño y Valoración Control'!G163</f>
        <v>Posibilidad de afectación económica por sanción del Ministerio de Hacienda debido al  el envío inoportuno y/o inexacto de las solicitudes de pago a la Subdirección Administrativa y Financiera por parte de los supervisores de los contratos</v>
      </c>
      <c r="F161" s="203" t="s">
        <v>1936</v>
      </c>
      <c r="G161" s="244"/>
      <c r="H161" s="244" t="s">
        <v>1041</v>
      </c>
      <c r="I161" s="244"/>
      <c r="J161" s="245">
        <f t="shared" si="12"/>
        <v>0</v>
      </c>
      <c r="K161" s="245"/>
      <c r="L161" s="245"/>
      <c r="M161" s="245"/>
      <c r="N161" s="245"/>
      <c r="O161" s="245"/>
      <c r="P161" s="245"/>
      <c r="Q161" s="245"/>
      <c r="R161" s="245"/>
      <c r="S161" s="245"/>
      <c r="T161" s="245"/>
      <c r="U161" s="245"/>
      <c r="V161" s="245"/>
      <c r="W161" s="49"/>
      <c r="X161" s="49"/>
      <c r="Y161" s="49"/>
      <c r="Z161" s="49"/>
      <c r="AA161" s="49"/>
      <c r="AB161" s="49"/>
      <c r="AC161" s="49"/>
      <c r="AD161" s="49"/>
      <c r="AE161" s="49"/>
      <c r="AF161" s="49"/>
      <c r="AG161" s="49"/>
      <c r="AH161" s="49"/>
      <c r="AI161" s="49"/>
      <c r="AJ161" s="27"/>
      <c r="AK161" s="185"/>
      <c r="AL161" s="279"/>
      <c r="AM161" s="194"/>
    </row>
    <row r="162" spans="1:39" s="37" customFormat="1" ht="30" customHeight="1" x14ac:dyDescent="0.25">
      <c r="A162" s="216"/>
      <c r="B162" s="248" t="str">
        <f>+'5 - Diseño y Valoración Control'!B164</f>
        <v>GESTIÓN FINANCIERA</v>
      </c>
      <c r="C162" s="8" t="str">
        <f>+'5 - Diseño y Valoración Control'!D164</f>
        <v>R 64</v>
      </c>
      <c r="D162" s="248" t="str">
        <f>+'5 - Diseño y Valoración Control'!E164</f>
        <v>Generacion y presentacion de declaraciones tributarias fuera de los plazos establecidos por las Entidades Administradoras de impuestos.</v>
      </c>
      <c r="E162" s="248" t="str">
        <f>+'5 - Diseño y Valoración Control'!G164</f>
        <v>Posibilidad de afectación economica por sanción de las unidades Administradoras de impuestos Nacionales, Municipales y Distritales debido a la presentación extemporanea de las declaraciones tributarias.</v>
      </c>
      <c r="F162" s="203" t="s">
        <v>1937</v>
      </c>
      <c r="G162" s="244" t="s">
        <v>2203</v>
      </c>
      <c r="H162" s="244" t="s">
        <v>1326</v>
      </c>
      <c r="I162" s="244" t="s">
        <v>2226</v>
      </c>
      <c r="J162" s="245">
        <f t="shared" si="12"/>
        <v>2</v>
      </c>
      <c r="K162" s="245"/>
      <c r="L162" s="245"/>
      <c r="M162" s="245"/>
      <c r="N162" s="245"/>
      <c r="O162" s="245"/>
      <c r="P162" s="245"/>
      <c r="Q162" s="245">
        <v>1</v>
      </c>
      <c r="R162" s="245"/>
      <c r="S162" s="245"/>
      <c r="T162" s="245"/>
      <c r="U162" s="245"/>
      <c r="V162" s="245">
        <v>1</v>
      </c>
      <c r="W162" s="185"/>
      <c r="X162" s="185"/>
      <c r="Y162" s="185"/>
      <c r="Z162" s="185"/>
      <c r="AA162" s="185"/>
      <c r="AB162" s="185"/>
      <c r="AC162" s="185">
        <v>1</v>
      </c>
      <c r="AD162" s="185"/>
      <c r="AE162" s="185"/>
      <c r="AF162" s="185">
        <v>1</v>
      </c>
      <c r="AG162" s="185"/>
      <c r="AH162" s="185"/>
      <c r="AI162" s="49">
        <f t="shared" si="11"/>
        <v>2</v>
      </c>
      <c r="AJ162" s="27">
        <v>1</v>
      </c>
      <c r="AK162" s="49" t="s">
        <v>668</v>
      </c>
      <c r="AL162" s="289" t="s">
        <v>2281</v>
      </c>
      <c r="AM162" s="279"/>
    </row>
    <row r="163" spans="1:39" s="37" customFormat="1" ht="45" x14ac:dyDescent="0.25">
      <c r="A163" s="216"/>
      <c r="B163" s="248" t="str">
        <f>+'5 - Diseño y Valoración Control'!B165</f>
        <v>GESTIÓN FINANCIERA</v>
      </c>
      <c r="C163" s="8" t="str">
        <f>+'5 - Diseño y Valoración Control'!D165</f>
        <v>R 64</v>
      </c>
      <c r="D163" s="248" t="str">
        <f>+'5 - Diseño y Valoración Control'!E165</f>
        <v>Generacion y presentacion de declaraciones tributarias fuera de los plazos establecidos por las Entidades Administradoras de impuestos.</v>
      </c>
      <c r="E163" s="248" t="str">
        <f>+'5 - Diseño y Valoración Control'!G165</f>
        <v>Posibilidad de afectación economica por sanción de las unidades Administradoras de impuestos Nacionales, Municipales y Distritales debido a la presentación extemporanea de las declaraciones tributarias.</v>
      </c>
      <c r="F163" s="203" t="s">
        <v>1938</v>
      </c>
      <c r="G163" s="244" t="s">
        <v>2204</v>
      </c>
      <c r="H163" s="244" t="s">
        <v>1326</v>
      </c>
      <c r="I163" s="244" t="s">
        <v>1468</v>
      </c>
      <c r="J163" s="245">
        <f t="shared" si="12"/>
        <v>1</v>
      </c>
      <c r="K163" s="245"/>
      <c r="L163" s="245"/>
      <c r="M163" s="245"/>
      <c r="N163" s="245"/>
      <c r="O163" s="245"/>
      <c r="P163" s="245"/>
      <c r="Q163" s="245">
        <v>1</v>
      </c>
      <c r="R163" s="245"/>
      <c r="S163" s="245"/>
      <c r="T163" s="245"/>
      <c r="U163" s="245"/>
      <c r="V163" s="245"/>
      <c r="W163" s="185"/>
      <c r="X163" s="185"/>
      <c r="Y163" s="185"/>
      <c r="Z163" s="185"/>
      <c r="AA163" s="185"/>
      <c r="AB163" s="185"/>
      <c r="AC163" s="185">
        <v>1</v>
      </c>
      <c r="AD163" s="185"/>
      <c r="AE163" s="185"/>
      <c r="AF163" s="185"/>
      <c r="AG163" s="185"/>
      <c r="AH163" s="185"/>
      <c r="AI163" s="49">
        <f t="shared" si="11"/>
        <v>1</v>
      </c>
      <c r="AJ163" s="27">
        <v>1</v>
      </c>
      <c r="AK163" s="49" t="s">
        <v>668</v>
      </c>
      <c r="AL163" s="279" t="s">
        <v>2255</v>
      </c>
      <c r="AM163" s="194"/>
    </row>
    <row r="164" spans="1:39" s="37" customFormat="1" ht="60" x14ac:dyDescent="0.25">
      <c r="A164" s="216"/>
      <c r="B164" s="248" t="str">
        <f>+'5 - Diseño y Valoración Control'!B166</f>
        <v>GESTIÓN FINANCIERA</v>
      </c>
      <c r="C164" s="8" t="str">
        <f>+'5 - Diseño y Valoración Control'!D166</f>
        <v>R 65</v>
      </c>
      <c r="D164" s="248" t="str">
        <f>+'5 - Diseño y Valoración Control'!E166</f>
        <v>Generar Estados Financieros que no sean razonables</v>
      </c>
      <c r="E164" s="248" t="str">
        <f>+'5 - Diseño y Valoración Control'!G166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4" s="203" t="s">
        <v>1939</v>
      </c>
      <c r="G164" s="244" t="s">
        <v>1469</v>
      </c>
      <c r="H164" s="244" t="s">
        <v>1470</v>
      </c>
      <c r="I164" s="244" t="s">
        <v>1471</v>
      </c>
      <c r="J164" s="245">
        <f t="shared" si="12"/>
        <v>1</v>
      </c>
      <c r="K164" s="245"/>
      <c r="L164" s="245"/>
      <c r="M164" s="245"/>
      <c r="N164" s="245"/>
      <c r="O164" s="245"/>
      <c r="P164" s="245"/>
      <c r="Q164" s="245"/>
      <c r="R164" s="245"/>
      <c r="S164" s="245"/>
      <c r="T164" s="245"/>
      <c r="U164" s="245">
        <v>1</v>
      </c>
      <c r="V164" s="245"/>
      <c r="W164" s="185"/>
      <c r="X164" s="185"/>
      <c r="Y164" s="185"/>
      <c r="Z164" s="185"/>
      <c r="AA164" s="185"/>
      <c r="AB164" s="185"/>
      <c r="AC164" s="185"/>
      <c r="AD164" s="185"/>
      <c r="AE164" s="185"/>
      <c r="AF164" s="185"/>
      <c r="AG164" s="185">
        <v>1</v>
      </c>
      <c r="AH164" s="185"/>
      <c r="AI164" s="49">
        <f t="shared" si="11"/>
        <v>1</v>
      </c>
      <c r="AJ164" s="27">
        <v>1</v>
      </c>
      <c r="AK164" s="49" t="s">
        <v>668</v>
      </c>
      <c r="AL164" s="289" t="s">
        <v>2273</v>
      </c>
      <c r="AM164" s="194"/>
    </row>
    <row r="165" spans="1:39" s="37" customFormat="1" ht="45" x14ac:dyDescent="0.25">
      <c r="A165" s="216"/>
      <c r="B165" s="248" t="str">
        <f>+'5 - Diseño y Valoración Control'!B167</f>
        <v>GESTIÓN FINANCIERA</v>
      </c>
      <c r="C165" s="8" t="str">
        <f>+'5 - Diseño y Valoración Control'!D167</f>
        <v>R 65</v>
      </c>
      <c r="D165" s="248" t="str">
        <f>+'5 - Diseño y Valoración Control'!E167</f>
        <v>Generar Estados Financieros que no sean razonables</v>
      </c>
      <c r="E165" s="248" t="str">
        <f>+'5 - Diseño y Valoración Control'!G167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5" s="203" t="s">
        <v>1940</v>
      </c>
      <c r="G165" s="244" t="s">
        <v>1472</v>
      </c>
      <c r="H165" s="244" t="s">
        <v>1470</v>
      </c>
      <c r="I165" s="244" t="s">
        <v>1473</v>
      </c>
      <c r="J165" s="245">
        <f t="shared" si="12"/>
        <v>1</v>
      </c>
      <c r="K165" s="245"/>
      <c r="L165" s="245"/>
      <c r="M165" s="245"/>
      <c r="N165" s="245"/>
      <c r="O165" s="245"/>
      <c r="P165" s="245"/>
      <c r="Q165" s="245"/>
      <c r="R165" s="245"/>
      <c r="S165" s="245"/>
      <c r="T165" s="245">
        <v>1</v>
      </c>
      <c r="U165" s="245"/>
      <c r="V165" s="245"/>
      <c r="W165" s="185"/>
      <c r="X165" s="185"/>
      <c r="Y165" s="185"/>
      <c r="Z165" s="185"/>
      <c r="AA165" s="185"/>
      <c r="AB165" s="185"/>
      <c r="AC165" s="185"/>
      <c r="AD165" s="185"/>
      <c r="AE165" s="185"/>
      <c r="AF165" s="185"/>
      <c r="AG165" s="185"/>
      <c r="AH165" s="185"/>
      <c r="AI165" s="49">
        <f t="shared" si="11"/>
        <v>0</v>
      </c>
      <c r="AJ165" s="27">
        <f>+SUM(W165:AH165)/+SUM(K165:V165)</f>
        <v>0</v>
      </c>
      <c r="AK165" s="49" t="s">
        <v>667</v>
      </c>
      <c r="AL165" s="289"/>
      <c r="AM165" s="194"/>
    </row>
    <row r="166" spans="1:39" s="37" customFormat="1" ht="30" customHeight="1" x14ac:dyDescent="0.25">
      <c r="A166" s="216"/>
      <c r="B166" s="248" t="str">
        <f>+'5 - Diseño y Valoración Control'!B168</f>
        <v>GESTIÓN FINANCIERA</v>
      </c>
      <c r="C166" s="8" t="str">
        <f>+'5 - Diseño y Valoración Control'!D168</f>
        <v>R 65</v>
      </c>
      <c r="D166" s="248" t="str">
        <f>+'5 - Diseño y Valoración Control'!E168</f>
        <v>Generar Estados Financieros que no sean razonables</v>
      </c>
      <c r="E166" s="248" t="str">
        <f>+'5 - Diseño y Valoración Control'!G168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6" s="203" t="s">
        <v>1941</v>
      </c>
      <c r="G166" s="244" t="s">
        <v>2206</v>
      </c>
      <c r="H166" s="244" t="s">
        <v>1470</v>
      </c>
      <c r="I166" s="244" t="s">
        <v>2207</v>
      </c>
      <c r="J166" s="245">
        <f t="shared" si="12"/>
        <v>10</v>
      </c>
      <c r="K166" s="245"/>
      <c r="L166" s="245">
        <v>1</v>
      </c>
      <c r="M166" s="245">
        <v>1</v>
      </c>
      <c r="N166" s="245">
        <v>1</v>
      </c>
      <c r="O166" s="245">
        <v>1</v>
      </c>
      <c r="P166" s="245">
        <v>1</v>
      </c>
      <c r="Q166" s="245">
        <v>1</v>
      </c>
      <c r="R166" s="245">
        <v>1</v>
      </c>
      <c r="S166" s="245">
        <v>1</v>
      </c>
      <c r="T166" s="245">
        <v>1</v>
      </c>
      <c r="U166" s="245">
        <v>1</v>
      </c>
      <c r="V166" s="245"/>
      <c r="W166" s="49"/>
      <c r="X166" s="49"/>
      <c r="Y166" s="49"/>
      <c r="Z166" s="49"/>
      <c r="AA166" s="49"/>
      <c r="AB166" s="49"/>
      <c r="AC166" s="49"/>
      <c r="AD166" s="49"/>
      <c r="AE166" s="49"/>
      <c r="AF166" s="49"/>
      <c r="AG166" s="49"/>
      <c r="AH166" s="49"/>
      <c r="AI166" s="49">
        <f t="shared" si="11"/>
        <v>0</v>
      </c>
      <c r="AJ166" s="27">
        <f>+SUM(W166:AH166)/+SUM(K166:V166)</f>
        <v>0</v>
      </c>
      <c r="AK166" s="49" t="s">
        <v>667</v>
      </c>
      <c r="AL166" s="279"/>
      <c r="AM166" s="194"/>
    </row>
    <row r="167" spans="1:39" s="37" customFormat="1" ht="45" x14ac:dyDescent="0.25">
      <c r="A167" s="216"/>
      <c r="B167" s="248" t="str">
        <f>+'5 - Diseño y Valoración Control'!B169</f>
        <v>GESTIÓN FINANCIERA</v>
      </c>
      <c r="C167" s="8" t="str">
        <f>+'5 - Diseño y Valoración Control'!D169</f>
        <v>R 66</v>
      </c>
      <c r="D167" s="248" t="str">
        <f>+'5 - Diseño y Valoración Control'!E169</f>
        <v>Imprecisión en el registro de la información financiera a nombre de terceros que presenten obligaciones a favor de la entidad.</v>
      </c>
      <c r="E167" s="248" t="str">
        <f>+'5 - Diseño y Valoración Control'!G169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7" s="203" t="s">
        <v>1942</v>
      </c>
      <c r="G167" s="244" t="s">
        <v>2210</v>
      </c>
      <c r="H167" s="244" t="s">
        <v>1474</v>
      </c>
      <c r="I167" s="244" t="s">
        <v>2211</v>
      </c>
      <c r="J167" s="245">
        <f t="shared" si="12"/>
        <v>11</v>
      </c>
      <c r="K167" s="245">
        <v>1</v>
      </c>
      <c r="L167" s="245">
        <v>1</v>
      </c>
      <c r="M167" s="245">
        <v>1</v>
      </c>
      <c r="N167" s="245">
        <v>1</v>
      </c>
      <c r="O167" s="245">
        <v>1</v>
      </c>
      <c r="P167" s="245">
        <v>1</v>
      </c>
      <c r="Q167" s="245">
        <v>1</v>
      </c>
      <c r="R167" s="245">
        <v>1</v>
      </c>
      <c r="S167" s="245">
        <v>1</v>
      </c>
      <c r="T167" s="245">
        <v>1</v>
      </c>
      <c r="U167" s="245">
        <v>1</v>
      </c>
      <c r="V167" s="245"/>
      <c r="W167" s="49">
        <v>1</v>
      </c>
      <c r="X167" s="49">
        <v>1</v>
      </c>
      <c r="Y167" s="49">
        <v>1</v>
      </c>
      <c r="Z167" s="49">
        <v>1</v>
      </c>
      <c r="AA167" s="49">
        <v>1</v>
      </c>
      <c r="AB167" s="49">
        <v>1</v>
      </c>
      <c r="AC167" s="49">
        <v>1</v>
      </c>
      <c r="AD167" s="49"/>
      <c r="AE167" s="49"/>
      <c r="AF167" s="49"/>
      <c r="AG167" s="49"/>
      <c r="AH167" s="49"/>
      <c r="AI167" s="49">
        <f t="shared" si="11"/>
        <v>7</v>
      </c>
      <c r="AJ167" s="27">
        <f>+SUM(W167:AH167)/+SUM(K167:V167)</f>
        <v>0.63636363636363635</v>
      </c>
      <c r="AK167" s="49" t="s">
        <v>667</v>
      </c>
      <c r="AL167" s="279" t="s">
        <v>2256</v>
      </c>
      <c r="AM167" s="279"/>
    </row>
    <row r="168" spans="1:39" s="37" customFormat="1" ht="225" x14ac:dyDescent="0.25">
      <c r="A168" s="216"/>
      <c r="B168" s="248" t="str">
        <f>+'5 - Diseño y Valoración Control'!B170</f>
        <v>GESTIÓN FINANCIERA</v>
      </c>
      <c r="C168" s="8" t="str">
        <f>+'5 - Diseño y Valoración Control'!D170</f>
        <v>R 66</v>
      </c>
      <c r="D168" s="248" t="str">
        <f>+'5 - Diseño y Valoración Control'!E170</f>
        <v>Imprecisión en el registro de la información financiera a nombre de terceros que presenten obligaciones a favor de la entidad.</v>
      </c>
      <c r="E168" s="248" t="str">
        <f>+'5 - Diseño y Valoración Control'!G170</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F168" s="203" t="s">
        <v>1943</v>
      </c>
      <c r="G168" s="244" t="s">
        <v>2212</v>
      </c>
      <c r="H168" s="244" t="s">
        <v>1474</v>
      </c>
      <c r="I168" s="244" t="s">
        <v>2143</v>
      </c>
      <c r="J168" s="245">
        <f t="shared" si="12"/>
        <v>11</v>
      </c>
      <c r="K168" s="245">
        <v>1</v>
      </c>
      <c r="L168" s="245">
        <v>1</v>
      </c>
      <c r="M168" s="245">
        <v>1</v>
      </c>
      <c r="N168" s="245">
        <v>1</v>
      </c>
      <c r="O168" s="245">
        <v>1</v>
      </c>
      <c r="P168" s="245">
        <v>1</v>
      </c>
      <c r="Q168" s="245">
        <v>1</v>
      </c>
      <c r="R168" s="245">
        <v>1</v>
      </c>
      <c r="S168" s="245">
        <v>1</v>
      </c>
      <c r="T168" s="245">
        <v>1</v>
      </c>
      <c r="U168" s="245">
        <v>1</v>
      </c>
      <c r="V168" s="245"/>
      <c r="W168" s="49"/>
      <c r="X168" s="49">
        <v>1</v>
      </c>
      <c r="Y168" s="49">
        <v>1</v>
      </c>
      <c r="Z168" s="49">
        <v>1</v>
      </c>
      <c r="AA168" s="49">
        <v>1</v>
      </c>
      <c r="AB168" s="49">
        <v>1</v>
      </c>
      <c r="AC168" s="49"/>
      <c r="AD168" s="49"/>
      <c r="AE168" s="49"/>
      <c r="AF168" s="49"/>
      <c r="AG168" s="49"/>
      <c r="AH168" s="49"/>
      <c r="AI168" s="49">
        <f t="shared" si="11"/>
        <v>5</v>
      </c>
      <c r="AJ168" s="27">
        <f>+SUM(W168:AH168)/+SUM(K168:V168)</f>
        <v>0.45454545454545453</v>
      </c>
      <c r="AK168" s="49" t="s">
        <v>667</v>
      </c>
      <c r="AL168" s="279" t="s">
        <v>2200</v>
      </c>
      <c r="AM168" s="279"/>
    </row>
    <row r="169" spans="1:39" s="37" customFormat="1" ht="45" x14ac:dyDescent="0.25">
      <c r="A169" s="216"/>
      <c r="B169" s="248" t="str">
        <f>+'5 - Diseño y Valoración Control'!B171</f>
        <v>GESTIÓN FINANCIERA</v>
      </c>
      <c r="C169" s="8" t="str">
        <f>+'5 - Diseño y Valoración Control'!D171</f>
        <v>R 67</v>
      </c>
      <c r="D169" s="248" t="str">
        <f>+'5 - Diseño y Valoración Control'!E171</f>
        <v>Fallas en la ejecución de la reserva presupuestal constituida</v>
      </c>
      <c r="E169" s="248" t="str">
        <f>+'5 - Diseño y Valoración Control'!G171</f>
        <v>Posibilidad de afectación económica por reducción en la asignación del presupuesto de la vigencia debido un mal seguimiento y control de la reserva constituida por parte de los supervisores de los contratos</v>
      </c>
      <c r="F169" s="203" t="s">
        <v>1944</v>
      </c>
      <c r="G169" s="244" t="s">
        <v>2144</v>
      </c>
      <c r="H169" s="244" t="s">
        <v>1475</v>
      </c>
      <c r="I169" s="244" t="s">
        <v>1402</v>
      </c>
      <c r="J169" s="245">
        <f t="shared" si="12"/>
        <v>4</v>
      </c>
      <c r="K169" s="245"/>
      <c r="L169" s="245"/>
      <c r="M169" s="245"/>
      <c r="N169" s="245">
        <v>1</v>
      </c>
      <c r="O169" s="245"/>
      <c r="P169" s="245"/>
      <c r="Q169" s="245">
        <v>1</v>
      </c>
      <c r="R169" s="245"/>
      <c r="S169" s="245"/>
      <c r="T169" s="245">
        <v>1</v>
      </c>
      <c r="U169" s="245"/>
      <c r="V169" s="245">
        <v>1</v>
      </c>
      <c r="W169" s="185"/>
      <c r="X169" s="185"/>
      <c r="Y169" s="185"/>
      <c r="Z169" s="185"/>
      <c r="AA169" s="185"/>
      <c r="AB169" s="185"/>
      <c r="AC169" s="185"/>
      <c r="AD169" s="185"/>
      <c r="AE169" s="185"/>
      <c r="AF169" s="185"/>
      <c r="AG169" s="185">
        <v>1</v>
      </c>
      <c r="AH169" s="185"/>
      <c r="AI169" s="49">
        <f t="shared" si="11"/>
        <v>1</v>
      </c>
      <c r="AJ169" s="27">
        <f>+SUM(W169:AH169)/+SUM(K169:V169)</f>
        <v>0.25</v>
      </c>
      <c r="AK169" s="49" t="s">
        <v>667</v>
      </c>
      <c r="AL169" s="289" t="s">
        <v>2282</v>
      </c>
      <c r="AM169" s="279"/>
    </row>
    <row r="170" spans="1:39" s="37" customFormat="1" ht="30" x14ac:dyDescent="0.25">
      <c r="A170" s="216"/>
      <c r="B170" s="248" t="str">
        <f>+'5 - Diseño y Valoración Control'!B172</f>
        <v>GESTIÓN FINANCIERA</v>
      </c>
      <c r="C170" s="8" t="str">
        <f>+'5 - Diseño y Valoración Control'!D172</f>
        <v>R 67</v>
      </c>
      <c r="D170" s="248" t="str">
        <f>+'5 - Diseño y Valoración Control'!E172</f>
        <v>Fallas en la ejecución de la reserva presupuestal constituida</v>
      </c>
      <c r="E170" s="248" t="str">
        <f>+'5 - Diseño y Valoración Control'!G172</f>
        <v>Posibilidad de afectación económica por reducción en la asignación del presupuesto de la vigencia debido un mal seguimiento y control de la reserva constituida por parte de los supervisores de los contratos</v>
      </c>
      <c r="F170" s="203" t="s">
        <v>1945</v>
      </c>
      <c r="G170" s="244"/>
      <c r="H170" s="244" t="s">
        <v>1041</v>
      </c>
      <c r="I170" s="244"/>
      <c r="J170" s="245">
        <f t="shared" si="12"/>
        <v>0</v>
      </c>
      <c r="K170" s="245"/>
      <c r="L170" s="245"/>
      <c r="M170" s="245"/>
      <c r="N170" s="245"/>
      <c r="O170" s="245"/>
      <c r="P170" s="245"/>
      <c r="Q170" s="245"/>
      <c r="R170" s="245"/>
      <c r="S170" s="245"/>
      <c r="T170" s="245"/>
      <c r="U170" s="245"/>
      <c r="V170" s="245"/>
      <c r="W170" s="185"/>
      <c r="X170" s="185"/>
      <c r="Y170" s="185"/>
      <c r="Z170" s="185"/>
      <c r="AA170" s="185"/>
      <c r="AB170" s="185"/>
      <c r="AC170" s="185"/>
      <c r="AD170" s="185"/>
      <c r="AE170" s="185"/>
      <c r="AF170" s="185"/>
      <c r="AG170" s="185"/>
      <c r="AH170" s="185"/>
      <c r="AI170" s="49"/>
      <c r="AJ170" s="27"/>
      <c r="AK170" s="185"/>
      <c r="AL170" s="279"/>
      <c r="AM170" s="194"/>
    </row>
    <row r="171" spans="1:39" s="37" customFormat="1" ht="30" x14ac:dyDescent="0.25">
      <c r="A171" s="216"/>
      <c r="B171" s="248" t="str">
        <f>+'5 - Diseño y Valoración Control'!B173</f>
        <v>GESTIÓN FINANCIERA</v>
      </c>
      <c r="C171" s="8" t="str">
        <f>+'5 - Diseño y Valoración Control'!D173</f>
        <v>R 67</v>
      </c>
      <c r="D171" s="248" t="str">
        <f>+'5 - Diseño y Valoración Control'!E173</f>
        <v>Fallas en la ejecución de la reserva presupuestal constituida</v>
      </c>
      <c r="E171" s="248" t="str">
        <f>+'5 - Diseño y Valoración Control'!G173</f>
        <v>Posibilidad de afectación económica por reducción en la asignación del presupuesto de la vigencia debido un mal seguimiento y control de la reserva constituida por parte de los supervisores de los contratos</v>
      </c>
      <c r="F171" s="203" t="s">
        <v>1946</v>
      </c>
      <c r="G171" s="244"/>
      <c r="H171" s="244" t="s">
        <v>1041</v>
      </c>
      <c r="I171" s="244"/>
      <c r="J171" s="245">
        <f t="shared" si="12"/>
        <v>0</v>
      </c>
      <c r="K171" s="245"/>
      <c r="L171" s="245"/>
      <c r="M171" s="245"/>
      <c r="N171" s="245"/>
      <c r="O171" s="245"/>
      <c r="P171" s="245"/>
      <c r="Q171" s="245"/>
      <c r="R171" s="245"/>
      <c r="S171" s="245"/>
      <c r="T171" s="245"/>
      <c r="U171" s="245"/>
      <c r="V171" s="245"/>
      <c r="W171" s="49"/>
      <c r="X171" s="49"/>
      <c r="Y171" s="49"/>
      <c r="Z171" s="49"/>
      <c r="AA171" s="49"/>
      <c r="AB171" s="49"/>
      <c r="AC171" s="49"/>
      <c r="AD171" s="49"/>
      <c r="AE171" s="49"/>
      <c r="AF171" s="49"/>
      <c r="AG171" s="49"/>
      <c r="AH171" s="49"/>
      <c r="AI171" s="49"/>
      <c r="AJ171" s="27"/>
      <c r="AK171" s="185"/>
      <c r="AL171" s="279"/>
      <c r="AM171" s="194"/>
    </row>
    <row r="172" spans="1:39" s="37" customFormat="1" ht="45" x14ac:dyDescent="0.25">
      <c r="A172" s="216"/>
      <c r="B172" s="248" t="str">
        <f>+'5 - Diseño y Valoración Control'!B174</f>
        <v>GESTIÓN FINANCIERA</v>
      </c>
      <c r="C172" s="8" t="str">
        <f>+'5 - Diseño y Valoración Control'!D174</f>
        <v>R 68</v>
      </c>
      <c r="D172" s="248" t="str">
        <f>+'5 - Diseño y Valoración Control'!E174</f>
        <v>Falla en la formulación del anteproyecto de presupuesto en el rubro de Funcionamiento</v>
      </c>
      <c r="E172" s="248" t="str">
        <f>+'5 - Diseño y Valoración Control'!G174</f>
        <v>Posibilidad de afectación económica por la limitación en la ejecución para los  objetivos planteados en el rubro de funcionamiento del presupuesto debido a que no se cumple con una actividad de planeación de las actividades a desarrollar en una vigencia</v>
      </c>
      <c r="F172" s="203" t="s">
        <v>1947</v>
      </c>
      <c r="G172" s="244" t="s">
        <v>1476</v>
      </c>
      <c r="H172" s="244" t="s">
        <v>1475</v>
      </c>
      <c r="I172" s="244" t="s">
        <v>1477</v>
      </c>
      <c r="J172" s="245">
        <f t="shared" si="12"/>
        <v>1</v>
      </c>
      <c r="K172" s="245"/>
      <c r="L172" s="245"/>
      <c r="M172" s="245">
        <v>1</v>
      </c>
      <c r="N172" s="245"/>
      <c r="O172" s="245"/>
      <c r="P172" s="245"/>
      <c r="Q172" s="245"/>
      <c r="R172" s="245"/>
      <c r="S172" s="245"/>
      <c r="T172" s="245"/>
      <c r="U172" s="245"/>
      <c r="V172" s="245"/>
      <c r="W172" s="185"/>
      <c r="X172" s="185"/>
      <c r="Y172" s="185"/>
      <c r="Z172" s="185"/>
      <c r="AA172" s="185"/>
      <c r="AB172" s="185"/>
      <c r="AC172" s="185"/>
      <c r="AD172" s="185"/>
      <c r="AE172" s="185"/>
      <c r="AF172" s="185"/>
      <c r="AG172" s="185"/>
      <c r="AH172" s="185"/>
      <c r="AI172" s="49">
        <f t="shared" si="11"/>
        <v>0</v>
      </c>
      <c r="AJ172" s="27">
        <f>+SUM(W172:AH172)/+SUM(K172:V172)</f>
        <v>0</v>
      </c>
      <c r="AK172" s="49" t="s">
        <v>667</v>
      </c>
      <c r="AL172" s="279"/>
      <c r="AM172" s="279"/>
    </row>
    <row r="173" spans="1:39" s="37" customFormat="1" ht="45" x14ac:dyDescent="0.25">
      <c r="A173" s="216"/>
      <c r="B173" s="248" t="str">
        <f>+'5 - Diseño y Valoración Control'!B175</f>
        <v>GESTIÓN FINANCIERA</v>
      </c>
      <c r="C173" s="8" t="str">
        <f>+'5 - Diseño y Valoración Control'!D175</f>
        <v>R 68</v>
      </c>
      <c r="D173" s="248" t="str">
        <f>+'5 - Diseño y Valoración Control'!E175</f>
        <v>Falla en la formulación del anteproyecto de presupuesto en el rubro de Funcionamiento</v>
      </c>
      <c r="E173" s="248" t="str">
        <f>+'5 - Diseño y Valoración Control'!G175</f>
        <v>Posibilidad de afectación económica por la limitación en la ejecución para los  objetivos planteados en el rubro de funcionamiento del presupuesto debido a que no se cumple con una actividad de planeación de las actividades a desarrollar en una vigencia</v>
      </c>
      <c r="F173" s="203" t="s">
        <v>1948</v>
      </c>
      <c r="G173" s="244"/>
      <c r="H173" s="244" t="s">
        <v>1041</v>
      </c>
      <c r="I173" s="244"/>
      <c r="J173" s="245">
        <f t="shared" si="12"/>
        <v>0</v>
      </c>
      <c r="K173" s="245"/>
      <c r="L173" s="245"/>
      <c r="M173" s="245"/>
      <c r="N173" s="245"/>
      <c r="O173" s="245"/>
      <c r="P173" s="245"/>
      <c r="Q173" s="245"/>
      <c r="R173" s="245"/>
      <c r="S173" s="245"/>
      <c r="T173" s="245"/>
      <c r="U173" s="245"/>
      <c r="V173" s="245"/>
      <c r="W173" s="49"/>
      <c r="X173" s="49"/>
      <c r="Y173" s="49"/>
      <c r="Z173" s="49"/>
      <c r="AA173" s="49"/>
      <c r="AB173" s="49"/>
      <c r="AC173" s="49"/>
      <c r="AD173" s="49"/>
      <c r="AE173" s="49"/>
      <c r="AF173" s="49"/>
      <c r="AG173" s="49"/>
      <c r="AH173" s="49"/>
      <c r="AI173" s="49"/>
      <c r="AJ173" s="27"/>
      <c r="AK173" s="185"/>
      <c r="AL173" s="279"/>
      <c r="AM173" s="194"/>
    </row>
    <row r="174" spans="1:39" s="37" customFormat="1" ht="30" x14ac:dyDescent="0.25">
      <c r="A174" s="216"/>
      <c r="B174" s="248" t="str">
        <f>+'5 - Diseño y Valoración Control'!B176</f>
        <v>GESTIÓN FINANCIERA</v>
      </c>
      <c r="C174" s="8" t="str">
        <f>+'5 - Diseño y Valoración Control'!D176</f>
        <v>R 69</v>
      </c>
      <c r="D174" s="248" t="str">
        <f>+'5 - Diseño y Valoración Control'!E176</f>
        <v>Falla en el registro de un Compromiso Presupuestal</v>
      </c>
      <c r="E174" s="248" t="str">
        <f>+'5 - Diseño y Valoración Control'!G176</f>
        <v>Posibilidad de afectación económica en sanciones disciplinarias y hallazgos en los entes de control por una mala interpretación de las solicitudes</v>
      </c>
      <c r="F174" s="203" t="s">
        <v>1949</v>
      </c>
      <c r="G174" s="244" t="s">
        <v>1478</v>
      </c>
      <c r="H174" s="244" t="s">
        <v>1475</v>
      </c>
      <c r="I174" s="244" t="s">
        <v>1479</v>
      </c>
      <c r="J174" s="245">
        <f t="shared" si="12"/>
        <v>2</v>
      </c>
      <c r="K174" s="245">
        <v>1</v>
      </c>
      <c r="L174" s="245"/>
      <c r="M174" s="245"/>
      <c r="N174" s="245"/>
      <c r="O174" s="245"/>
      <c r="P174" s="245"/>
      <c r="Q174" s="245"/>
      <c r="R174" s="245"/>
      <c r="S174" s="245"/>
      <c r="T174" s="245"/>
      <c r="U174" s="245">
        <v>1</v>
      </c>
      <c r="V174" s="245"/>
      <c r="W174" s="185"/>
      <c r="X174" s="185"/>
      <c r="Y174" s="185"/>
      <c r="Z174" s="185"/>
      <c r="AA174" s="185"/>
      <c r="AB174" s="185"/>
      <c r="AC174" s="185"/>
      <c r="AD174" s="185"/>
      <c r="AE174" s="185"/>
      <c r="AF174" s="185"/>
      <c r="AG174" s="185"/>
      <c r="AH174" s="185">
        <v>1</v>
      </c>
      <c r="AI174" s="49">
        <f t="shared" si="11"/>
        <v>1</v>
      </c>
      <c r="AJ174" s="27">
        <f>+SUM(W174:AH174)/+SUM(K174:V174)</f>
        <v>0.5</v>
      </c>
      <c r="AK174" s="49" t="s">
        <v>667</v>
      </c>
      <c r="AL174" s="289" t="s">
        <v>2289</v>
      </c>
      <c r="AM174" s="279"/>
    </row>
    <row r="175" spans="1:39" s="37" customFormat="1" ht="30" x14ac:dyDescent="0.25">
      <c r="A175" s="216"/>
      <c r="B175" s="248" t="str">
        <f>+'5 - Diseño y Valoración Control'!B177</f>
        <v>GESTIÓN FINANCIERA</v>
      </c>
      <c r="C175" s="8" t="str">
        <f>+'5 - Diseño y Valoración Control'!D177</f>
        <v>R 69</v>
      </c>
      <c r="D175" s="248" t="str">
        <f>+'5 - Diseño y Valoración Control'!E177</f>
        <v>Falla en el registro de un Compromiso Presupuestal</v>
      </c>
      <c r="E175" s="248" t="str">
        <f>+'5 - Diseño y Valoración Control'!G177</f>
        <v>Posibilidad de afectación económica en sanciones disciplinarias y hallazgos en los entes de control por una mala interpretación de las solicitudes</v>
      </c>
      <c r="F175" s="203" t="s">
        <v>1950</v>
      </c>
      <c r="G175" s="244"/>
      <c r="H175" s="244" t="s">
        <v>1041</v>
      </c>
      <c r="I175" s="244"/>
      <c r="J175" s="245">
        <f t="shared" si="12"/>
        <v>0</v>
      </c>
      <c r="K175" s="245"/>
      <c r="L175" s="245"/>
      <c r="M175" s="245"/>
      <c r="N175" s="245"/>
      <c r="O175" s="245"/>
      <c r="P175" s="245"/>
      <c r="Q175" s="245"/>
      <c r="R175" s="245"/>
      <c r="S175" s="245"/>
      <c r="T175" s="245"/>
      <c r="U175" s="245"/>
      <c r="V175" s="245"/>
      <c r="W175" s="49"/>
      <c r="X175" s="49"/>
      <c r="Y175" s="49"/>
      <c r="Z175" s="49"/>
      <c r="AA175" s="49"/>
      <c r="AB175" s="49"/>
      <c r="AC175" s="49"/>
      <c r="AD175" s="49"/>
      <c r="AE175" s="49"/>
      <c r="AF175" s="49"/>
      <c r="AG175" s="49"/>
      <c r="AH175" s="49"/>
      <c r="AI175" s="49"/>
      <c r="AJ175" s="27"/>
      <c r="AK175" s="185"/>
      <c r="AL175" s="279"/>
      <c r="AM175" s="194"/>
    </row>
    <row r="176" spans="1:39" s="37" customFormat="1" ht="45" x14ac:dyDescent="0.25">
      <c r="A176" s="216"/>
      <c r="B176" s="248" t="str">
        <f>+'5 - Diseño y Valoración Control'!B178</f>
        <v>SEGUIMIENTO, EVALUACIÓN Y MEJORA</v>
      </c>
      <c r="C176" s="8" t="str">
        <f>+'5 - Diseño y Valoración Control'!D178</f>
        <v>R 70</v>
      </c>
      <c r="D176" s="248" t="str">
        <f>+'5 - Diseño y Valoración Control'!E178</f>
        <v xml:space="preserve">Incumplimiento y no conformidad de reportes e informes de avance de planes de acción y proyectos de inversión </v>
      </c>
      <c r="E176" s="248" t="str">
        <f>+'5 - Diseño y Valoración Control'!G178</f>
        <v>Posibilidad de pérdida reputacional en la imagen institucional debido a la omisión de la tarea referente al reporte de ejecución presupuestal y físico de proyectos de inversión, del procedimiento SEYM-P-006 SEGUIMIENTO A LA EJECUCIÓN PRESUPUESTAL Y DE METAS</v>
      </c>
      <c r="F176" s="203" t="s">
        <v>1951</v>
      </c>
      <c r="G176" s="244" t="s">
        <v>1480</v>
      </c>
      <c r="H176" s="244" t="s">
        <v>1011</v>
      </c>
      <c r="I176" s="244" t="s">
        <v>1481</v>
      </c>
      <c r="J176" s="245">
        <f t="shared" ref="J176:J181" si="13">SUM(K176:V176)</f>
        <v>12</v>
      </c>
      <c r="K176" s="245">
        <v>1</v>
      </c>
      <c r="L176" s="245">
        <v>1</v>
      </c>
      <c r="M176" s="245">
        <v>1</v>
      </c>
      <c r="N176" s="245">
        <v>1</v>
      </c>
      <c r="O176" s="245">
        <v>1</v>
      </c>
      <c r="P176" s="245">
        <v>1</v>
      </c>
      <c r="Q176" s="245">
        <v>1</v>
      </c>
      <c r="R176" s="245">
        <v>1</v>
      </c>
      <c r="S176" s="245">
        <v>1</v>
      </c>
      <c r="T176" s="245">
        <v>1</v>
      </c>
      <c r="U176" s="245">
        <v>1</v>
      </c>
      <c r="V176" s="245">
        <v>1</v>
      </c>
      <c r="W176" s="185">
        <v>1</v>
      </c>
      <c r="X176" s="185">
        <v>1</v>
      </c>
      <c r="Y176" s="185">
        <v>1</v>
      </c>
      <c r="Z176" s="185">
        <v>1</v>
      </c>
      <c r="AA176" s="185">
        <v>1</v>
      </c>
      <c r="AB176" s="185">
        <v>1</v>
      </c>
      <c r="AC176" s="185">
        <v>1</v>
      </c>
      <c r="AD176" s="185">
        <v>1</v>
      </c>
      <c r="AE176" s="185">
        <v>1</v>
      </c>
      <c r="AF176" s="185"/>
      <c r="AG176" s="185"/>
      <c r="AH176" s="185">
        <v>2</v>
      </c>
      <c r="AI176" s="49">
        <f t="shared" si="11"/>
        <v>11</v>
      </c>
      <c r="AJ176" s="27">
        <f>+SUM(W176:AH176)/+SUM(K176:V176)</f>
        <v>0.91666666666666663</v>
      </c>
      <c r="AK176" s="49" t="s">
        <v>667</v>
      </c>
      <c r="AL176" s="289" t="s">
        <v>2335</v>
      </c>
      <c r="AM176" s="279"/>
    </row>
    <row r="177" spans="1:39" s="37" customFormat="1" ht="45" x14ac:dyDescent="0.25">
      <c r="A177" s="216"/>
      <c r="B177" s="248" t="str">
        <f>+'5 - Diseño y Valoración Control'!B179</f>
        <v>SEGUIMIENTO, EVALUACIÓN Y MEJORA</v>
      </c>
      <c r="C177" s="8" t="str">
        <f>+'5 - Diseño y Valoración Control'!D179</f>
        <v>R 70</v>
      </c>
      <c r="D177" s="248" t="str">
        <f>+'5 - Diseño y Valoración Control'!E179</f>
        <v xml:space="preserve">Incumplimiento y no conformidad de reportes e informes de avance de planes de acción y proyectos de inversión </v>
      </c>
      <c r="E177" s="248" t="str">
        <f>+'5 - Diseño y Valoración Control'!G179</f>
        <v>Posibilidad de pérdida reputacional en la imagen institucional debido a la omisión de la tarea referente al reporte de ejecución presupuestal y físico de proyectos de inversión, del procedimiento SEYM-P-006 SEGUIMIENTO A LA EJECUCIÓN PRESUPUESTAL Y DE METAS</v>
      </c>
      <c r="F177" s="203" t="s">
        <v>1952</v>
      </c>
      <c r="G177" s="244"/>
      <c r="H177" s="244" t="s">
        <v>1041</v>
      </c>
      <c r="I177" s="244"/>
      <c r="J177" s="245">
        <f t="shared" si="13"/>
        <v>0</v>
      </c>
      <c r="K177" s="245"/>
      <c r="L177" s="245"/>
      <c r="M177" s="245"/>
      <c r="N177" s="245"/>
      <c r="O177" s="245"/>
      <c r="P177" s="245"/>
      <c r="Q177" s="245"/>
      <c r="R177" s="245"/>
      <c r="S177" s="245"/>
      <c r="T177" s="245"/>
      <c r="U177" s="245"/>
      <c r="V177" s="245"/>
      <c r="W177" s="185"/>
      <c r="X177" s="185"/>
      <c r="Y177" s="185"/>
      <c r="Z177" s="185"/>
      <c r="AA177" s="185"/>
      <c r="AB177" s="185"/>
      <c r="AC177" s="185"/>
      <c r="AD177" s="185"/>
      <c r="AE177" s="185"/>
      <c r="AF177" s="185"/>
      <c r="AG177" s="185"/>
      <c r="AH177" s="185"/>
      <c r="AI177" s="49"/>
      <c r="AJ177" s="27"/>
      <c r="AK177" s="185"/>
      <c r="AL177" s="279"/>
      <c r="AM177" s="194"/>
    </row>
    <row r="178" spans="1:39" s="37" customFormat="1" ht="30" x14ac:dyDescent="0.25">
      <c r="A178" s="216"/>
      <c r="B178" s="248" t="str">
        <f>+'5 - Diseño y Valoración Control'!B180</f>
        <v>SEGUIMIENTO, EVALUACIÓN Y MEJORA</v>
      </c>
      <c r="C178" s="8" t="str">
        <f>+'5 - Diseño y Valoración Control'!D180</f>
        <v>R 71</v>
      </c>
      <c r="D178" s="248" t="str">
        <f>+'5 - Diseño y Valoración Control'!E180</f>
        <v>Liberación de productos no conformes con los requisitos</v>
      </c>
      <c r="E178" s="248" t="str">
        <f>+'5 - Diseño y Valoración Control'!G180</f>
        <v>Posibilidad de pérdida reputacional en la imagen institucional por el desconocimiento de cambios normativos, requisitos y/o lineamientos para el desarrollo de productos y/o salidas</v>
      </c>
      <c r="F178" s="203" t="s">
        <v>1953</v>
      </c>
      <c r="G178" s="244" t="s">
        <v>1482</v>
      </c>
      <c r="H178" s="244" t="s">
        <v>1011</v>
      </c>
      <c r="I178" s="244" t="s">
        <v>2193</v>
      </c>
      <c r="J178" s="245">
        <f t="shared" si="13"/>
        <v>1</v>
      </c>
      <c r="K178" s="245"/>
      <c r="L178" s="245"/>
      <c r="M178" s="245"/>
      <c r="N178" s="245"/>
      <c r="O178" s="245"/>
      <c r="P178" s="245"/>
      <c r="Q178" s="245"/>
      <c r="R178" s="245"/>
      <c r="S178" s="245"/>
      <c r="T178" s="245"/>
      <c r="U178" s="245">
        <v>1</v>
      </c>
      <c r="V178" s="245"/>
      <c r="W178" s="185"/>
      <c r="X178" s="185"/>
      <c r="Y178" s="185"/>
      <c r="Z178" s="185"/>
      <c r="AA178" s="185"/>
      <c r="AB178" s="185"/>
      <c r="AC178" s="185"/>
      <c r="AD178" s="185"/>
      <c r="AE178" s="185"/>
      <c r="AF178" s="185"/>
      <c r="AG178" s="185"/>
      <c r="AH178" s="185"/>
      <c r="AI178" s="49">
        <f t="shared" si="11"/>
        <v>0</v>
      </c>
      <c r="AJ178" s="27">
        <f>+SUM(W178:AH178)/+SUM(K178:V178)</f>
        <v>0</v>
      </c>
      <c r="AK178" s="49" t="s">
        <v>667</v>
      </c>
      <c r="AL178" s="279"/>
      <c r="AM178" s="194"/>
    </row>
    <row r="179" spans="1:39" s="37" customFormat="1" ht="30" x14ac:dyDescent="0.25">
      <c r="A179" s="216"/>
      <c r="B179" s="248" t="str">
        <f>+'5 - Diseño y Valoración Control'!B181</f>
        <v>SEGUIMIENTO, EVALUACIÓN Y MEJORA</v>
      </c>
      <c r="C179" s="8" t="str">
        <f>+'5 - Diseño y Valoración Control'!D181</f>
        <v>R 71</v>
      </c>
      <c r="D179" s="248" t="str">
        <f>+'5 - Diseño y Valoración Control'!E181</f>
        <v>Liberación de productos no conformes con los requisitos</v>
      </c>
      <c r="E179" s="248" t="str">
        <f>+'5 - Diseño y Valoración Control'!G181</f>
        <v>Posibilidad de pérdida reputacional en la imagen institucional por el desconocimiento de cambios normativos, requisitos y/o lineamientos para el desarrollo de productos y/o salidas</v>
      </c>
      <c r="F179" s="203" t="s">
        <v>1954</v>
      </c>
      <c r="G179" s="244"/>
      <c r="H179" s="244" t="s">
        <v>1041</v>
      </c>
      <c r="I179" s="244"/>
      <c r="J179" s="245">
        <f t="shared" si="13"/>
        <v>0</v>
      </c>
      <c r="K179" s="245"/>
      <c r="L179" s="245"/>
      <c r="M179" s="245"/>
      <c r="N179" s="245"/>
      <c r="O179" s="245"/>
      <c r="P179" s="245"/>
      <c r="Q179" s="245"/>
      <c r="R179" s="245"/>
      <c r="S179" s="245"/>
      <c r="T179" s="245"/>
      <c r="U179" s="245"/>
      <c r="V179" s="245"/>
      <c r="W179" s="49"/>
      <c r="X179" s="49"/>
      <c r="Y179" s="49"/>
      <c r="Z179" s="49"/>
      <c r="AA179" s="49"/>
      <c r="AB179" s="49"/>
      <c r="AC179" s="49"/>
      <c r="AD179" s="49"/>
      <c r="AE179" s="49"/>
      <c r="AF179" s="49"/>
      <c r="AG179" s="49"/>
      <c r="AH179" s="49"/>
      <c r="AI179" s="49"/>
      <c r="AJ179" s="27"/>
      <c r="AK179" s="185"/>
      <c r="AL179" s="279"/>
      <c r="AM179" s="194"/>
    </row>
    <row r="180" spans="1:39" s="37" customFormat="1" ht="120" x14ac:dyDescent="0.25">
      <c r="A180" s="216"/>
      <c r="B180" s="248" t="str">
        <f>+'5 - Diseño y Valoración Control'!B182</f>
        <v>SEGUIMIENTO, EVALUACIÓN Y MEJORA</v>
      </c>
      <c r="C180" s="8" t="str">
        <f>+'5 - Diseño y Valoración Control'!D182</f>
        <v>R 72</v>
      </c>
      <c r="D180" s="248" t="str">
        <f>+'5 - Diseño y Valoración Control'!E182</f>
        <v>Incumplimiento en la ejecución de los planes y proyectos Institucionales</v>
      </c>
      <c r="E180" s="248" t="str">
        <f>+'5 - Diseño y Valoración Control'!G182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0" s="203" t="s">
        <v>1955</v>
      </c>
      <c r="G180" s="244" t="s">
        <v>1483</v>
      </c>
      <c r="H180" s="244" t="s">
        <v>1011</v>
      </c>
      <c r="I180" s="244" t="s">
        <v>1484</v>
      </c>
      <c r="J180" s="245">
        <f t="shared" si="13"/>
        <v>11</v>
      </c>
      <c r="K180" s="245"/>
      <c r="L180" s="245">
        <v>1</v>
      </c>
      <c r="M180" s="245">
        <v>1</v>
      </c>
      <c r="N180" s="245">
        <v>1</v>
      </c>
      <c r="O180" s="245">
        <v>1</v>
      </c>
      <c r="P180" s="245">
        <v>1</v>
      </c>
      <c r="Q180" s="245">
        <v>1</v>
      </c>
      <c r="R180" s="245">
        <v>1</v>
      </c>
      <c r="S180" s="245">
        <v>1</v>
      </c>
      <c r="T180" s="245">
        <v>1</v>
      </c>
      <c r="U180" s="245">
        <v>1</v>
      </c>
      <c r="V180" s="245">
        <v>1</v>
      </c>
      <c r="W180" s="185"/>
      <c r="X180" s="185"/>
      <c r="Y180" s="185">
        <v>2</v>
      </c>
      <c r="Z180" s="185">
        <v>1</v>
      </c>
      <c r="AA180" s="185">
        <v>1</v>
      </c>
      <c r="AB180" s="185">
        <v>1</v>
      </c>
      <c r="AC180" s="185">
        <v>1</v>
      </c>
      <c r="AD180" s="185">
        <v>1</v>
      </c>
      <c r="AE180" s="185">
        <v>1</v>
      </c>
      <c r="AF180" s="185">
        <v>1</v>
      </c>
      <c r="AG180" s="185">
        <v>1</v>
      </c>
      <c r="AH180" s="185">
        <v>1</v>
      </c>
      <c r="AI180" s="49">
        <f t="shared" si="11"/>
        <v>11</v>
      </c>
      <c r="AJ180" s="27">
        <v>1</v>
      </c>
      <c r="AK180" s="49" t="s">
        <v>668</v>
      </c>
      <c r="AL180" s="289" t="s">
        <v>2336</v>
      </c>
      <c r="AM180" s="279"/>
    </row>
    <row r="181" spans="1:39" s="37" customFormat="1" ht="45" x14ac:dyDescent="0.25">
      <c r="A181" s="216"/>
      <c r="B181" s="248" t="str">
        <f>+'5 - Diseño y Valoración Control'!B183</f>
        <v>SEGUIMIENTO, EVALUACIÓN Y MEJORA</v>
      </c>
      <c r="C181" s="8" t="str">
        <f>+'5 - Diseño y Valoración Control'!D183</f>
        <v>R 72</v>
      </c>
      <c r="D181" s="248" t="str">
        <f>+'5 - Diseño y Valoración Control'!E183</f>
        <v>Incumplimiento en la ejecución de los planes y proyectos Institucionales</v>
      </c>
      <c r="E181" s="248" t="str">
        <f>+'5 - Diseño y Valoración Control'!G183</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F181" s="203" t="s">
        <v>1956</v>
      </c>
      <c r="G181" s="244"/>
      <c r="H181" s="244" t="s">
        <v>1041</v>
      </c>
      <c r="I181" s="244"/>
      <c r="J181" s="245">
        <f t="shared" si="13"/>
        <v>0</v>
      </c>
      <c r="K181" s="245"/>
      <c r="L181" s="245"/>
      <c r="M181" s="245"/>
      <c r="N181" s="245"/>
      <c r="O181" s="245"/>
      <c r="P181" s="245"/>
      <c r="Q181" s="245"/>
      <c r="R181" s="245"/>
      <c r="S181" s="245"/>
      <c r="T181" s="245"/>
      <c r="U181" s="245"/>
      <c r="V181" s="245"/>
      <c r="W181" s="49"/>
      <c r="X181" s="49"/>
      <c r="Y181" s="49"/>
      <c r="Z181" s="49"/>
      <c r="AA181" s="49"/>
      <c r="AB181" s="49"/>
      <c r="AC181" s="49"/>
      <c r="AD181" s="49"/>
      <c r="AE181" s="49"/>
      <c r="AF181" s="49"/>
      <c r="AG181" s="49"/>
      <c r="AH181" s="49"/>
      <c r="AI181" s="49"/>
      <c r="AJ181" s="27"/>
      <c r="AK181" s="185"/>
      <c r="AL181" s="279"/>
      <c r="AM181" s="194"/>
    </row>
    <row r="182" spans="1:39" s="37" customFormat="1" ht="30" x14ac:dyDescent="0.25">
      <c r="A182" s="216"/>
      <c r="B182" s="248" t="str">
        <f>+'5 - Diseño y Valoración Control'!B184</f>
        <v>SEGUIMIENTO, EVALUACIÓN Y MEJORA</v>
      </c>
      <c r="C182" s="8" t="str">
        <f>+'5 - Diseño y Valoración Control'!D184</f>
        <v>R 73</v>
      </c>
      <c r="D182" s="248" t="str">
        <f>+'5 - Diseño y Valoración Control'!E184</f>
        <v>Incumplimiento del Plan Anual de Auditoría Interna</v>
      </c>
      <c r="E182" s="248" t="str">
        <f>+'5 - Diseño y Valoración Control'!G184</f>
        <v>Posibilidad de pérdida reputacional en la credibilidad y confianza de las partes interesadas y organismos de control por falta de competencias y capacitaciones al personal de la entidad con respecto al trabajo en esta</v>
      </c>
      <c r="F182" s="203" t="s">
        <v>1957</v>
      </c>
      <c r="G182" s="13" t="s">
        <v>1485</v>
      </c>
      <c r="H182" s="13" t="s">
        <v>1149</v>
      </c>
      <c r="I182" s="232" t="s">
        <v>1486</v>
      </c>
      <c r="J182" s="47">
        <f>+SUM(K182:V182)</f>
        <v>1</v>
      </c>
      <c r="K182" s="47">
        <v>1</v>
      </c>
      <c r="L182" s="13"/>
      <c r="M182" s="13"/>
      <c r="N182" s="13"/>
      <c r="O182" s="13"/>
      <c r="P182" s="13"/>
      <c r="Q182" s="13"/>
      <c r="R182" s="13"/>
      <c r="S182" s="13"/>
      <c r="T182" s="13"/>
      <c r="U182" s="13"/>
      <c r="V182" s="13"/>
      <c r="W182" s="49"/>
      <c r="X182" s="49">
        <v>1</v>
      </c>
      <c r="Y182" s="49"/>
      <c r="Z182" s="49"/>
      <c r="AA182" s="49"/>
      <c r="AB182" s="49"/>
      <c r="AC182" s="49">
        <v>1</v>
      </c>
      <c r="AD182" s="49"/>
      <c r="AE182" s="49"/>
      <c r="AF182" s="49"/>
      <c r="AG182" s="49"/>
      <c r="AH182" s="49">
        <v>1</v>
      </c>
      <c r="AI182" s="49">
        <f t="shared" si="11"/>
        <v>3</v>
      </c>
      <c r="AJ182" s="27">
        <v>1</v>
      </c>
      <c r="AK182" s="49" t="s">
        <v>668</v>
      </c>
      <c r="AL182" s="289" t="s">
        <v>2327</v>
      </c>
      <c r="AM182" s="279"/>
    </row>
    <row r="183" spans="1:39" s="37" customFormat="1" ht="45" x14ac:dyDescent="0.25">
      <c r="A183" s="216"/>
      <c r="B183" s="248" t="str">
        <f>+'5 - Diseño y Valoración Control'!B185</f>
        <v>SEGUIMIENTO, EVALUACIÓN Y MEJORA</v>
      </c>
      <c r="C183" s="8" t="str">
        <f>+'5 - Diseño y Valoración Control'!D185</f>
        <v>R 73</v>
      </c>
      <c r="D183" s="248" t="str">
        <f>+'5 - Diseño y Valoración Control'!E185</f>
        <v>Incumplimiento del Plan Anual de Auditoría Interna</v>
      </c>
      <c r="E183" s="248" t="str">
        <f>+'5 - Diseño y Valoración Control'!G185</f>
        <v>Posibilidad de pérdida reputacional en la credibilidad y confianza de las partes interesadas y organismos de control por falta de competencias y capacitaciones al personal de la entidad con respecto al trabajo en esta</v>
      </c>
      <c r="F183" s="203" t="s">
        <v>1958</v>
      </c>
      <c r="G183" s="13" t="s">
        <v>2145</v>
      </c>
      <c r="H183" s="13" t="s">
        <v>1149</v>
      </c>
      <c r="I183" s="232" t="s">
        <v>2146</v>
      </c>
      <c r="J183" s="47">
        <f>+SUM(K183:V183)</f>
        <v>2</v>
      </c>
      <c r="K183" s="246"/>
      <c r="L183" s="246"/>
      <c r="M183" s="246">
        <v>1</v>
      </c>
      <c r="N183" s="246"/>
      <c r="O183" s="246"/>
      <c r="P183" s="246"/>
      <c r="Q183" s="246"/>
      <c r="R183" s="246"/>
      <c r="S183" s="246"/>
      <c r="T183" s="246">
        <v>1</v>
      </c>
      <c r="U183" s="246"/>
      <c r="V183" s="47"/>
      <c r="W183" s="185"/>
      <c r="X183" s="185">
        <v>1</v>
      </c>
      <c r="Y183" s="185">
        <v>1</v>
      </c>
      <c r="Z183" s="185"/>
      <c r="AA183" s="185"/>
      <c r="AB183" s="185"/>
      <c r="AC183" s="185"/>
      <c r="AD183" s="185"/>
      <c r="AE183" s="185"/>
      <c r="AF183" s="185">
        <v>1</v>
      </c>
      <c r="AG183" s="185"/>
      <c r="AH183" s="185"/>
      <c r="AI183" s="49">
        <f t="shared" si="11"/>
        <v>3</v>
      </c>
      <c r="AJ183" s="27">
        <v>1</v>
      </c>
      <c r="AK183" s="49" t="s">
        <v>668</v>
      </c>
      <c r="AL183" s="289" t="s">
        <v>2325</v>
      </c>
      <c r="AM183" s="279"/>
    </row>
    <row r="184" spans="1:39" s="37" customFormat="1" ht="30" x14ac:dyDescent="0.25">
      <c r="A184" s="216"/>
      <c r="B184" s="248" t="str">
        <f>+'5 - Diseño y Valoración Control'!B186</f>
        <v>SEGUIMIENTO, EVALUACIÓN Y MEJORA</v>
      </c>
      <c r="C184" s="8" t="str">
        <f>+'5 - Diseño y Valoración Control'!D186</f>
        <v>R 73</v>
      </c>
      <c r="D184" s="248" t="str">
        <f>+'5 - Diseño y Valoración Control'!E186</f>
        <v>Incumplimiento del Plan Anual de Auditoría Interna</v>
      </c>
      <c r="E184" s="248" t="str">
        <f>+'5 - Diseño y Valoración Control'!G186</f>
        <v>Posibilidad de pérdida reputacional en la credibilidad y confianza de las partes interesadas y organismos de control por falta de competencias y capacitaciones al personal de la entidad con respecto al trabajo en esta</v>
      </c>
      <c r="F184" s="203" t="s">
        <v>1959</v>
      </c>
      <c r="G184" s="244"/>
      <c r="H184" s="244" t="s">
        <v>1041</v>
      </c>
      <c r="I184" s="244"/>
      <c r="J184" s="245">
        <f>SUM(K184:V184)</f>
        <v>0</v>
      </c>
      <c r="K184" s="245"/>
      <c r="L184" s="245"/>
      <c r="M184" s="245"/>
      <c r="N184" s="245"/>
      <c r="O184" s="245"/>
      <c r="P184" s="245"/>
      <c r="Q184" s="245"/>
      <c r="R184" s="245"/>
      <c r="S184" s="245"/>
      <c r="T184" s="245"/>
      <c r="U184" s="245"/>
      <c r="V184" s="245"/>
      <c r="W184" s="185"/>
      <c r="X184" s="185"/>
      <c r="Y184" s="185"/>
      <c r="Z184" s="185"/>
      <c r="AA184" s="185"/>
      <c r="AB184" s="185"/>
      <c r="AC184" s="185"/>
      <c r="AD184" s="185"/>
      <c r="AE184" s="185"/>
      <c r="AF184" s="185"/>
      <c r="AG184" s="185"/>
      <c r="AH184" s="185"/>
      <c r="AI184" s="49"/>
      <c r="AJ184" s="27"/>
      <c r="AK184" s="185"/>
      <c r="AL184" s="279"/>
      <c r="AM184" s="194"/>
    </row>
    <row r="185" spans="1:39" s="37" customFormat="1" ht="30" x14ac:dyDescent="0.25">
      <c r="A185" s="216"/>
      <c r="B185" s="248" t="str">
        <f>+'5 - Diseño y Valoración Control'!B187</f>
        <v>SEGUIMIENTO, EVALUACIÓN Y MEJORA</v>
      </c>
      <c r="C185" s="8" t="str">
        <f>+'5 - Diseño y Valoración Control'!D187</f>
        <v>R 73</v>
      </c>
      <c r="D185" s="248" t="str">
        <f>+'5 - Diseño y Valoración Control'!E187</f>
        <v>Incumplimiento del Plan Anual de Auditoría Interna</v>
      </c>
      <c r="E185" s="248" t="str">
        <f>+'5 - Diseño y Valoración Control'!G187</f>
        <v>Posibilidad de pérdida reputacional en la credibilidad y confianza de las partes interesadas y organismos de control por falta de competencias y capacitaciones al personal de la entidad con respecto al trabajo en esta</v>
      </c>
      <c r="F185" s="203" t="s">
        <v>1960</v>
      </c>
      <c r="G185" s="244"/>
      <c r="H185" s="244" t="s">
        <v>1041</v>
      </c>
      <c r="I185" s="244"/>
      <c r="J185" s="245">
        <f>SUM(K185:V185)</f>
        <v>0</v>
      </c>
      <c r="K185" s="245"/>
      <c r="L185" s="245"/>
      <c r="M185" s="245"/>
      <c r="N185" s="245"/>
      <c r="O185" s="245"/>
      <c r="P185" s="245"/>
      <c r="Q185" s="245"/>
      <c r="R185" s="245"/>
      <c r="S185" s="245"/>
      <c r="T185" s="245"/>
      <c r="U185" s="245"/>
      <c r="V185" s="245"/>
      <c r="W185" s="49"/>
      <c r="X185" s="49"/>
      <c r="Y185" s="49"/>
      <c r="Z185" s="49"/>
      <c r="AA185" s="49"/>
      <c r="AB185" s="49"/>
      <c r="AC185" s="49"/>
      <c r="AD185" s="49"/>
      <c r="AE185" s="49"/>
      <c r="AF185" s="49"/>
      <c r="AG185" s="49"/>
      <c r="AH185" s="49"/>
      <c r="AI185" s="49"/>
      <c r="AJ185" s="27"/>
      <c r="AK185" s="185"/>
      <c r="AL185" s="279"/>
      <c r="AM185" s="194"/>
    </row>
    <row r="186" spans="1:39" s="37" customFormat="1" ht="75" x14ac:dyDescent="0.25">
      <c r="A186" s="216"/>
      <c r="B186" s="248" t="str">
        <f>+'5 - Diseño y Valoración Control'!B188</f>
        <v>SEGUIMIENTO, EVALUACIÓN Y MEJORA</v>
      </c>
      <c r="C186" s="8" t="str">
        <f>+'5 - Diseño y Valoración Control'!D188</f>
        <v>R 74</v>
      </c>
      <c r="D186" s="248" t="str">
        <f>+'5 - Diseño y Valoración Control'!E188</f>
        <v>Incumplimiento en la ejecución del cronograma de monitoreo de los planes de mejoramiento</v>
      </c>
      <c r="E186" s="248" t="str">
        <f>+'5 - Diseño y Valoración Control'!G188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6" s="203" t="s">
        <v>1961</v>
      </c>
      <c r="G186" s="244" t="s">
        <v>1487</v>
      </c>
      <c r="H186" s="244" t="s">
        <v>1149</v>
      </c>
      <c r="I186" s="244" t="s">
        <v>2147</v>
      </c>
      <c r="J186" s="245">
        <f>SUM(K186:V186)</f>
        <v>6</v>
      </c>
      <c r="K186" s="245"/>
      <c r="L186" s="245"/>
      <c r="M186" s="245"/>
      <c r="N186" s="245"/>
      <c r="O186" s="245"/>
      <c r="P186" s="245">
        <v>1</v>
      </c>
      <c r="Q186" s="245">
        <v>1</v>
      </c>
      <c r="R186" s="245">
        <v>1</v>
      </c>
      <c r="S186" s="245">
        <v>1</v>
      </c>
      <c r="T186" s="245">
        <v>1</v>
      </c>
      <c r="U186" s="245">
        <v>1</v>
      </c>
      <c r="V186" s="245"/>
      <c r="W186" s="185"/>
      <c r="X186" s="185"/>
      <c r="Y186" s="185"/>
      <c r="Z186" s="185"/>
      <c r="AA186" s="185">
        <v>1</v>
      </c>
      <c r="AB186" s="185">
        <v>1</v>
      </c>
      <c r="AC186" s="185"/>
      <c r="AD186" s="185"/>
      <c r="AE186" s="185"/>
      <c r="AF186" s="185"/>
      <c r="AG186" s="185">
        <v>1</v>
      </c>
      <c r="AH186" s="185">
        <v>1</v>
      </c>
      <c r="AI186" s="49">
        <f t="shared" si="11"/>
        <v>4</v>
      </c>
      <c r="AJ186" s="27">
        <f>+SUM(W186:AH186)/+SUM(K186:V186)</f>
        <v>0.66666666666666663</v>
      </c>
      <c r="AK186" s="49" t="s">
        <v>667</v>
      </c>
      <c r="AL186" s="289" t="s">
        <v>2328</v>
      </c>
      <c r="AM186" s="279"/>
    </row>
    <row r="187" spans="1:39" s="37" customFormat="1" ht="90" x14ac:dyDescent="0.25">
      <c r="A187" s="216"/>
      <c r="B187" s="248" t="str">
        <f>+'5 - Diseño y Valoración Control'!B189</f>
        <v>SEGUIMIENTO, EVALUACIÓN Y MEJORA</v>
      </c>
      <c r="C187" s="8" t="str">
        <f>+'5 - Diseño y Valoración Control'!D189</f>
        <v>R 74</v>
      </c>
      <c r="D187" s="248" t="str">
        <f>+'5 - Diseño y Valoración Control'!E189</f>
        <v>Incumplimiento en la ejecución del cronograma de monitoreo de los planes de mejoramiento</v>
      </c>
      <c r="E187" s="248" t="str">
        <f>+'5 - Diseño y Valoración Control'!G189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7" s="203" t="s">
        <v>1962</v>
      </c>
      <c r="G187" s="244" t="s">
        <v>2148</v>
      </c>
      <c r="H187" s="244" t="s">
        <v>1149</v>
      </c>
      <c r="I187" s="244" t="s">
        <v>2149</v>
      </c>
      <c r="J187" s="245">
        <f>SUM(K187:V187)</f>
        <v>1</v>
      </c>
      <c r="K187" s="245"/>
      <c r="L187" s="245"/>
      <c r="M187" s="245"/>
      <c r="N187" s="245"/>
      <c r="O187" s="245"/>
      <c r="P187" s="245"/>
      <c r="Q187" s="245"/>
      <c r="R187" s="245"/>
      <c r="S187" s="245"/>
      <c r="T187" s="245"/>
      <c r="U187" s="245">
        <v>1</v>
      </c>
      <c r="V187" s="245"/>
      <c r="W187" s="49"/>
      <c r="X187" s="49"/>
      <c r="Y187" s="49"/>
      <c r="Z187" s="49"/>
      <c r="AA187" s="49"/>
      <c r="AB187" s="49"/>
      <c r="AC187" s="49"/>
      <c r="AD187" s="49"/>
      <c r="AE187" s="49">
        <v>1</v>
      </c>
      <c r="AF187" s="49">
        <v>1</v>
      </c>
      <c r="AG187" s="49"/>
      <c r="AH187" s="49">
        <v>1</v>
      </c>
      <c r="AI187" s="49">
        <f t="shared" si="11"/>
        <v>3</v>
      </c>
      <c r="AJ187" s="27">
        <v>1</v>
      </c>
      <c r="AK187" s="49" t="s">
        <v>668</v>
      </c>
      <c r="AL187" s="289" t="s">
        <v>2329</v>
      </c>
      <c r="AM187" s="194"/>
    </row>
    <row r="188" spans="1:39" s="37" customFormat="1" ht="45" x14ac:dyDescent="0.25">
      <c r="A188" s="216"/>
      <c r="B188" s="248" t="str">
        <f>+'5 - Diseño y Valoración Control'!B190</f>
        <v>SEGUIMIENTO, EVALUACIÓN Y MEJORA</v>
      </c>
      <c r="C188" s="8" t="str">
        <f>+'5 - Diseño y Valoración Control'!D190</f>
        <v>R 74</v>
      </c>
      <c r="D188" s="248" t="str">
        <f>+'5 - Diseño y Valoración Control'!E190</f>
        <v>Incumplimiento en la ejecución del cronograma de monitoreo de los planes de mejoramiento</v>
      </c>
      <c r="E188" s="248" t="str">
        <f>+'5 - Diseño y Valoración Control'!G190</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F188" s="203" t="s">
        <v>1963</v>
      </c>
      <c r="G188" s="244" t="s">
        <v>1488</v>
      </c>
      <c r="H188" s="244" t="s">
        <v>1149</v>
      </c>
      <c r="I188" s="244" t="s">
        <v>1489</v>
      </c>
      <c r="J188" s="245">
        <f>SUM(K188:V188)</f>
        <v>4</v>
      </c>
      <c r="K188" s="245">
        <v>1</v>
      </c>
      <c r="L188" s="245"/>
      <c r="M188" s="245"/>
      <c r="N188" s="245">
        <v>1</v>
      </c>
      <c r="O188" s="245"/>
      <c r="P188" s="245"/>
      <c r="Q188" s="245">
        <v>1</v>
      </c>
      <c r="R188" s="245"/>
      <c r="S188" s="245"/>
      <c r="T188" s="245">
        <v>1</v>
      </c>
      <c r="U188" s="245"/>
      <c r="V188" s="245"/>
      <c r="W188" s="49"/>
      <c r="X188" s="49"/>
      <c r="Y188" s="49"/>
      <c r="Z188" s="49">
        <v>1</v>
      </c>
      <c r="AA188" s="49"/>
      <c r="AB188" s="49"/>
      <c r="AC188" s="49">
        <v>1</v>
      </c>
      <c r="AD188" s="49"/>
      <c r="AE188" s="49"/>
      <c r="AF188" s="49">
        <v>1</v>
      </c>
      <c r="AG188" s="49"/>
      <c r="AH188" s="49"/>
      <c r="AI188" s="49">
        <f t="shared" si="11"/>
        <v>3</v>
      </c>
      <c r="AJ188" s="27">
        <f>+SUM(W188:AH188)/+SUM(K188:V188)</f>
        <v>0.75</v>
      </c>
      <c r="AK188" s="49" t="s">
        <v>667</v>
      </c>
      <c r="AL188" s="289" t="s">
        <v>2326</v>
      </c>
      <c r="AM188" s="279"/>
    </row>
  </sheetData>
  <autoFilter ref="B7:AM188" xr:uid="{7BAE10F0-874A-4C18-920E-9AFABCDCE21A}"/>
  <mergeCells count="9">
    <mergeCell ref="F6:V6"/>
    <mergeCell ref="B2:C4"/>
    <mergeCell ref="B5:AM5"/>
    <mergeCell ref="W6:AI6"/>
    <mergeCell ref="E2:AK2"/>
    <mergeCell ref="E3:AK3"/>
    <mergeCell ref="E4:AK4"/>
    <mergeCell ref="B6:E6"/>
    <mergeCell ref="AK6:AM6"/>
  </mergeCells>
  <phoneticPr fontId="11" type="noConversion"/>
  <conditionalFormatting sqref="G8:V65">
    <cfRule type="cellIs" dxfId="996" priority="1" operator="equal">
      <formula>0</formula>
    </cfRule>
  </conditionalFormatting>
  <hyperlinks>
    <hyperlink ref="AL92" r:id="rId1" xr:uid="{743CFE00-E03E-49C4-9853-A6C085CBE80E}"/>
    <hyperlink ref="AL168" r:id="rId2" display="https://agenciadetierras.sharepoint.com/:x:/s/MapadeRiesgosdeGestionANT/EcaBx1L6ht9JpSXvvBBVhVoBBfn-wcapOHUSSwEZuJLWKQ?e=jbsrh3" xr:uid="{2FEEFE63-1656-4282-83C8-7DD735092730}"/>
    <hyperlink ref="AL151" r:id="rId3" xr:uid="{9CA19F77-081C-4015-8AC9-953BB2821B34}"/>
    <hyperlink ref="AL155" r:id="rId4" xr:uid="{6D214FD3-6FB8-40D5-B06F-00FBB0FB8151}"/>
    <hyperlink ref="AL146" r:id="rId5" xr:uid="{4EB3826B-55D5-4650-8D2B-434FADB6D602}"/>
    <hyperlink ref="AL148" r:id="rId6" xr:uid="{BDC561A7-19EC-42FE-922F-0F4A25CB4C71}"/>
    <hyperlink ref="AL25" r:id="rId7" display="https://agenciadetierras.sharepoint.com/:f:/s/MapadeRiesgosdeGestionANT/Er5nQRll2XJHrZYANxtji88BlgQA19DyWqsftqaVyoleFA?e=5cebYb" xr:uid="{084824ED-26A0-469E-B4B4-7A85BAF617C0}"/>
    <hyperlink ref="AL29" r:id="rId8" xr:uid="{4CB11BEF-E4CB-4D2D-8D36-552B794CAC80}"/>
    <hyperlink ref="AL17" r:id="rId9" xr:uid="{796D8F5E-2CA9-42EA-B669-505B71361121}"/>
    <hyperlink ref="AL47" r:id="rId10" xr:uid="{FA2CAA16-164E-4A7E-91D8-929895B3BAEB}"/>
    <hyperlink ref="AL53" r:id="rId11" xr:uid="{510B36D2-CDBF-4F8B-BC1F-612C7BF5AA0E}"/>
    <hyperlink ref="AL40" r:id="rId12" xr:uid="{9C6CE239-5DB3-4CBB-BDCE-F886CF611F0C}"/>
    <hyperlink ref="AL45" r:id="rId13" xr:uid="{C6B54079-3536-4023-8328-9A87A3CF698E}"/>
    <hyperlink ref="AL102" r:id="rId14" xr:uid="{AD5EBFE0-6B59-417B-B541-572BA6DFE93D}"/>
    <hyperlink ref="AL107" r:id="rId15" xr:uid="{88531763-2FF4-4061-9FC0-FB8649FA6834}"/>
    <hyperlink ref="AL76" r:id="rId16" display="https://agenciadetierras.sharepoint.com/:f:/s/MapadeRiesgosdeGestionANT/EqWKRlmdFZJIuKFWbXTMXxYB2NsBsqXPKA2FErOavhVVsg?e=CRTAjE" xr:uid="{A5963533-6E49-444F-AE5E-8440EDE3EDBE}"/>
    <hyperlink ref="AL77" r:id="rId17" display="https://agenciadetierras.sharepoint.com/:f:/s/MapadeRiesgosdeGestionANT/EqWKRlmdFZJIuKFWbXTMXxYB2NsBsqXPKA2FErOavhVVsg?e=CRTAjE" xr:uid="{D78FA6FE-3F4F-4656-9FC1-D099A9DC7C3B}"/>
    <hyperlink ref="AL79" r:id="rId18" display="https://agenciadetierras.sharepoint.com/:f:/s/MapadeRiesgosdeGestionANT/EjyW9Tj0_0JPvm15X1Pnr6QBMJXnPrnZGsuep0latvbRAw?e=cIiAWL" xr:uid="{1FC84BEF-B7C6-4E94-9341-D01A3B128410}"/>
    <hyperlink ref="AL80" r:id="rId19" display="https://agenciadetierras.sharepoint.com/:f:/s/MapadeRiesgosdeGestionANT/EjvOQCWZdtVHgM7tBP-L4n8B6JPc3FMlnx0Jru5fppC4Ew?e=8O9yD4" xr:uid="{C86E22FC-4E7B-48EB-A06B-1ED09310E8E4}"/>
    <hyperlink ref="AL83" r:id="rId20" display="https://agenciadetierras.sharepoint.com/:f:/s/MapadeRiesgosdeGestionANT/Ek2P2wqScLBLnDde-FTozIgBriQH3UwHyiAtLSSftQrEIw?e=3ndw16" xr:uid="{E73FC2D1-7E75-42CF-992B-03E17C96E152}"/>
    <hyperlink ref="AL69" r:id="rId21" xr:uid="{5353CCF4-2528-4C74-89FA-8AF26154F287}"/>
    <hyperlink ref="AL68" r:id="rId22" xr:uid="{362DD4EC-D217-4907-9CEF-55E027D39E75}"/>
    <hyperlink ref="AL19" r:id="rId23" display="https://agenciadetierras.sharepoint.com/:f:/s/MapadeRiesgosdeGestionANT/EmRJkMX4i9BMjxAP5ckWDkoBcd2nc5hMX7jGZHU--kH6mQ?e=h4SQIa_x000a__x000a_" xr:uid="{4D2A092D-FCD8-4D38-87E7-9D201CACC3B8}"/>
    <hyperlink ref="AL24" r:id="rId24" display="https://agenciadetierras.sharepoint.com/:f:/s/MapadeRiesgosdeGestionANT/En4_W2ucbKhKp7pU10-PWU8BTpnvQWTZDPpJUJh09vrMwA?e=IrPGRb_x000a__x000a_" xr:uid="{5BA28E55-20EA-40DA-BE1F-4689DC620D83}"/>
    <hyperlink ref="AL26" r:id="rId25" display="https://agenciadetierras.sharepoint.com/:f:/s/MapadeRiesgosdeGestionANT/Errhjxn4BIFGsJAOACRNJvIB_KJNTszGyqwXXfMpol_dFg?e=sqm9rr_x000a__x000a_" xr:uid="{D01E0E83-E0D7-4CA3-81AE-8D523EA73738}"/>
    <hyperlink ref="AL20" r:id="rId26" xr:uid="{08B58FAD-88F4-4AB4-A01C-E43ED57AA61F}"/>
    <hyperlink ref="AL21" r:id="rId27" xr:uid="{9F81D026-4A95-4339-BEE9-D30A3824B520}"/>
    <hyperlink ref="AL22" r:id="rId28" xr:uid="{9F346DE8-C706-46F0-8869-3D1DA67C8710}"/>
    <hyperlink ref="AL23" r:id="rId29" xr:uid="{06254C92-6A0E-4389-8F65-EABABA52590A}"/>
    <hyperlink ref="AL31" r:id="rId30" display="https://agenciadetierras.sharepoint.com/:f:/s/MapadeRiesgosdeGestionANT/EoNOJ-IluENLowzaEKvaFSsBEo71rb1oF-phNiwPB13D5w?e=gcB31g" xr:uid="{8CCE227C-1AA0-4236-8176-6E07AFFB0EDF}"/>
    <hyperlink ref="AL32" r:id="rId31" xr:uid="{8BD3A4D6-EB23-4301-8E25-A277906686FE}"/>
    <hyperlink ref="AL138" r:id="rId32" xr:uid="{657BE9D6-5EE4-43AD-B18D-2FDF6630E4D6}"/>
    <hyperlink ref="AL158" r:id="rId33" xr:uid="{1ADA691D-1EA4-4526-8145-493B2733D778}"/>
    <hyperlink ref="AL42" r:id="rId34" display="https://agenciadetierras.sharepoint.com/:f:/s/MapadeRiesgosdeGestionANT/EoeKTgD5KgFNvFWIegscbgYBhPIlVlt29wpxWfB0YJHoNA?e=V75mMG_x000a__x000a_" xr:uid="{E76A62B5-BB5A-4CD7-9010-97AA88247B70}"/>
    <hyperlink ref="AL133" r:id="rId35" xr:uid="{A46BE752-D166-4C82-B72E-20ED57E0C474}"/>
    <hyperlink ref="AL134" r:id="rId36" xr:uid="{DF857439-8747-4055-B69D-4A794DC691B8}"/>
    <hyperlink ref="AL135" r:id="rId37" xr:uid="{C996CD43-AA9B-4865-BB76-5B291F4B8524}"/>
    <hyperlink ref="AL136" r:id="rId38" xr:uid="{C1BD0FFB-99BB-4D82-A542-76FA6614E916}"/>
    <hyperlink ref="AL139" r:id="rId39" xr:uid="{368E67EE-76CC-4DFD-ADAE-A456987F4F2F}"/>
    <hyperlink ref="AL140" r:id="rId40" display="https://agenciadetierras.sharepoint.com/:f:/s/MapadeRiesgosdeGestionANT/El3kmkoX-GZHnQCBxVVP-pkBh5r-TcbAK-3rWkGAg0QgIQ?e=RNtfpf" xr:uid="{B0DDF0E8-E7E9-47E9-BDFB-C31132DB8172}"/>
    <hyperlink ref="AL152" r:id="rId41" xr:uid="{F5965AC7-5D8B-44D2-8D98-EEB68ACDABC3}"/>
    <hyperlink ref="AL160" r:id="rId42" xr:uid="{9D5BFD3B-93DD-41FF-8A11-FAD220FC56DB}"/>
    <hyperlink ref="AL162" r:id="rId43" xr:uid="{3385EB9A-EA15-4DFC-86FF-F5D8324BB517}"/>
    <hyperlink ref="AL169" r:id="rId44" xr:uid="{318A6570-5A4D-4870-A1A7-13702F046A75}"/>
    <hyperlink ref="AL141" r:id="rId45" xr:uid="{AC688313-6CA8-452A-B601-15F2F741B8EB}"/>
    <hyperlink ref="AL142" r:id="rId46" xr:uid="{320C88DB-88C7-43C0-88D4-EAE789613DBC}"/>
    <hyperlink ref="AL143" r:id="rId47" xr:uid="{5E854C8E-E03F-40C5-8EF0-8AD838D1336E}"/>
    <hyperlink ref="AL144" r:id="rId48" xr:uid="{840AD18E-9B15-4969-93A8-03DCEC956421}"/>
    <hyperlink ref="AL164" r:id="rId49" xr:uid="{B9CFDA79-9C2F-4C9B-A764-7337CD8CEA90}"/>
    <hyperlink ref="AL145" r:id="rId50" xr:uid="{12C9EB02-0BC4-45C5-B54F-3A2D57B419C1}"/>
    <hyperlink ref="AL174" r:id="rId51" xr:uid="{2976840B-EC0D-4A5E-9DED-6D542DD29182}"/>
    <hyperlink ref="AL110" r:id="rId52" xr:uid="{4D879D98-8EB0-4D8D-9F26-5F71401CE1A0}"/>
    <hyperlink ref="AL113" r:id="rId53" xr:uid="{3D0AA91F-F854-462A-8F9C-F4034E7C6015}"/>
    <hyperlink ref="AL128" r:id="rId54" xr:uid="{47FCA285-38DD-4298-A280-3D15877A4AA5}"/>
    <hyperlink ref="AL33" r:id="rId55" xr:uid="{903F624A-29F1-4F99-9D56-487014CD42E7}"/>
    <hyperlink ref="AL39" r:id="rId56" xr:uid="{4F655644-DD81-4D7E-86C5-FB217C00A747}"/>
    <hyperlink ref="AL49" r:id="rId57" display="https://agenciadetierras.sharepoint.com/:f:/s/MapadeRiesgosdeGestionANT/EvCLHmAXqIJDm2ba7eceaS0BqW4aMa1xFv3DLVuAuwQWPg?e=KFgHCt" xr:uid="{D4A44841-77AE-4285-BC2D-8C861848756B}"/>
    <hyperlink ref="AL52" r:id="rId58" xr:uid="{EC63C6F5-44AD-4BC7-BFE8-BEB4F129285F}"/>
    <hyperlink ref="AL35" r:id="rId59" xr:uid="{5D38B3D3-AA5C-4EDA-87B9-AAEF2C732532}"/>
    <hyperlink ref="AL38" r:id="rId60" xr:uid="{2E3138B9-5C1E-49D8-AFA1-7C046BA4EC2E}"/>
    <hyperlink ref="AL46" r:id="rId61" xr:uid="{B4CD9294-D137-4CB5-87FF-C57A16ACDF42}"/>
    <hyperlink ref="AL103" r:id="rId62" xr:uid="{9117E79B-1E3B-4E48-A04E-D40AA8056646}"/>
    <hyperlink ref="AL105" r:id="rId63" xr:uid="{21022C89-82A3-4FE2-983D-AA50346B86BC}"/>
    <hyperlink ref="AL54" r:id="rId64" display="https://agenciadetierras.sharepoint.com/:x:/s/MapadeRiesgosdeGestionANT/ERKoB2hDpYVLkiX2PKJ9kesBVuD3hlvPekbxA5RofSWyWQ?e=tbtqKi_x000a__x000a_" xr:uid="{C7B35440-3348-4214-B1A3-F9196DE20B67}"/>
    <hyperlink ref="AL56" r:id="rId65" display="https://agenciadetierras.sharepoint.com/:x:/s/MapadeRiesgosdeGestionANT/EZ1YdUvgdcFIl3f7FtkgGMYBB9Vtct7WBGinYbxeWLN66A?e=i10lO2_x000a__x000a_" xr:uid="{980EF6A6-941F-4D86-8CF9-7BD2F01690B6}"/>
    <hyperlink ref="AL58" r:id="rId66" display="https://agenciadetierras.sharepoint.com/:u:/s/MapadeRiesgosdeGestionANT/EQgPuFOCtmdFit0IiijHWSwB-8hrCnRt_qY2wvN_mQo9xQ?e=0veGYW_x000a__x000a_" xr:uid="{E5EE1E13-F361-40C8-A4EC-194A4C551B78}"/>
    <hyperlink ref="AL62" r:id="rId67" display="https://agenciadetierras.sharepoint.com/:x:/s/MapadeRiesgosdeGestionANT/EcriF61bEGFFvNYVIshCqtoBNbmX7owOXSSY--DEjvRNjw?e=IbMXoW_x000a__x000a_" xr:uid="{CE833D7E-AAFB-4FA6-AA2A-6D43F3F4C37E}"/>
    <hyperlink ref="AL63" r:id="rId68" display="https://agenciadetierras.sharepoint.com/:x:/s/MapadeRiesgosdeGestionANT/ERf-zM9jXLZLgY8QY6IzQjcB6lNFkaiR7gB9z2CI0CxHmw?e=B8ZKva" xr:uid="{D4A7DDEF-F9CC-4752-80D4-19BDD22BEF47}"/>
    <hyperlink ref="AL96" r:id="rId69" xr:uid="{5D03BDE2-E5DC-4BD8-BA3F-A2D10779C31A}"/>
    <hyperlink ref="AL86" r:id="rId70" xr:uid="{11D5A608-7551-4519-95E1-90FF6114E086}"/>
    <hyperlink ref="AL89" r:id="rId71" xr:uid="{B26DE53C-6184-42C0-9B56-D374FFB1462F}"/>
    <hyperlink ref="AL66" r:id="rId72" xr:uid="{A64E8CC9-CB22-4222-BADE-A7E82AE589F7}"/>
    <hyperlink ref="AL74" r:id="rId73" display="https://agenciadetierras.sharepoint.com/:f:/s/MapadeRiesgosdeGestionANT/Evp_8t9cX5VKvhIuMntUrmwBWCfPwDhjKhhXIEmCm8QQJQ?e=kiNOpZ" xr:uid="{361C74DD-469C-4B9D-AF94-0FD5B8CFA7F6}"/>
    <hyperlink ref="AL75" r:id="rId74" display="https://agenciadetierras.sharepoint.com/:f:/s/MapadeRiesgosdeGestionANT/EgvTVb-Tt1FHjlRYJucCj2kBDFIcmOL8GX5nBzE-o4VyFQ?e=RukWko" xr:uid="{CC696C0A-DD05-4992-B015-56D09A38000E}"/>
    <hyperlink ref="AL94" r:id="rId75" display="https://agenciadetierras.sharepoint.com/:f:/s/MapadeRiesgosdeGestionANT/Ehj6Uo6bsGBClfuZuRETm6kBDHGGabZwrFMcqCv34RCuaw?e=OE5wR2" xr:uid="{366A3AD8-64D4-4906-8B3D-B2F1405A849B}"/>
    <hyperlink ref="AL95" r:id="rId76" display="https://agenciadetierras.sharepoint.com/:f:/s/MapadeRiesgosdeGestionANT/Etxl4YvS_1xKq5hVccM0J5MBfLdjA-7uYAIA0hLRZtrCag?e=hZhVmf" xr:uid="{78050363-21EB-451E-924A-87BE1D60D347}"/>
    <hyperlink ref="AL67" r:id="rId77" xr:uid="{FE173E13-E2E9-4685-86DD-3F11754DCE91}"/>
    <hyperlink ref="AL72" r:id="rId78" xr:uid="{01D41E69-DFBE-4B18-AF74-4751BB7A9D97}"/>
    <hyperlink ref="AL121" r:id="rId79" xr:uid="{94E08B8E-4403-48A2-A8ED-0D80A161951D}"/>
    <hyperlink ref="AL123" r:id="rId80" xr:uid="{0C6AB917-C60E-4287-AFB8-464A70146C61}"/>
    <hyperlink ref="AL126" r:id="rId81" xr:uid="{16E3C4B0-8050-454A-B5FC-F787D63D2A41}"/>
    <hyperlink ref="AL127" r:id="rId82" xr:uid="{741ADCC3-C205-4040-8534-C0C807622888}"/>
    <hyperlink ref="AL115" r:id="rId83" xr:uid="{C507FE48-6951-44B5-87B7-B35010227363}"/>
    <hyperlink ref="AL117" r:id="rId84" xr:uid="{39AB9841-FAC8-47F1-804D-8E34AEC223F5}"/>
    <hyperlink ref="AL119" r:id="rId85" xr:uid="{AEC757B2-96BA-4AA6-8E56-7DA82F930DC1}"/>
    <hyperlink ref="AL183" r:id="rId86" xr:uid="{0F9EC1D4-8CB0-4218-B70C-EC0F0C3CD8DE}"/>
    <hyperlink ref="AL187" r:id="rId87" display="https://agenciadetierras.sharepoint.com/:f:/s/MapadeRiesgosdeGestionANT/EuGB80aNEetNm3YCWJDyYZMBTr7CN__JzPnUIQapdSHtlA?e=TmeJ5L_x000a__x000a_" xr:uid="{A38FCA46-2209-4461-9F66-B2DA2B8B43B7}"/>
    <hyperlink ref="AL188" r:id="rId88" xr:uid="{4FEAF035-CCF8-42AD-8352-E19C38E4D072}"/>
    <hyperlink ref="AL186" r:id="rId89" display="https://agenciadetierras.sharepoint.com/:b:/s/MapadeRiesgosdeGestionANT/EQ7W7BxotARJo4aMdR3qBNIBOqLgYwNrCweyrafceFts1w?e=TthshK" xr:uid="{D727E6E7-2875-4E76-89B1-48677ED8176D}"/>
    <hyperlink ref="AL182" r:id="rId90" xr:uid="{2673ECF3-0A66-493D-95F3-993BD54160CF}"/>
    <hyperlink ref="AL27" r:id="rId91" display="https://agenciadetierras.sharepoint.com/:f:/s/MapadeRiesgosdeGestionANT/EmcQ14J3YEtNvzlHg_0sYssBYebw8kPcSii3Y93XCkdm4w?e=QEq5Nb_x000a__x000a_" xr:uid="{1A0468DA-85CE-4692-AE92-75196BEBFC29}"/>
    <hyperlink ref="AL18" r:id="rId92" xr:uid="{BE2F1C7E-8228-4B30-A43A-76B99BCFCE74}"/>
    <hyperlink ref="AL180" r:id="rId93" display="https://agenciadetierras.sharepoint.com/:f:/s/MapadeRiesgosdeGestionANT/Ejytdj08oSFLo1ZaI_wBCjIBDv8Cnb1Y1kOWuWCDe3E_bg?e=QgVRWi" xr:uid="{19FC8140-4599-4C12-B6AD-21B28634F052}"/>
    <hyperlink ref="AL10" r:id="rId94" xr:uid="{020B6CE7-3B89-4DBB-83E9-35C5D28E6547}"/>
    <hyperlink ref="AL13" r:id="rId95" xr:uid="{B53349B4-5D89-4252-88EA-E6826B55D167}"/>
    <hyperlink ref="AL8" r:id="rId96" xr:uid="{8D195501-D3F6-4ED7-9C5E-ADC10AE504B5}"/>
    <hyperlink ref="AL176" r:id="rId97" xr:uid="{88B70523-DFFE-4039-BE69-80CB47CFB564}"/>
    <hyperlink ref="AL15" r:id="rId98" display="https://agenciadetierras.sharepoint.com/:f:/s/MapadeRiesgosdeGestionANT/Emt8l-OJUO5Iq3rO5zVrDi8Bez9DXk9CtlbRrouKh2r2KA?e=b2Zv01_x000a__x000a_" xr:uid="{064B1522-B917-42D1-9927-474A7B844C0F}"/>
  </hyperlinks>
  <pageMargins left="0.7" right="0.7" top="0.75" bottom="0.75" header="0.3" footer="0.3"/>
  <pageSetup orientation="portrait" r:id="rId99"/>
  <drawing r:id="rId100"/>
  <extLst>
    <ext xmlns:x14="http://schemas.microsoft.com/office/spreadsheetml/2009/9/main" uri="{CCE6A557-97BC-4b89-ADB6-D9C93CAAB3DF}">
      <x14:dataValidations xmlns:xm="http://schemas.microsoft.com/office/excel/2006/main" count="1">
        <x14:dataValidation type="list" allowBlank="1" showInputMessage="1" showErrorMessage="1" xr:uid="{03156D5A-E3FC-4A22-9CE4-33FE9469E88D}">
          <x14:formula1>
            <xm:f>'0 - Criterios'!$C$32:$C$34</xm:f>
          </x14:formula1>
          <xm:sqref>AK8:AK188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8C7E-134C-482E-875B-EBE1A133AFCA}">
  <dimension ref="B1:Q189"/>
  <sheetViews>
    <sheetView zoomScaleNormal="100" workbookViewId="0">
      <selection activeCell="G12" sqref="G12"/>
    </sheetView>
  </sheetViews>
  <sheetFormatPr baseColWidth="10" defaultColWidth="11.42578125" defaultRowHeight="15" x14ac:dyDescent="0.25"/>
  <cols>
    <col min="1" max="1" width="2.140625" style="37" customWidth="1"/>
    <col min="2" max="2" width="30.5703125" style="37" customWidth="1"/>
    <col min="3" max="3" width="60.5703125" style="37" customWidth="1"/>
    <col min="4" max="4" width="30.5703125" style="37" customWidth="1"/>
    <col min="5" max="5" width="60.5703125" style="37" customWidth="1"/>
    <col min="6" max="6" width="30.5703125" style="34" customWidth="1"/>
    <col min="7" max="9" width="30.5703125" style="38" customWidth="1"/>
    <col min="10" max="11" width="60.5703125" style="38" customWidth="1"/>
    <col min="12" max="12" width="30.5703125" style="53" customWidth="1"/>
    <col min="13" max="13" width="30.5703125" style="38" customWidth="1"/>
    <col min="14" max="14" width="30.5703125" style="53" customWidth="1"/>
    <col min="15" max="17" width="30.5703125" style="38" customWidth="1"/>
    <col min="18" max="16384" width="11.42578125" style="37"/>
  </cols>
  <sheetData>
    <row r="1" spans="2:17" ht="15" customHeight="1" x14ac:dyDescent="0.25"/>
    <row r="2" spans="2:17" ht="30" customHeight="1" x14ac:dyDescent="0.25">
      <c r="B2" s="428"/>
      <c r="C2" s="429"/>
      <c r="D2" s="29" t="s">
        <v>71</v>
      </c>
      <c r="E2" s="368" t="s">
        <v>229</v>
      </c>
      <c r="F2" s="398"/>
      <c r="G2" s="398"/>
      <c r="H2" s="398"/>
      <c r="I2" s="398"/>
      <c r="J2" s="398"/>
      <c r="K2" s="398"/>
      <c r="L2" s="398"/>
      <c r="M2" s="369"/>
      <c r="N2" s="343" t="s">
        <v>72</v>
      </c>
      <c r="O2" s="343"/>
      <c r="P2" s="455" t="s">
        <v>232</v>
      </c>
      <c r="Q2" s="456"/>
    </row>
    <row r="3" spans="2:17" ht="30" customHeight="1" x14ac:dyDescent="0.25">
      <c r="B3" s="428"/>
      <c r="C3" s="429"/>
      <c r="D3" s="29" t="s">
        <v>73</v>
      </c>
      <c r="E3" s="350" t="s">
        <v>230</v>
      </c>
      <c r="F3" s="422"/>
      <c r="G3" s="422"/>
      <c r="H3" s="422"/>
      <c r="I3" s="422"/>
      <c r="J3" s="422"/>
      <c r="K3" s="422"/>
      <c r="L3" s="422"/>
      <c r="M3" s="351"/>
      <c r="N3" s="343" t="s">
        <v>74</v>
      </c>
      <c r="O3" s="343"/>
      <c r="P3" s="350">
        <v>3</v>
      </c>
      <c r="Q3" s="351"/>
    </row>
    <row r="4" spans="2:17" ht="30" customHeight="1" x14ac:dyDescent="0.25">
      <c r="B4" s="430"/>
      <c r="C4" s="431"/>
      <c r="D4" s="29" t="s">
        <v>75</v>
      </c>
      <c r="E4" s="423" t="s">
        <v>231</v>
      </c>
      <c r="F4" s="424"/>
      <c r="G4" s="424"/>
      <c r="H4" s="424"/>
      <c r="I4" s="424"/>
      <c r="J4" s="424"/>
      <c r="K4" s="424"/>
      <c r="L4" s="424"/>
      <c r="M4" s="425"/>
      <c r="N4" s="343" t="s">
        <v>335</v>
      </c>
      <c r="O4" s="343"/>
      <c r="P4" s="355">
        <v>44320</v>
      </c>
      <c r="Q4" s="356"/>
    </row>
    <row r="5" spans="2:17" ht="30" customHeight="1" x14ac:dyDescent="0.25">
      <c r="B5" s="334" t="s">
        <v>405</v>
      </c>
      <c r="C5" s="334"/>
      <c r="D5" s="334"/>
      <c r="E5" s="334"/>
      <c r="F5" s="334"/>
      <c r="G5" s="334"/>
      <c r="H5" s="334"/>
      <c r="I5" s="334"/>
      <c r="J5" s="334"/>
      <c r="K5" s="334"/>
      <c r="L5" s="334"/>
      <c r="M5" s="334"/>
      <c r="N5" s="334"/>
      <c r="O5" s="334"/>
      <c r="P5" s="334"/>
      <c r="Q5" s="334"/>
    </row>
    <row r="6" spans="2:17" ht="30" customHeight="1" x14ac:dyDescent="0.25">
      <c r="B6" s="457" t="s">
        <v>1537</v>
      </c>
      <c r="C6" s="457"/>
      <c r="D6" s="457"/>
      <c r="E6" s="457"/>
      <c r="F6" s="457"/>
      <c r="G6" s="457"/>
      <c r="H6" s="457"/>
      <c r="I6" s="457"/>
      <c r="J6" s="457"/>
      <c r="K6" s="457"/>
      <c r="L6" s="457"/>
      <c r="M6" s="457"/>
      <c r="N6" s="457"/>
      <c r="O6" s="457"/>
      <c r="P6" s="457"/>
      <c r="Q6" s="457"/>
    </row>
    <row r="7" spans="2:17" ht="27.75" customHeight="1" x14ac:dyDescent="0.25">
      <c r="B7" s="439"/>
      <c r="C7" s="439"/>
      <c r="D7" s="439"/>
      <c r="E7" s="439"/>
      <c r="F7" s="439"/>
      <c r="G7" s="439"/>
      <c r="H7" s="439"/>
      <c r="I7" s="439"/>
      <c r="J7" s="439"/>
      <c r="K7" s="439"/>
      <c r="L7" s="439"/>
      <c r="M7" s="439"/>
      <c r="N7" s="439"/>
      <c r="O7" s="439"/>
      <c r="P7" s="439"/>
      <c r="Q7" s="439"/>
    </row>
    <row r="8" spans="2:17" s="39" customFormat="1" ht="150" customHeight="1" x14ac:dyDescent="0.25">
      <c r="B8" s="420" t="s">
        <v>75</v>
      </c>
      <c r="C8" s="402" t="s">
        <v>903</v>
      </c>
      <c r="D8" s="404" t="s">
        <v>368</v>
      </c>
      <c r="E8" s="404" t="s">
        <v>827</v>
      </c>
      <c r="F8" s="406" t="s">
        <v>386</v>
      </c>
      <c r="G8" s="432" t="s">
        <v>917</v>
      </c>
      <c r="H8" s="433"/>
      <c r="I8" s="433"/>
      <c r="J8" s="433"/>
      <c r="K8" s="433"/>
      <c r="L8" s="433"/>
      <c r="M8" s="433"/>
      <c r="N8" s="433"/>
      <c r="O8" s="433"/>
      <c r="P8" s="433"/>
      <c r="Q8" s="288">
        <f>+AVERAGE(Q10:Q189)</f>
        <v>0.99777777777777776</v>
      </c>
    </row>
    <row r="9" spans="2:17" ht="180" customHeight="1" x14ac:dyDescent="0.25">
      <c r="B9" s="421"/>
      <c r="C9" s="403"/>
      <c r="D9" s="405"/>
      <c r="E9" s="405"/>
      <c r="F9" s="407"/>
      <c r="G9" s="139" t="s">
        <v>918</v>
      </c>
      <c r="H9" s="139" t="s">
        <v>919</v>
      </c>
      <c r="I9" s="139" t="s">
        <v>920</v>
      </c>
      <c r="J9" s="139" t="s">
        <v>921</v>
      </c>
      <c r="K9" s="139" t="s">
        <v>922</v>
      </c>
      <c r="L9" s="148" t="s">
        <v>401</v>
      </c>
      <c r="M9" s="148" t="s">
        <v>402</v>
      </c>
      <c r="N9" s="148" t="s">
        <v>723</v>
      </c>
      <c r="O9" s="148" t="s">
        <v>725</v>
      </c>
      <c r="P9" s="148" t="s">
        <v>429</v>
      </c>
      <c r="Q9" s="149" t="s">
        <v>403</v>
      </c>
    </row>
    <row r="10" spans="2:17" s="34" customFormat="1" ht="150" customHeight="1" x14ac:dyDescent="0.25">
      <c r="B10" s="99" t="str">
        <f>+'5 - Diseño y Valoración Control'!B10</f>
        <v>DIRECCIONAMIENTO ESTRATÉGICO</v>
      </c>
      <c r="C10" s="99" t="str">
        <f>+'5 - Diseño y Valoración Control'!C10</f>
        <v>OFICINA DE PLANEACIÓN</v>
      </c>
      <c r="D10" s="203" t="str">
        <f>+'5 - Diseño y Valoración Control'!D10</f>
        <v>R 1</v>
      </c>
      <c r="E10" s="99" t="str">
        <f>+'5 - Diseño y Valoración Control'!E10</f>
        <v>Aprobar planes no pertinentes a la entidad</v>
      </c>
      <c r="F10" s="99" t="str">
        <f>+'5 - Diseño y Valoración Control'!F10</f>
        <v>Afectación Económica o presupuestal</v>
      </c>
      <c r="G10" s="203"/>
      <c r="H10" s="203"/>
      <c r="I10" s="204"/>
      <c r="J10" s="205" t="e">
        <f>1-(H10/I10)</f>
        <v>#DIV/0!</v>
      </c>
      <c r="K10" s="205" t="e">
        <f>_xlfn.IFS(J10&lt;0.8,"Cambio",J10&lt;0.9,"Revisión de control",J10&gt;0.89,"Se mantiene")</f>
        <v>#DIV/0!</v>
      </c>
      <c r="L10" s="203"/>
      <c r="M10" s="203"/>
      <c r="N10" s="203"/>
      <c r="O10" s="203"/>
      <c r="P10" s="206" t="e">
        <f>+K10</f>
        <v>#DIV/0!</v>
      </c>
      <c r="Q10" s="207">
        <f>(_xlfn.IFS(G10="",1,G10="SI",0)+_xlfn.IFS(L10="",1,L10="SI",1,L10="NO",0)+_xlfn.IFS(M10="",1,M10="SI",1,M10="NO",0)+_xlfn.IFS(N10="",1,N10="SI",1,N10="NO",0)+_xlfn.IFS(O10="",1,O10="SI",1,O10="NO",0))/5</f>
        <v>1</v>
      </c>
    </row>
    <row r="11" spans="2:17" s="34" customFormat="1" ht="150" customHeight="1" x14ac:dyDescent="0.25">
      <c r="B11" s="99" t="str">
        <f>+'5 - Diseño y Valoración Control'!B11</f>
        <v>DIRECCIONAMIENTO ESTRATÉGICO</v>
      </c>
      <c r="C11" s="99" t="str">
        <f>+'5 - Diseño y Valoración Control'!C11</f>
        <v>OFICINA DE PLANEACIÓN</v>
      </c>
      <c r="D11" s="203" t="str">
        <f>+'5 - Diseño y Valoración Control'!D11</f>
        <v>R 1</v>
      </c>
      <c r="E11" s="99" t="str">
        <f>+'5 - Diseño y Valoración Control'!E11</f>
        <v>Aprobar planes no pertinentes a la entidad</v>
      </c>
      <c r="F11" s="99" t="str">
        <f>+'5 - Diseño y Valoración Control'!F11</f>
        <v>Afectación Económica o presupuestal</v>
      </c>
      <c r="G11" s="203"/>
      <c r="H11" s="203"/>
      <c r="I11" s="204"/>
      <c r="J11" s="205" t="e">
        <f t="shared" ref="J11:J74" si="0">1-(H11/I11)</f>
        <v>#DIV/0!</v>
      </c>
      <c r="K11" s="205" t="e">
        <f t="shared" ref="K11:K74" si="1">_xlfn.IFS(J11&lt;0.8,"Cambio",J11&lt;0.9,"Revisión de control",J11&gt;0.89,"Se mantiene")</f>
        <v>#DIV/0!</v>
      </c>
      <c r="L11" s="203"/>
      <c r="M11" s="203"/>
      <c r="N11" s="203"/>
      <c r="O11" s="203"/>
      <c r="P11" s="206" t="e">
        <f t="shared" ref="P11:P74" si="2">+K11</f>
        <v>#DIV/0!</v>
      </c>
      <c r="Q11" s="207">
        <f t="shared" ref="Q11:Q74" si="3">(_xlfn.IFS(G11="",1,G11="SI",0)+_xlfn.IFS(L11="",1,L11="SI",1,L11="NO",0)+_xlfn.IFS(M11="",1,M11="SI",1,M11="NO",0)+_xlfn.IFS(N11="",1,N11="SI",1,N11="NO",0)+_xlfn.IFS(O11="",1,O11="SI",1,O11="NO",0))/5</f>
        <v>1</v>
      </c>
    </row>
    <row r="12" spans="2:17" s="34" customFormat="1" ht="150" customHeight="1" x14ac:dyDescent="0.25">
      <c r="B12" s="99" t="str">
        <f>+'5 - Diseño y Valoración Control'!B12</f>
        <v>DIRECCIONAMIENTO ESTRATÉGICO</v>
      </c>
      <c r="C12" s="99" t="str">
        <f>+'5 - Diseño y Valoración Control'!C12</f>
        <v>OFICINA DE PLANEACIÓN</v>
      </c>
      <c r="D12" s="203" t="str">
        <f>+'5 - Diseño y Valoración Control'!D12</f>
        <v>R 2</v>
      </c>
      <c r="E12" s="99" t="str">
        <f>+'5 - Diseño y Valoración Control'!E12</f>
        <v>Inscribir proyectos de inversión no adecuados a las necesidades de la entidad</v>
      </c>
      <c r="F12" s="99" t="str">
        <f>+'5 - Diseño y Valoración Control'!F12</f>
        <v>Afectación Económica o presupuestal</v>
      </c>
      <c r="G12" s="203"/>
      <c r="H12" s="203"/>
      <c r="I12" s="204"/>
      <c r="J12" s="205" t="e">
        <f t="shared" si="0"/>
        <v>#DIV/0!</v>
      </c>
      <c r="K12" s="205" t="e">
        <f t="shared" si="1"/>
        <v>#DIV/0!</v>
      </c>
      <c r="L12" s="203"/>
      <c r="M12" s="203"/>
      <c r="N12" s="203"/>
      <c r="O12" s="203"/>
      <c r="P12" s="206" t="e">
        <f t="shared" si="2"/>
        <v>#DIV/0!</v>
      </c>
      <c r="Q12" s="207">
        <f t="shared" si="3"/>
        <v>1</v>
      </c>
    </row>
    <row r="13" spans="2:17" s="34" customFormat="1" ht="150" customHeight="1" x14ac:dyDescent="0.25">
      <c r="B13" s="99" t="str">
        <f>+'5 - Diseño y Valoración Control'!B13</f>
        <v>DIRECCIONAMIENTO ESTRATÉGICO</v>
      </c>
      <c r="C13" s="99" t="str">
        <f>+'5 - Diseño y Valoración Control'!C13</f>
        <v>OFICINA DE PLANEACIÓN</v>
      </c>
      <c r="D13" s="203" t="str">
        <f>+'5 - Diseño y Valoración Control'!D13</f>
        <v>R 2</v>
      </c>
      <c r="E13" s="99" t="str">
        <f>+'5 - Diseño y Valoración Control'!E13</f>
        <v>Inscribir proyectos de inversión no adecuados a las necesidades de la entidad</v>
      </c>
      <c r="F13" s="99" t="str">
        <f>+'5 - Diseño y Valoración Control'!F13</f>
        <v>Afectación Económica o presupuestal</v>
      </c>
      <c r="G13" s="203"/>
      <c r="H13" s="203"/>
      <c r="I13" s="204"/>
      <c r="J13" s="205" t="e">
        <f t="shared" si="0"/>
        <v>#DIV/0!</v>
      </c>
      <c r="K13" s="205" t="e">
        <f t="shared" si="1"/>
        <v>#DIV/0!</v>
      </c>
      <c r="L13" s="203"/>
      <c r="M13" s="203"/>
      <c r="N13" s="203"/>
      <c r="O13" s="203"/>
      <c r="P13" s="206" t="e">
        <f t="shared" si="2"/>
        <v>#DIV/0!</v>
      </c>
      <c r="Q13" s="207">
        <f t="shared" si="3"/>
        <v>1</v>
      </c>
    </row>
    <row r="14" spans="2:17" s="34" customFormat="1" ht="150" customHeight="1" x14ac:dyDescent="0.25">
      <c r="B14" s="99" t="str">
        <f>+'5 - Diseño y Valoración Control'!B14</f>
        <v>DIRECCIONAMIENTO ESTRATÉGICO</v>
      </c>
      <c r="C14" s="99" t="str">
        <f>+'5 - Diseño y Valoración Control'!C14</f>
        <v>OFICINA DE PLANEACIÓN</v>
      </c>
      <c r="D14" s="203" t="str">
        <f>+'5 - Diseño y Valoración Control'!D14</f>
        <v>R 2</v>
      </c>
      <c r="E14" s="99" t="str">
        <f>+'5 - Diseño y Valoración Control'!E14</f>
        <v>Inscribir proyectos de inversión no adecuados a las necesidades de la entidad</v>
      </c>
      <c r="F14" s="99" t="str">
        <f>+'5 - Diseño y Valoración Control'!F14</f>
        <v>Afectación Económica o presupuestal</v>
      </c>
      <c r="G14" s="203"/>
      <c r="H14" s="203"/>
      <c r="I14" s="204"/>
      <c r="J14" s="205" t="e">
        <f t="shared" si="0"/>
        <v>#DIV/0!</v>
      </c>
      <c r="K14" s="205" t="e">
        <f t="shared" si="1"/>
        <v>#DIV/0!</v>
      </c>
      <c r="L14" s="203"/>
      <c r="M14" s="203"/>
      <c r="N14" s="203"/>
      <c r="O14" s="203"/>
      <c r="P14" s="206" t="e">
        <f t="shared" si="2"/>
        <v>#DIV/0!</v>
      </c>
      <c r="Q14" s="207">
        <f t="shared" si="3"/>
        <v>1</v>
      </c>
    </row>
    <row r="15" spans="2:17" s="34" customFormat="1" ht="150" customHeight="1" x14ac:dyDescent="0.25">
      <c r="B15" s="99" t="str">
        <f>+'5 - Diseño y Valoración Control'!B15</f>
        <v>DIRECCIONAMIENTO ESTRATÉGICO</v>
      </c>
      <c r="C15" s="99" t="str">
        <f>+'5 - Diseño y Valoración Control'!C15</f>
        <v>OFICINA DE PLANEACIÓN</v>
      </c>
      <c r="D15" s="203" t="str">
        <f>+'5 - Diseño y Valoración Control'!D15</f>
        <v>R 3</v>
      </c>
      <c r="E15" s="99" t="str">
        <f>+'5 - Diseño y Valoración Control'!E15</f>
        <v>Planeación inoportuna de cada vigencia</v>
      </c>
      <c r="F15" s="99" t="str">
        <f>+'5 - Diseño y Valoración Control'!F15</f>
        <v>Pérdida Reputacional</v>
      </c>
      <c r="G15" s="203"/>
      <c r="H15" s="203"/>
      <c r="I15" s="204"/>
      <c r="J15" s="205" t="e">
        <f t="shared" si="0"/>
        <v>#DIV/0!</v>
      </c>
      <c r="K15" s="205" t="e">
        <f t="shared" si="1"/>
        <v>#DIV/0!</v>
      </c>
      <c r="L15" s="203"/>
      <c r="M15" s="203"/>
      <c r="N15" s="203"/>
      <c r="O15" s="203"/>
      <c r="P15" s="206" t="e">
        <f t="shared" si="2"/>
        <v>#DIV/0!</v>
      </c>
      <c r="Q15" s="207">
        <f t="shared" si="3"/>
        <v>1</v>
      </c>
    </row>
    <row r="16" spans="2:17" s="34" customFormat="1" ht="150" customHeight="1" x14ac:dyDescent="0.25">
      <c r="B16" s="99" t="str">
        <f>+'5 - Diseño y Valoración Control'!B16</f>
        <v>DIRECCIONAMIENTO ESTRATÉGICO</v>
      </c>
      <c r="C16" s="99" t="str">
        <f>+'5 - Diseño y Valoración Control'!C16</f>
        <v>OFICINA DE PLANEACIÓN</v>
      </c>
      <c r="D16" s="203" t="str">
        <f>+'5 - Diseño y Valoración Control'!D16</f>
        <v>R 3</v>
      </c>
      <c r="E16" s="99" t="str">
        <f>+'5 - Diseño y Valoración Control'!E16</f>
        <v>Planeación inoportuna de cada vigencia</v>
      </c>
      <c r="F16" s="99" t="str">
        <f>+'5 - Diseño y Valoración Control'!F16</f>
        <v>Pérdida Reputacional</v>
      </c>
      <c r="G16" s="203"/>
      <c r="H16" s="203"/>
      <c r="I16" s="204"/>
      <c r="J16" s="205" t="e">
        <f t="shared" si="0"/>
        <v>#DIV/0!</v>
      </c>
      <c r="K16" s="205" t="e">
        <f t="shared" si="1"/>
        <v>#DIV/0!</v>
      </c>
      <c r="L16" s="203"/>
      <c r="M16" s="203"/>
      <c r="N16" s="203"/>
      <c r="O16" s="203"/>
      <c r="P16" s="206" t="e">
        <f t="shared" si="2"/>
        <v>#DIV/0!</v>
      </c>
      <c r="Q16" s="207">
        <f t="shared" si="3"/>
        <v>1</v>
      </c>
    </row>
    <row r="17" spans="2:17" s="34" customFormat="1" ht="150" customHeight="1" x14ac:dyDescent="0.25">
      <c r="B17" s="99" t="str">
        <f>+'5 - Diseño y Valoración Control'!B17</f>
        <v>DIRECCIONAMIENTO ESTRATÉGICO</v>
      </c>
      <c r="C17" s="99" t="str">
        <f>+'5 - Diseño y Valoración Control'!C17</f>
        <v>OFICINA DE PLANEACIÓN</v>
      </c>
      <c r="D17" s="203" t="str">
        <f>+'5 - Diseño y Valoración Control'!D17</f>
        <v>R 4</v>
      </c>
      <c r="E17" s="99" t="str">
        <f>+'5 - Diseño y Valoración Control'!E17</f>
        <v>Reporte de información no pertinente a las necesidades de la Dirección General</v>
      </c>
      <c r="F17" s="99" t="str">
        <f>+'5 - Diseño y Valoración Control'!F17</f>
        <v>Pérdida Reputacional</v>
      </c>
      <c r="G17" s="203"/>
      <c r="H17" s="203"/>
      <c r="I17" s="204"/>
      <c r="J17" s="205" t="e">
        <f t="shared" si="0"/>
        <v>#DIV/0!</v>
      </c>
      <c r="K17" s="205" t="e">
        <f t="shared" si="1"/>
        <v>#DIV/0!</v>
      </c>
      <c r="L17" s="203"/>
      <c r="M17" s="203"/>
      <c r="N17" s="203"/>
      <c r="O17" s="203"/>
      <c r="P17" s="206" t="e">
        <f t="shared" si="2"/>
        <v>#DIV/0!</v>
      </c>
      <c r="Q17" s="207">
        <f t="shared" si="3"/>
        <v>1</v>
      </c>
    </row>
    <row r="18" spans="2:17" s="34" customFormat="1" ht="150" customHeight="1" x14ac:dyDescent="0.25">
      <c r="B18" s="99" t="str">
        <f>+'5 - Diseño y Valoración Control'!B18</f>
        <v>DIRECCIONAMIENTO ESTRATÉGICO</v>
      </c>
      <c r="C18" s="99" t="str">
        <f>+'5 - Diseño y Valoración Control'!C18</f>
        <v>OFICINA DE PLANEACIÓN</v>
      </c>
      <c r="D18" s="203" t="str">
        <f>+'5 - Diseño y Valoración Control'!D18</f>
        <v>R 4</v>
      </c>
      <c r="E18" s="99" t="str">
        <f>+'5 - Diseño y Valoración Control'!E18</f>
        <v>Reporte de información no pertinente a las necesidades de la Dirección General</v>
      </c>
      <c r="F18" s="99" t="str">
        <f>+'5 - Diseño y Valoración Control'!F18</f>
        <v>Pérdida Reputacional</v>
      </c>
      <c r="G18" s="203"/>
      <c r="H18" s="203"/>
      <c r="I18" s="204"/>
      <c r="J18" s="205" t="e">
        <f t="shared" si="0"/>
        <v>#DIV/0!</v>
      </c>
      <c r="K18" s="205" t="e">
        <f t="shared" si="1"/>
        <v>#DIV/0!</v>
      </c>
      <c r="L18" s="203"/>
      <c r="M18" s="203"/>
      <c r="N18" s="203"/>
      <c r="O18" s="203"/>
      <c r="P18" s="206" t="e">
        <f t="shared" si="2"/>
        <v>#DIV/0!</v>
      </c>
      <c r="Q18" s="207">
        <f t="shared" si="3"/>
        <v>1</v>
      </c>
    </row>
    <row r="19" spans="2:17" s="34" customFormat="1" ht="150" customHeight="1" x14ac:dyDescent="0.25">
      <c r="B19" s="99" t="str">
        <f>+'5 - Diseño y Valoración Control'!B19</f>
        <v>DIRECCIONAMIENTO ESTRATÉGICO</v>
      </c>
      <c r="C19" s="99" t="str">
        <f>+'5 - Diseño y Valoración Control'!C19</f>
        <v>OFICINA DE PLANEACIÓN</v>
      </c>
      <c r="D19" s="203" t="str">
        <f>+'5 - Diseño y Valoración Control'!D19</f>
        <v>R 5</v>
      </c>
      <c r="E19" s="99" t="str">
        <f>+'5 - Diseño y Valoración Control'!E19</f>
        <v>Planeación y gestión de procesos con inadecuada valoración de riesgos y oportunidades</v>
      </c>
      <c r="F19" s="99" t="str">
        <f>+'5 - Diseño y Valoración Control'!F19</f>
        <v>Pérdida Reputacional</v>
      </c>
      <c r="G19" s="203"/>
      <c r="H19" s="203"/>
      <c r="I19" s="204"/>
      <c r="J19" s="205" t="e">
        <f t="shared" si="0"/>
        <v>#DIV/0!</v>
      </c>
      <c r="K19" s="205" t="e">
        <f t="shared" si="1"/>
        <v>#DIV/0!</v>
      </c>
      <c r="L19" s="203"/>
      <c r="M19" s="203"/>
      <c r="N19" s="203"/>
      <c r="O19" s="203"/>
      <c r="P19" s="206" t="e">
        <f t="shared" si="2"/>
        <v>#DIV/0!</v>
      </c>
      <c r="Q19" s="207">
        <f t="shared" si="3"/>
        <v>1</v>
      </c>
    </row>
    <row r="20" spans="2:17" s="34" customFormat="1" ht="150" customHeight="1" x14ac:dyDescent="0.25">
      <c r="B20" s="99" t="str">
        <f>+'5 - Diseño y Valoración Control'!B20</f>
        <v>DIRECCIONAMIENTO ESTRATÉGICO</v>
      </c>
      <c r="C20" s="99" t="str">
        <f>+'5 - Diseño y Valoración Control'!C20</f>
        <v>OFICINA DE PLANEACIÓN</v>
      </c>
      <c r="D20" s="203" t="str">
        <f>+'5 - Diseño y Valoración Control'!D20</f>
        <v>R 5</v>
      </c>
      <c r="E20" s="99" t="str">
        <f>+'5 - Diseño y Valoración Control'!E20</f>
        <v>Planeación y gestión de procesos con inadecuada valoración de riesgos y oportunidades</v>
      </c>
      <c r="F20" s="99" t="str">
        <f>+'5 - Diseño y Valoración Control'!F20</f>
        <v>Pérdida Reputacional</v>
      </c>
      <c r="G20" s="203"/>
      <c r="H20" s="203"/>
      <c r="I20" s="204"/>
      <c r="J20" s="205" t="e">
        <f t="shared" si="0"/>
        <v>#DIV/0!</v>
      </c>
      <c r="K20" s="205" t="e">
        <f t="shared" si="1"/>
        <v>#DIV/0!</v>
      </c>
      <c r="L20" s="203"/>
      <c r="M20" s="203"/>
      <c r="N20" s="203"/>
      <c r="O20" s="203"/>
      <c r="P20" s="206" t="e">
        <f t="shared" si="2"/>
        <v>#DIV/0!</v>
      </c>
      <c r="Q20" s="207">
        <f t="shared" si="3"/>
        <v>1</v>
      </c>
    </row>
    <row r="21" spans="2:17" s="34" customFormat="1" ht="150" customHeight="1" x14ac:dyDescent="0.25">
      <c r="B21" s="99" t="str">
        <f>+'5 - Diseño y Valoración Control'!B21</f>
        <v>COMUNICACIÓN Y GESTIÓN CON GRUPOS DE INTERÉS</v>
      </c>
      <c r="C21" s="99" t="str">
        <f>+'5 - Diseño y Valoración Control'!C21</f>
        <v>DIRECCIÓN GENERAL (EQUIPO DE COMUNICACIONES)</v>
      </c>
      <c r="D21" s="203" t="str">
        <f>+'5 - Diseño y Valoración Control'!D21</f>
        <v>R 6</v>
      </c>
      <c r="E21" s="99" t="str">
        <f>+'5 - Diseño y Valoración Control'!E21</f>
        <v>Dar información imprecisa o errónea a la ciudadanía a través de cualquier medio de comunicación por parte de  personas autorizadas y NO autorizadas</v>
      </c>
      <c r="F21" s="99" t="str">
        <f>+'5 - Diseño y Valoración Control'!F21</f>
        <v>Pérdida Reputacional</v>
      </c>
      <c r="G21" s="203"/>
      <c r="H21" s="203"/>
      <c r="I21" s="204"/>
      <c r="J21" s="205" t="e">
        <f t="shared" si="0"/>
        <v>#DIV/0!</v>
      </c>
      <c r="K21" s="205" t="e">
        <f t="shared" si="1"/>
        <v>#DIV/0!</v>
      </c>
      <c r="L21" s="203"/>
      <c r="M21" s="203"/>
      <c r="N21" s="203"/>
      <c r="O21" s="203"/>
      <c r="P21" s="206" t="e">
        <f t="shared" si="2"/>
        <v>#DIV/0!</v>
      </c>
      <c r="Q21" s="207">
        <f t="shared" si="3"/>
        <v>1</v>
      </c>
    </row>
    <row r="22" spans="2:17" s="34" customFormat="1" ht="150" customHeight="1" x14ac:dyDescent="0.25">
      <c r="B22" s="99" t="str">
        <f>+'5 - Diseño y Valoración Control'!B22</f>
        <v>COMUNICACIÓN Y GESTIÓN CON GRUPOS DE INTERÉS</v>
      </c>
      <c r="C22" s="99" t="str">
        <f>+'5 - Diseño y Valoración Control'!C22</f>
        <v>DIRECCIÓN GENERAL (EQUIPO DE COMUNICACIONES)</v>
      </c>
      <c r="D22" s="203" t="str">
        <f>+'5 - Diseño y Valoración Control'!D22</f>
        <v>R 6</v>
      </c>
      <c r="E22" s="99" t="str">
        <f>+'5 - Diseño y Valoración Control'!E22</f>
        <v>Dar información imprecisa o errónea a la ciudadanía a través de cualquier medio de comunicación por parte de  personas autorizadas y NO autorizadas</v>
      </c>
      <c r="F22" s="99" t="str">
        <f>+'5 - Diseño y Valoración Control'!F22</f>
        <v>Pérdida Reputacional</v>
      </c>
      <c r="G22" s="203"/>
      <c r="H22" s="203"/>
      <c r="I22" s="204"/>
      <c r="J22" s="205" t="e">
        <f t="shared" si="0"/>
        <v>#DIV/0!</v>
      </c>
      <c r="K22" s="205" t="e">
        <f t="shared" si="1"/>
        <v>#DIV/0!</v>
      </c>
      <c r="L22" s="203"/>
      <c r="M22" s="203"/>
      <c r="N22" s="203"/>
      <c r="O22" s="203"/>
      <c r="P22" s="206" t="e">
        <f t="shared" si="2"/>
        <v>#DIV/0!</v>
      </c>
      <c r="Q22" s="207">
        <f t="shared" si="3"/>
        <v>1</v>
      </c>
    </row>
    <row r="23" spans="2:17" s="34" customFormat="1" ht="150" customHeight="1" x14ac:dyDescent="0.25">
      <c r="B23" s="99" t="str">
        <f>+'5 - Diseño y Valoración Control'!B23</f>
        <v>COMUNICACIÓN Y GESTIÓN CON GRUPOS DE INTERÉS</v>
      </c>
      <c r="C23" s="99" t="str">
        <f>+'5 - Diseño y Valoración Control'!C23</f>
        <v>DIRECCIÓN GENERAL (EQUIPO DE COMUNICACIONES)</v>
      </c>
      <c r="D23" s="203" t="str">
        <f>+'5 - Diseño y Valoración Control'!D23</f>
        <v>R 6</v>
      </c>
      <c r="E23" s="99" t="str">
        <f>+'5 - Diseño y Valoración Control'!E23</f>
        <v>Dar información imprecisa o errónea a la ciudadanía a través de cualquier medio de comunicación por parte de  personas autorizadas y NO autorizadas</v>
      </c>
      <c r="F23" s="99" t="str">
        <f>+'5 - Diseño y Valoración Control'!F23</f>
        <v>Pérdida Reputacional</v>
      </c>
      <c r="G23" s="203"/>
      <c r="H23" s="203"/>
      <c r="I23" s="204"/>
      <c r="J23" s="205" t="e">
        <f t="shared" si="0"/>
        <v>#DIV/0!</v>
      </c>
      <c r="K23" s="205" t="e">
        <f t="shared" si="1"/>
        <v>#DIV/0!</v>
      </c>
      <c r="L23" s="203"/>
      <c r="M23" s="203"/>
      <c r="N23" s="203"/>
      <c r="O23" s="203"/>
      <c r="P23" s="206" t="e">
        <f t="shared" si="2"/>
        <v>#DIV/0!</v>
      </c>
      <c r="Q23" s="207">
        <f t="shared" si="3"/>
        <v>1</v>
      </c>
    </row>
    <row r="24" spans="2:17" s="34" customFormat="1" ht="150" customHeight="1" x14ac:dyDescent="0.25">
      <c r="B24" s="99" t="str">
        <f>+'5 - Diseño y Valoración Control'!B24</f>
        <v>COMUNICACIÓN Y GESTIÓN CON GRUPOS DE INTERÉS</v>
      </c>
      <c r="C24" s="99" t="str">
        <f>+'5 - Diseño y Valoración Control'!C24</f>
        <v>DIRECCIÓN GENERAL (EQUIPO DE COMUNICACIONES)</v>
      </c>
      <c r="D24" s="203" t="str">
        <f>+'5 - Diseño y Valoración Control'!D24</f>
        <v>R 7</v>
      </c>
      <c r="E24" s="99" t="str">
        <f>+'5 - Diseño y Valoración Control'!E24</f>
        <v>Inadecuada utilización de la imagen institucional</v>
      </c>
      <c r="F24" s="99" t="str">
        <f>+'5 - Diseño y Valoración Control'!F24</f>
        <v>Pérdida Reputacional</v>
      </c>
      <c r="G24" s="203"/>
      <c r="H24" s="203"/>
      <c r="I24" s="204"/>
      <c r="J24" s="205" t="e">
        <f t="shared" si="0"/>
        <v>#DIV/0!</v>
      </c>
      <c r="K24" s="205" t="e">
        <f t="shared" si="1"/>
        <v>#DIV/0!</v>
      </c>
      <c r="L24" s="203"/>
      <c r="M24" s="203"/>
      <c r="N24" s="203"/>
      <c r="O24" s="203"/>
      <c r="P24" s="206" t="e">
        <f t="shared" si="2"/>
        <v>#DIV/0!</v>
      </c>
      <c r="Q24" s="207">
        <f t="shared" si="3"/>
        <v>1</v>
      </c>
    </row>
    <row r="25" spans="2:17" s="34" customFormat="1" ht="150" customHeight="1" x14ac:dyDescent="0.25">
      <c r="B25" s="99" t="str">
        <f>+'5 - Diseño y Valoración Control'!B25</f>
        <v>COMUNICACIÓN Y GESTIÓN CON GRUPOS DE INTERÉS</v>
      </c>
      <c r="C25" s="99" t="str">
        <f>+'5 - Diseño y Valoración Control'!C25</f>
        <v>DIRECCIÓN GENERAL (EQUIPO DE COMUNICACIONES)</v>
      </c>
      <c r="D25" s="203" t="str">
        <f>+'5 - Diseño y Valoración Control'!D25</f>
        <v>R 7</v>
      </c>
      <c r="E25" s="99" t="str">
        <f>+'5 - Diseño y Valoración Control'!E25</f>
        <v>Inadecuada utilización de la imagen institucional</v>
      </c>
      <c r="F25" s="99" t="str">
        <f>+'5 - Diseño y Valoración Control'!F25</f>
        <v>Pérdida Reputacional</v>
      </c>
      <c r="G25" s="203"/>
      <c r="H25" s="203"/>
      <c r="I25" s="204"/>
      <c r="J25" s="205" t="e">
        <f t="shared" si="0"/>
        <v>#DIV/0!</v>
      </c>
      <c r="K25" s="205" t="e">
        <f t="shared" si="1"/>
        <v>#DIV/0!</v>
      </c>
      <c r="L25" s="203"/>
      <c r="M25" s="203"/>
      <c r="N25" s="203"/>
      <c r="O25" s="203"/>
      <c r="P25" s="206" t="e">
        <f t="shared" si="2"/>
        <v>#DIV/0!</v>
      </c>
      <c r="Q25" s="207">
        <f t="shared" si="3"/>
        <v>1</v>
      </c>
    </row>
    <row r="26" spans="2:17" s="34" customFormat="1" ht="150" customHeight="1" x14ac:dyDescent="0.25">
      <c r="B26" s="99" t="str">
        <f>+'5 - Diseño y Valoración Control'!B26</f>
        <v>COMUNICACIÓN Y GESTIÓN CON GRUPOS DE INTERÉS</v>
      </c>
      <c r="C26" s="99" t="str">
        <f>+'5 - Diseño y Valoración Control'!C26</f>
        <v>DIRECCIÓN GENERAL (EQUIPO DE COMUNICACIONES)</v>
      </c>
      <c r="D26" s="203" t="str">
        <f>+'5 - Diseño y Valoración Control'!D26</f>
        <v>R 8</v>
      </c>
      <c r="E26" s="99" t="str">
        <f>+'5 - Diseño y Valoración Control'!E26</f>
        <v>Información de la ANT no llega al público objetivo</v>
      </c>
      <c r="F26" s="99" t="str">
        <f>+'5 - Diseño y Valoración Control'!F26</f>
        <v>Pérdida Reputacional</v>
      </c>
      <c r="G26" s="203"/>
      <c r="H26" s="203"/>
      <c r="I26" s="204"/>
      <c r="J26" s="205" t="e">
        <f t="shared" si="0"/>
        <v>#DIV/0!</v>
      </c>
      <c r="K26" s="205" t="e">
        <f t="shared" si="1"/>
        <v>#DIV/0!</v>
      </c>
      <c r="L26" s="203"/>
      <c r="M26" s="203"/>
      <c r="N26" s="203"/>
      <c r="O26" s="203"/>
      <c r="P26" s="206" t="e">
        <f t="shared" si="2"/>
        <v>#DIV/0!</v>
      </c>
      <c r="Q26" s="207">
        <f t="shared" si="3"/>
        <v>1</v>
      </c>
    </row>
    <row r="27" spans="2:17" s="34" customFormat="1" ht="150" customHeight="1" x14ac:dyDescent="0.25">
      <c r="B27" s="99" t="str">
        <f>+'5 - Diseño y Valoración Control'!B27</f>
        <v>COMUNICACIÓN Y GESTIÓN CON GRUPOS DE INTERÉS</v>
      </c>
      <c r="C27" s="99" t="str">
        <f>+'5 - Diseño y Valoración Control'!C27</f>
        <v>DIRECCIÓN GENERAL (EQUIPO DE COMUNICACIONES)</v>
      </c>
      <c r="D27" s="203" t="str">
        <f>+'5 - Diseño y Valoración Control'!D27</f>
        <v>R 8</v>
      </c>
      <c r="E27" s="99" t="str">
        <f>+'5 - Diseño y Valoración Control'!E27</f>
        <v>Información de la ANT no llega al público objetivo</v>
      </c>
      <c r="F27" s="99" t="str">
        <f>+'5 - Diseño y Valoración Control'!F27</f>
        <v>Pérdida Reputacional</v>
      </c>
      <c r="G27" s="203"/>
      <c r="H27" s="203"/>
      <c r="I27" s="204"/>
      <c r="J27" s="205" t="e">
        <f t="shared" si="0"/>
        <v>#DIV/0!</v>
      </c>
      <c r="K27" s="205" t="e">
        <f t="shared" si="1"/>
        <v>#DIV/0!</v>
      </c>
      <c r="L27" s="203"/>
      <c r="M27" s="203"/>
      <c r="N27" s="203"/>
      <c r="O27" s="203"/>
      <c r="P27" s="206" t="e">
        <f t="shared" si="2"/>
        <v>#DIV/0!</v>
      </c>
      <c r="Q27" s="207">
        <f t="shared" si="3"/>
        <v>1</v>
      </c>
    </row>
    <row r="28" spans="2:17" s="34" customFormat="1" ht="150" customHeight="1" x14ac:dyDescent="0.25">
      <c r="B28" s="99" t="str">
        <f>+'5 - Diseño y Valoración Control'!B28</f>
        <v>COMUNICACIÓN Y GESTIÓN CON GRUPOS DE INTERÉS</v>
      </c>
      <c r="C28" s="99" t="str">
        <f>+'5 - Diseño y Valoración Control'!C28</f>
        <v>DIRECCIÓN GENERAL (EQUIPO DE COMUNICACIONES)</v>
      </c>
      <c r="D28" s="203" t="str">
        <f>+'5 - Diseño y Valoración Control'!D28</f>
        <v>R 8</v>
      </c>
      <c r="E28" s="99" t="str">
        <f>+'5 - Diseño y Valoración Control'!E28</f>
        <v>Información de la ANT no llega al público objetivo</v>
      </c>
      <c r="F28" s="99" t="str">
        <f>+'5 - Diseño y Valoración Control'!F28</f>
        <v>Pérdida Reputacional</v>
      </c>
      <c r="G28" s="203"/>
      <c r="H28" s="203"/>
      <c r="I28" s="204"/>
      <c r="J28" s="205" t="e">
        <f t="shared" si="0"/>
        <v>#DIV/0!</v>
      </c>
      <c r="K28" s="205" t="e">
        <f t="shared" si="1"/>
        <v>#DIV/0!</v>
      </c>
      <c r="L28" s="203"/>
      <c r="M28" s="203"/>
      <c r="N28" s="203"/>
      <c r="O28" s="203"/>
      <c r="P28" s="206" t="e">
        <f t="shared" si="2"/>
        <v>#DIV/0!</v>
      </c>
      <c r="Q28" s="207">
        <f t="shared" si="3"/>
        <v>1</v>
      </c>
    </row>
    <row r="29" spans="2:17" s="34" customFormat="1" ht="150" customHeight="1" x14ac:dyDescent="0.25">
      <c r="B29" s="99" t="str">
        <f>+'5 - Diseño y Valoración Control'!B29</f>
        <v>COMUNICACIÓN Y GESTIÓN CON GRUPOS DE INTERÉS</v>
      </c>
      <c r="C29" s="99" t="str">
        <f>+'5 - Diseño y Valoración Control'!C29</f>
        <v>OFICINA DEL INSPECTOR DE LA GESTIÓN DE TIERRAS</v>
      </c>
      <c r="D29" s="203" t="str">
        <f>+'5 - Diseño y Valoración Control'!D29</f>
        <v>R 9</v>
      </c>
      <c r="E29" s="99" t="str">
        <f>+'5 - Diseño y Valoración Control'!E29</f>
        <v>Omitir la gestión y/o respuesta  a las denuncias por posibles hechos de corrupción</v>
      </c>
      <c r="F29" s="99" t="str">
        <f>+'5 - Diseño y Valoración Control'!F29</f>
        <v>Pérdida Reputacional</v>
      </c>
      <c r="G29" s="203"/>
      <c r="H29" s="203"/>
      <c r="I29" s="204"/>
      <c r="J29" s="205" t="e">
        <f t="shared" si="0"/>
        <v>#DIV/0!</v>
      </c>
      <c r="K29" s="205" t="e">
        <f t="shared" si="1"/>
        <v>#DIV/0!</v>
      </c>
      <c r="L29" s="203"/>
      <c r="M29" s="203"/>
      <c r="N29" s="203"/>
      <c r="O29" s="203"/>
      <c r="P29" s="206" t="e">
        <f t="shared" si="2"/>
        <v>#DIV/0!</v>
      </c>
      <c r="Q29" s="207">
        <f t="shared" si="3"/>
        <v>1</v>
      </c>
    </row>
    <row r="30" spans="2:17" s="34" customFormat="1" ht="150" customHeight="1" x14ac:dyDescent="0.25">
      <c r="B30" s="99" t="str">
        <f>+'5 - Diseño y Valoración Control'!B30</f>
        <v>COMUNICACIÓN Y GESTIÓN CON GRUPOS DE INTERÉS</v>
      </c>
      <c r="C30" s="99" t="str">
        <f>+'5 - Diseño y Valoración Control'!C30</f>
        <v>OFICINA DEL INSPECTOR DE LA GESTIÓN DE TIERRAS</v>
      </c>
      <c r="D30" s="203" t="str">
        <f>+'5 - Diseño y Valoración Control'!D30</f>
        <v>R 9</v>
      </c>
      <c r="E30" s="99" t="str">
        <f>+'5 - Diseño y Valoración Control'!E30</f>
        <v>Omitir la gestión y/o respuesta  a las denuncias por posibles hechos de corrupción</v>
      </c>
      <c r="F30" s="99" t="str">
        <f>+'5 - Diseño y Valoración Control'!F30</f>
        <v>Pérdida Reputacional</v>
      </c>
      <c r="G30" s="203"/>
      <c r="H30" s="203"/>
      <c r="I30" s="204"/>
      <c r="J30" s="205" t="e">
        <f t="shared" si="0"/>
        <v>#DIV/0!</v>
      </c>
      <c r="K30" s="205" t="e">
        <f t="shared" si="1"/>
        <v>#DIV/0!</v>
      </c>
      <c r="L30" s="203"/>
      <c r="M30" s="203"/>
      <c r="N30" s="203"/>
      <c r="O30" s="203"/>
      <c r="P30" s="206" t="e">
        <f t="shared" si="2"/>
        <v>#DIV/0!</v>
      </c>
      <c r="Q30" s="207">
        <f t="shared" si="3"/>
        <v>1</v>
      </c>
    </row>
    <row r="31" spans="2:17" s="34" customFormat="1" ht="150" customHeight="1" x14ac:dyDescent="0.25">
      <c r="B31" s="99" t="str">
        <f>+'5 - Diseño y Valoración Control'!B31</f>
        <v>INTELIGENCIA DE LA INFORMACIÓN</v>
      </c>
      <c r="C31" s="99" t="str">
        <f>+'5 - Diseño y Valoración Control'!C31</f>
        <v>OFICINA DE PLANEACIÓN</v>
      </c>
      <c r="D31" s="203" t="str">
        <f>+'5 - Diseño y Valoración Control'!D31</f>
        <v>R 10</v>
      </c>
      <c r="E31" s="99" t="str">
        <f>+'5 - Diseño y Valoración Control'!E31</f>
        <v>Aprobación y publicación de información documentada no pertinente a los Procesos de la entidad</v>
      </c>
      <c r="F31" s="99" t="str">
        <f>+'5 - Diseño y Valoración Control'!F31</f>
        <v>Pérdida Reputacional</v>
      </c>
      <c r="G31" s="203"/>
      <c r="H31" s="203"/>
      <c r="I31" s="204"/>
      <c r="J31" s="205" t="e">
        <f t="shared" si="0"/>
        <v>#DIV/0!</v>
      </c>
      <c r="K31" s="205" t="e">
        <f t="shared" si="1"/>
        <v>#DIV/0!</v>
      </c>
      <c r="L31" s="203"/>
      <c r="M31" s="203"/>
      <c r="N31" s="203"/>
      <c r="O31" s="203"/>
      <c r="P31" s="206" t="e">
        <f t="shared" si="2"/>
        <v>#DIV/0!</v>
      </c>
      <c r="Q31" s="207">
        <f t="shared" si="3"/>
        <v>1</v>
      </c>
    </row>
    <row r="32" spans="2:17" s="34" customFormat="1" ht="150" customHeight="1" x14ac:dyDescent="0.25">
      <c r="B32" s="99" t="str">
        <f>+'5 - Diseño y Valoración Control'!B32</f>
        <v>INTELIGENCIA DE LA INFORMACIÓN</v>
      </c>
      <c r="C32" s="99" t="str">
        <f>+'5 - Diseño y Valoración Control'!C32</f>
        <v>OFICINA DE PLANEACIÓN</v>
      </c>
      <c r="D32" s="203" t="str">
        <f>+'5 - Diseño y Valoración Control'!D32</f>
        <v>R 10</v>
      </c>
      <c r="E32" s="99" t="str">
        <f>+'5 - Diseño y Valoración Control'!E32</f>
        <v>Aprobación y publicación de información documentada no pertinente a los Procesos de la entidad</v>
      </c>
      <c r="F32" s="99" t="str">
        <f>+'5 - Diseño y Valoración Control'!F32</f>
        <v>Pérdida Reputacional</v>
      </c>
      <c r="G32" s="203"/>
      <c r="H32" s="203"/>
      <c r="I32" s="204"/>
      <c r="J32" s="205" t="e">
        <f t="shared" si="0"/>
        <v>#DIV/0!</v>
      </c>
      <c r="K32" s="205" t="e">
        <f t="shared" si="1"/>
        <v>#DIV/0!</v>
      </c>
      <c r="L32" s="203"/>
      <c r="M32" s="203"/>
      <c r="N32" s="203"/>
      <c r="O32" s="203"/>
      <c r="P32" s="206" t="e">
        <f t="shared" si="2"/>
        <v>#DIV/0!</v>
      </c>
      <c r="Q32" s="207">
        <f t="shared" si="3"/>
        <v>1</v>
      </c>
    </row>
    <row r="33" spans="2:17" s="34" customFormat="1" ht="150" customHeight="1" x14ac:dyDescent="0.25">
      <c r="B33" s="99" t="str">
        <f>+'5 - Diseño y Valoración Control'!B33</f>
        <v>INTELIGENCIA DE LA INFORMACIÓN</v>
      </c>
      <c r="C33" s="99" t="str">
        <f>+'5 - Diseño y Valoración Control'!C33</f>
        <v>DIRECCIÓN GENERAL / GESTIÓN DEL CONOCIMIENTO</v>
      </c>
      <c r="D33" s="203" t="str">
        <f>+'5 - Diseño y Valoración Control'!D33</f>
        <v>R 11</v>
      </c>
      <c r="E33" s="99" t="str">
        <f>+'5 - Diseño y Valoración Control'!E33</f>
        <v>Fuga parcial o completa del conocimiento tácito o explicito de la Entidad</v>
      </c>
      <c r="F33" s="99" t="str">
        <f>+'5 - Diseño y Valoración Control'!F33</f>
        <v>Pérdida Reputacional</v>
      </c>
      <c r="G33" s="203"/>
      <c r="H33" s="203"/>
      <c r="I33" s="204"/>
      <c r="J33" s="205" t="e">
        <f t="shared" si="0"/>
        <v>#DIV/0!</v>
      </c>
      <c r="K33" s="205" t="e">
        <f t="shared" si="1"/>
        <v>#DIV/0!</v>
      </c>
      <c r="L33" s="203"/>
      <c r="M33" s="203"/>
      <c r="N33" s="203"/>
      <c r="O33" s="203"/>
      <c r="P33" s="206" t="e">
        <f t="shared" si="2"/>
        <v>#DIV/0!</v>
      </c>
      <c r="Q33" s="207">
        <f t="shared" si="3"/>
        <v>1</v>
      </c>
    </row>
    <row r="34" spans="2:17" s="34" customFormat="1" ht="150" customHeight="1" x14ac:dyDescent="0.25">
      <c r="B34" s="99" t="str">
        <f>+'5 - Diseño y Valoración Control'!B34</f>
        <v>INTELIGENCIA DE LA INFORMACIÓN</v>
      </c>
      <c r="C34" s="99" t="str">
        <f>+'5 - Diseño y Valoración Control'!C34</f>
        <v>DIRECCIÓN GENERAL / GESTIÓN DEL CONOCIMIENTO</v>
      </c>
      <c r="D34" s="203" t="str">
        <f>+'5 - Diseño y Valoración Control'!D34</f>
        <v>R 11</v>
      </c>
      <c r="E34" s="99" t="str">
        <f>+'5 - Diseño y Valoración Control'!E34</f>
        <v>Fuga parcial o completa del conocimiento tácito o explicito de la Entidad</v>
      </c>
      <c r="F34" s="99" t="str">
        <f>+'5 - Diseño y Valoración Control'!F34</f>
        <v>Pérdida Reputacional</v>
      </c>
      <c r="G34" s="203"/>
      <c r="H34" s="203"/>
      <c r="I34" s="204"/>
      <c r="J34" s="205" t="e">
        <f t="shared" si="0"/>
        <v>#DIV/0!</v>
      </c>
      <c r="K34" s="205" t="e">
        <f t="shared" si="1"/>
        <v>#DIV/0!</v>
      </c>
      <c r="L34" s="203"/>
      <c r="M34" s="203"/>
      <c r="N34" s="203"/>
      <c r="O34" s="203"/>
      <c r="P34" s="206" t="e">
        <f t="shared" si="2"/>
        <v>#DIV/0!</v>
      </c>
      <c r="Q34" s="207">
        <f t="shared" si="3"/>
        <v>1</v>
      </c>
    </row>
    <row r="35" spans="2:17" s="34" customFormat="1" ht="150" customHeight="1" x14ac:dyDescent="0.25">
      <c r="B35" s="99" t="str">
        <f>+'5 - Diseño y Valoración Control'!B35</f>
        <v>INTELIGENCIA DE LA INFORMACIÓN</v>
      </c>
      <c r="C35" s="99" t="str">
        <f>+'5 - Diseño y Valoración Control'!C35</f>
        <v>SUBDIRECCIÓN DE SISTEMAS DE INFORMACIÓN DE TIERRAS</v>
      </c>
      <c r="D35" s="203" t="str">
        <f>+'5 - Diseño y Valoración Control'!D35</f>
        <v>R 12</v>
      </c>
      <c r="E35" s="99" t="str">
        <f>+'5 - Diseño y Valoración Control'!E35</f>
        <v>Incumplimiento en la implementación del PETI</v>
      </c>
      <c r="F35" s="99" t="str">
        <f>+'5 - Diseño y Valoración Control'!F35</f>
        <v>Afectación Económica o presupuestal</v>
      </c>
      <c r="G35" s="203"/>
      <c r="H35" s="203"/>
      <c r="I35" s="204"/>
      <c r="J35" s="205" t="e">
        <f t="shared" si="0"/>
        <v>#DIV/0!</v>
      </c>
      <c r="K35" s="205" t="e">
        <f t="shared" si="1"/>
        <v>#DIV/0!</v>
      </c>
      <c r="L35" s="203"/>
      <c r="M35" s="203"/>
      <c r="N35" s="203"/>
      <c r="O35" s="203"/>
      <c r="P35" s="206" t="e">
        <f t="shared" si="2"/>
        <v>#DIV/0!</v>
      </c>
      <c r="Q35" s="207">
        <f t="shared" si="3"/>
        <v>1</v>
      </c>
    </row>
    <row r="36" spans="2:17" s="34" customFormat="1" ht="150" customHeight="1" x14ac:dyDescent="0.25">
      <c r="B36" s="99" t="str">
        <f>+'5 - Diseño y Valoración Control'!B36</f>
        <v>INTELIGENCIA DE LA INFORMACIÓN</v>
      </c>
      <c r="C36" s="99" t="str">
        <f>+'5 - Diseño y Valoración Control'!C36</f>
        <v>SUBDIRECCIÓN DE SISTEMAS DE INFORMACIÓN DE TIERRAS</v>
      </c>
      <c r="D36" s="203" t="str">
        <f>+'5 - Diseño y Valoración Control'!D36</f>
        <v>R 12</v>
      </c>
      <c r="E36" s="99" t="str">
        <f>+'5 - Diseño y Valoración Control'!E36</f>
        <v>Incumplimiento en la implementación del PETI</v>
      </c>
      <c r="F36" s="99" t="str">
        <f>+'5 - Diseño y Valoración Control'!F36</f>
        <v>Afectación Económica o presupuestal</v>
      </c>
      <c r="G36" s="203"/>
      <c r="H36" s="203"/>
      <c r="I36" s="204"/>
      <c r="J36" s="205" t="e">
        <f t="shared" si="0"/>
        <v>#DIV/0!</v>
      </c>
      <c r="K36" s="205" t="e">
        <f t="shared" si="1"/>
        <v>#DIV/0!</v>
      </c>
      <c r="L36" s="203"/>
      <c r="M36" s="203"/>
      <c r="N36" s="203"/>
      <c r="O36" s="203"/>
      <c r="P36" s="206" t="e">
        <f t="shared" si="2"/>
        <v>#DIV/0!</v>
      </c>
      <c r="Q36" s="207">
        <f t="shared" si="3"/>
        <v>1</v>
      </c>
    </row>
    <row r="37" spans="2:17" s="34" customFormat="1" ht="150" customHeight="1" x14ac:dyDescent="0.25">
      <c r="B37" s="99" t="str">
        <f>+'5 - Diseño y Valoración Control'!B37</f>
        <v>INTELIGENCIA DE LA INFORMACIÓN</v>
      </c>
      <c r="C37" s="99" t="str">
        <f>+'5 - Diseño y Valoración Control'!C37</f>
        <v>SUBDIRECCIÓN DE SISTEMAS DE INFORMACIÓN DE TIERRAS</v>
      </c>
      <c r="D37" s="203" t="str">
        <f>+'5 - Diseño y Valoración Control'!D37</f>
        <v>R 13</v>
      </c>
      <c r="E37" s="99" t="str">
        <f>+'5 - Diseño y Valoración Control'!E37</f>
        <v>Definición y evolución de la arquitectura empresarial de TI que no responda a las necesidades de la entidad</v>
      </c>
      <c r="F37" s="99" t="str">
        <f>+'5 - Diseño y Valoración Control'!F37</f>
        <v>Pérdida Reputacional</v>
      </c>
      <c r="G37" s="203"/>
      <c r="H37" s="203"/>
      <c r="I37" s="204"/>
      <c r="J37" s="205" t="e">
        <f t="shared" si="0"/>
        <v>#DIV/0!</v>
      </c>
      <c r="K37" s="205" t="e">
        <f t="shared" si="1"/>
        <v>#DIV/0!</v>
      </c>
      <c r="L37" s="203"/>
      <c r="M37" s="203"/>
      <c r="N37" s="203"/>
      <c r="O37" s="203"/>
      <c r="P37" s="206" t="e">
        <f t="shared" si="2"/>
        <v>#DIV/0!</v>
      </c>
      <c r="Q37" s="207">
        <f t="shared" si="3"/>
        <v>1</v>
      </c>
    </row>
    <row r="38" spans="2:17" s="34" customFormat="1" ht="150" customHeight="1" x14ac:dyDescent="0.25">
      <c r="B38" s="99" t="str">
        <f>+'5 - Diseño y Valoración Control'!B38</f>
        <v>INTELIGENCIA DE LA INFORMACIÓN</v>
      </c>
      <c r="C38" s="99" t="str">
        <f>+'5 - Diseño y Valoración Control'!C38</f>
        <v>SUBDIRECCIÓN DE SISTEMAS DE INFORMACIÓN DE TIERRAS</v>
      </c>
      <c r="D38" s="203" t="str">
        <f>+'5 - Diseño y Valoración Control'!D38</f>
        <v>R 13</v>
      </c>
      <c r="E38" s="99" t="str">
        <f>+'5 - Diseño y Valoración Control'!E38</f>
        <v>Definición y evolución de la arquitectura empresarial de TI que no responda a las necesidades de la entidad</v>
      </c>
      <c r="F38" s="99" t="str">
        <f>+'5 - Diseño y Valoración Control'!F38</f>
        <v>Pérdida Reputacional</v>
      </c>
      <c r="G38" s="203"/>
      <c r="H38" s="203"/>
      <c r="I38" s="204"/>
      <c r="J38" s="205" t="e">
        <f t="shared" si="0"/>
        <v>#DIV/0!</v>
      </c>
      <c r="K38" s="205" t="e">
        <f t="shared" si="1"/>
        <v>#DIV/0!</v>
      </c>
      <c r="L38" s="203"/>
      <c r="M38" s="203"/>
      <c r="N38" s="203"/>
      <c r="O38" s="203"/>
      <c r="P38" s="206" t="e">
        <f t="shared" si="2"/>
        <v>#DIV/0!</v>
      </c>
      <c r="Q38" s="207">
        <f t="shared" si="3"/>
        <v>1</v>
      </c>
    </row>
    <row r="39" spans="2:17" s="34" customFormat="1" ht="150" customHeight="1" x14ac:dyDescent="0.25">
      <c r="B39" s="99" t="str">
        <f>+'5 - Diseño y Valoración Control'!B39</f>
        <v>INTELIGENCIA DE LA INFORMACIÓN</v>
      </c>
      <c r="C39" s="99" t="str">
        <f>+'5 - Diseño y Valoración Control'!C39</f>
        <v>SUBDIRECCIÓN DE SISTEMAS DE INFORMACIÓN DE TIERRAS</v>
      </c>
      <c r="D39" s="203" t="str">
        <f>+'5 - Diseño y Valoración Control'!D39</f>
        <v>R 13</v>
      </c>
      <c r="E39" s="99" t="str">
        <f>+'5 - Diseño y Valoración Control'!E39</f>
        <v>Definición y evolución de la arquitectura empresarial de TI que no responda a las necesidades de la entidad</v>
      </c>
      <c r="F39" s="99" t="str">
        <f>+'5 - Diseño y Valoración Control'!F39</f>
        <v>Pérdida Reputacional</v>
      </c>
      <c r="G39" s="203"/>
      <c r="H39" s="203"/>
      <c r="I39" s="204"/>
      <c r="J39" s="205" t="e">
        <f t="shared" si="0"/>
        <v>#DIV/0!</v>
      </c>
      <c r="K39" s="205" t="e">
        <f t="shared" si="1"/>
        <v>#DIV/0!</v>
      </c>
      <c r="L39" s="203"/>
      <c r="M39" s="203"/>
      <c r="N39" s="203"/>
      <c r="O39" s="203"/>
      <c r="P39" s="206" t="e">
        <f t="shared" si="2"/>
        <v>#DIV/0!</v>
      </c>
      <c r="Q39" s="207">
        <f t="shared" si="3"/>
        <v>1</v>
      </c>
    </row>
    <row r="40" spans="2:17" s="34" customFormat="1" ht="150" customHeight="1" x14ac:dyDescent="0.25">
      <c r="B40" s="99" t="str">
        <f>+'5 - Diseño y Valoración Control'!B40</f>
        <v>INTELIGENCIA DE LA INFORMACIÓN</v>
      </c>
      <c r="C40" s="99" t="str">
        <f>+'5 - Diseño y Valoración Control'!C40</f>
        <v>SUBDIRECCIÓN DE SISTEMAS DE INFORMACIÓN DE TIERRAS</v>
      </c>
      <c r="D40" s="203" t="str">
        <f>+'5 - Diseño y Valoración Control'!D40</f>
        <v>R 14</v>
      </c>
      <c r="E40" s="99" t="str">
        <f>+'5 - Diseño y Valoración Control'!E40</f>
        <v>Incumplimiento en la implementación del Modelo de Seguridad y Privacidad  de la información de la estrategia de Gobierno Digital</v>
      </c>
      <c r="F40" s="99" t="str">
        <f>+'5 - Diseño y Valoración Control'!F40</f>
        <v>Pérdida Reputacional</v>
      </c>
      <c r="G40" s="203"/>
      <c r="H40" s="203"/>
      <c r="I40" s="204"/>
      <c r="J40" s="205" t="e">
        <f t="shared" si="0"/>
        <v>#DIV/0!</v>
      </c>
      <c r="K40" s="205" t="e">
        <f t="shared" si="1"/>
        <v>#DIV/0!</v>
      </c>
      <c r="L40" s="203"/>
      <c r="M40" s="203"/>
      <c r="N40" s="203"/>
      <c r="O40" s="203"/>
      <c r="P40" s="206" t="e">
        <f t="shared" si="2"/>
        <v>#DIV/0!</v>
      </c>
      <c r="Q40" s="207">
        <f t="shared" si="3"/>
        <v>1</v>
      </c>
    </row>
    <row r="41" spans="2:17" s="34" customFormat="1" ht="150" customHeight="1" x14ac:dyDescent="0.25">
      <c r="B41" s="99" t="str">
        <f>+'5 - Diseño y Valoración Control'!B41</f>
        <v>INTELIGENCIA DE LA INFORMACIÓN</v>
      </c>
      <c r="C41" s="99" t="str">
        <f>+'5 - Diseño y Valoración Control'!C41</f>
        <v>SUBDIRECCIÓN DE SISTEMAS DE INFORMACIÓN DE TIERRAS</v>
      </c>
      <c r="D41" s="203" t="str">
        <f>+'5 - Diseño y Valoración Control'!D41</f>
        <v>R 14</v>
      </c>
      <c r="E41" s="99" t="str">
        <f>+'5 - Diseño y Valoración Control'!E41</f>
        <v>Incumplimiento en la implementación del Modelo de Seguridad y Privacidad  de la información de la estrategia de Gobierno Digital</v>
      </c>
      <c r="F41" s="99" t="str">
        <f>+'5 - Diseño y Valoración Control'!F41</f>
        <v>Pérdida Reputacional</v>
      </c>
      <c r="G41" s="203"/>
      <c r="H41" s="203"/>
      <c r="I41" s="204"/>
      <c r="J41" s="205" t="e">
        <f t="shared" si="0"/>
        <v>#DIV/0!</v>
      </c>
      <c r="K41" s="205" t="e">
        <f t="shared" si="1"/>
        <v>#DIV/0!</v>
      </c>
      <c r="L41" s="203"/>
      <c r="M41" s="203"/>
      <c r="N41" s="203"/>
      <c r="O41" s="203"/>
      <c r="P41" s="206" t="e">
        <f t="shared" si="2"/>
        <v>#DIV/0!</v>
      </c>
      <c r="Q41" s="207">
        <f t="shared" si="3"/>
        <v>1</v>
      </c>
    </row>
    <row r="42" spans="2:17" s="34" customFormat="1" ht="150" customHeight="1" x14ac:dyDescent="0.25">
      <c r="B42" s="99" t="str">
        <f>+'5 - Diseño y Valoración Control'!B42</f>
        <v>GESTIÓN DEL MODELO DE ATENCIÓN</v>
      </c>
      <c r="C42" s="99" t="str">
        <f>+'5 - Diseño y Valoración Control'!C42</f>
        <v>DIRECCIÓN DE GESTIÓN DEL ORDENAMIENTO SOCIAL DE LA PROPIEDAD</v>
      </c>
      <c r="D42" s="203" t="str">
        <f>+'5 - Diseño y Valoración Control'!D42</f>
        <v>R 15</v>
      </c>
      <c r="E42" s="99" t="str">
        <f>+'5 - Diseño y Valoración Control'!E42</f>
        <v>Programar municipios que posteriormente presenten limitantes para su intervención</v>
      </c>
      <c r="F42" s="99" t="str">
        <f>+'5 - Diseño y Valoración Control'!F42</f>
        <v>Afectación Económica o presupuestal</v>
      </c>
      <c r="G42" s="203"/>
      <c r="H42" s="203"/>
      <c r="I42" s="204"/>
      <c r="J42" s="205" t="e">
        <f t="shared" si="0"/>
        <v>#DIV/0!</v>
      </c>
      <c r="K42" s="205" t="e">
        <f t="shared" si="1"/>
        <v>#DIV/0!</v>
      </c>
      <c r="L42" s="203"/>
      <c r="M42" s="203"/>
      <c r="N42" s="203"/>
      <c r="O42" s="203"/>
      <c r="P42" s="206" t="e">
        <f t="shared" si="2"/>
        <v>#DIV/0!</v>
      </c>
      <c r="Q42" s="207">
        <f t="shared" si="3"/>
        <v>1</v>
      </c>
    </row>
    <row r="43" spans="2:17" s="34" customFormat="1" ht="150" customHeight="1" x14ac:dyDescent="0.25">
      <c r="B43" s="99" t="str">
        <f>+'5 - Diseño y Valoración Control'!B43</f>
        <v>GESTIÓN DEL MODELO DE ATENCIÓN</v>
      </c>
      <c r="C43" s="99" t="str">
        <f>+'5 - Diseño y Valoración Control'!C43</f>
        <v>DIRECCIÓN DE GESTIÓN DEL ORDENAMIENTO SOCIAL DE LA PROPIEDAD</v>
      </c>
      <c r="D43" s="203" t="str">
        <f>+'5 - Diseño y Valoración Control'!D43</f>
        <v>R 15</v>
      </c>
      <c r="E43" s="99" t="str">
        <f>+'5 - Diseño y Valoración Control'!E43</f>
        <v>Programar municipios que posteriormente presenten limitantes para su intervención</v>
      </c>
      <c r="F43" s="99" t="str">
        <f>+'5 - Diseño y Valoración Control'!F43</f>
        <v>Afectación Económica o presupuestal</v>
      </c>
      <c r="G43" s="203"/>
      <c r="H43" s="203"/>
      <c r="I43" s="204"/>
      <c r="J43" s="205" t="e">
        <f t="shared" si="0"/>
        <v>#DIV/0!</v>
      </c>
      <c r="K43" s="205" t="e">
        <f t="shared" si="1"/>
        <v>#DIV/0!</v>
      </c>
      <c r="L43" s="203"/>
      <c r="M43" s="203"/>
      <c r="N43" s="203"/>
      <c r="O43" s="203"/>
      <c r="P43" s="206" t="e">
        <f t="shared" si="2"/>
        <v>#DIV/0!</v>
      </c>
      <c r="Q43" s="207">
        <f t="shared" si="3"/>
        <v>1</v>
      </c>
    </row>
    <row r="44" spans="2:17" s="34" customFormat="1" ht="150" customHeight="1" x14ac:dyDescent="0.25">
      <c r="B44" s="99" t="str">
        <f>+'5 - Diseño y Valoración Control'!B44</f>
        <v>GESTIÓN DEL MODELO DE ATENCIÓN</v>
      </c>
      <c r="C44" s="99" t="str">
        <f>+'5 - Diseño y Valoración Control'!C44</f>
        <v>SECRETARÍA GENERAL</v>
      </c>
      <c r="D44" s="203" t="str">
        <f>+'5 - Diseño y Valoración Control'!D44</f>
        <v>R 16</v>
      </c>
      <c r="E44" s="99" t="str">
        <f>+'5 - Diseño y Valoración Control'!E44</f>
        <v>Respuesta inoportuna a las PQRSD</v>
      </c>
      <c r="F44" s="99" t="str">
        <f>+'5 - Diseño y Valoración Control'!F44</f>
        <v>Pérdida Reputacional</v>
      </c>
      <c r="G44" s="203"/>
      <c r="H44" s="203"/>
      <c r="I44" s="204"/>
      <c r="J44" s="205" t="e">
        <f t="shared" si="0"/>
        <v>#DIV/0!</v>
      </c>
      <c r="K44" s="205" t="e">
        <f t="shared" si="1"/>
        <v>#DIV/0!</v>
      </c>
      <c r="L44" s="203"/>
      <c r="M44" s="203"/>
      <c r="N44" s="203"/>
      <c r="O44" s="203"/>
      <c r="P44" s="206" t="e">
        <f t="shared" si="2"/>
        <v>#DIV/0!</v>
      </c>
      <c r="Q44" s="207">
        <f t="shared" si="3"/>
        <v>1</v>
      </c>
    </row>
    <row r="45" spans="2:17" s="34" customFormat="1" ht="150" customHeight="1" x14ac:dyDescent="0.25">
      <c r="B45" s="99" t="str">
        <f>+'5 - Diseño y Valoración Control'!B45</f>
        <v>GESTIÓN DEL MODELO DE ATENCIÓN</v>
      </c>
      <c r="C45" s="99" t="str">
        <f>+'5 - Diseño y Valoración Control'!C45</f>
        <v>SECRETARÍA GENERAL</v>
      </c>
      <c r="D45" s="203" t="str">
        <f>+'5 - Diseño y Valoración Control'!D45</f>
        <v>R 16</v>
      </c>
      <c r="E45" s="99" t="str">
        <f>+'5 - Diseño y Valoración Control'!E45</f>
        <v>Respuesta inoportuna a las PQRSD</v>
      </c>
      <c r="F45" s="99" t="str">
        <f>+'5 - Diseño y Valoración Control'!F45</f>
        <v>Pérdida Reputacional</v>
      </c>
      <c r="G45" s="203"/>
      <c r="H45" s="203"/>
      <c r="I45" s="204"/>
      <c r="J45" s="205" t="e">
        <f t="shared" si="0"/>
        <v>#DIV/0!</v>
      </c>
      <c r="K45" s="205" t="e">
        <f t="shared" si="1"/>
        <v>#DIV/0!</v>
      </c>
      <c r="L45" s="203"/>
      <c r="M45" s="203"/>
      <c r="N45" s="203"/>
      <c r="O45" s="203"/>
      <c r="P45" s="206" t="e">
        <f t="shared" si="2"/>
        <v>#DIV/0!</v>
      </c>
      <c r="Q45" s="207">
        <f t="shared" si="3"/>
        <v>1</v>
      </c>
    </row>
    <row r="46" spans="2:17" s="34" customFormat="1" ht="150" customHeight="1" x14ac:dyDescent="0.25">
      <c r="B46" s="99" t="str">
        <f>+'5 - Diseño y Valoración Control'!B46</f>
        <v>GESTIÓN DEL MODELO DE ATENCIÓN</v>
      </c>
      <c r="C46" s="99" t="str">
        <f>+'5 - Diseño y Valoración Control'!C46</f>
        <v>SECRETARÍA GENERAL</v>
      </c>
      <c r="D46" s="203" t="str">
        <f>+'5 - Diseño y Valoración Control'!D46</f>
        <v>R 16</v>
      </c>
      <c r="E46" s="99" t="str">
        <f>+'5 - Diseño y Valoración Control'!E46</f>
        <v>Respuesta inoportuna a las PQRSD</v>
      </c>
      <c r="F46" s="99" t="str">
        <f>+'5 - Diseño y Valoración Control'!F46</f>
        <v>Pérdida Reputacional</v>
      </c>
      <c r="G46" s="203"/>
      <c r="H46" s="203"/>
      <c r="I46" s="204"/>
      <c r="J46" s="205" t="e">
        <f t="shared" si="0"/>
        <v>#DIV/0!</v>
      </c>
      <c r="K46" s="205" t="e">
        <f t="shared" si="1"/>
        <v>#DIV/0!</v>
      </c>
      <c r="L46" s="203"/>
      <c r="M46" s="203"/>
      <c r="N46" s="203"/>
      <c r="O46" s="203"/>
      <c r="P46" s="206" t="e">
        <f t="shared" si="2"/>
        <v>#DIV/0!</v>
      </c>
      <c r="Q46" s="207">
        <f t="shared" si="3"/>
        <v>1</v>
      </c>
    </row>
    <row r="47" spans="2:17" s="34" customFormat="1" ht="150" customHeight="1" x14ac:dyDescent="0.25">
      <c r="B47" s="99" t="str">
        <f>+'5 - Diseño y Valoración Control'!B47</f>
        <v>PLANIFICACIÓN DEL ORDENAMIENTO SOCIAL DE LA PROPIEDAD</v>
      </c>
      <c r="C47" s="99" t="str">
        <f>+'5 - Diseño y Valoración Control'!C47</f>
        <v>SUBDIRECCIÓN DE SISTEMAS DE INFORMACIÓN DE TIERRAS</v>
      </c>
      <c r="D47" s="203" t="str">
        <f>+'5 - Diseño y Valoración Control'!D47</f>
        <v>R 17</v>
      </c>
      <c r="E47" s="99" t="str">
        <f>+'5 - Diseño y Valoración Control'!E47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7" s="99" t="str">
        <f>+'5 - Diseño y Valoración Control'!F47</f>
        <v>Pérdida Reputacional</v>
      </c>
      <c r="G47" s="203"/>
      <c r="H47" s="203"/>
      <c r="I47" s="204"/>
      <c r="J47" s="205" t="e">
        <f t="shared" si="0"/>
        <v>#DIV/0!</v>
      </c>
      <c r="K47" s="205" t="e">
        <f t="shared" si="1"/>
        <v>#DIV/0!</v>
      </c>
      <c r="L47" s="203"/>
      <c r="M47" s="203"/>
      <c r="N47" s="203"/>
      <c r="O47" s="203"/>
      <c r="P47" s="206" t="e">
        <f t="shared" si="2"/>
        <v>#DIV/0!</v>
      </c>
      <c r="Q47" s="207">
        <f t="shared" si="3"/>
        <v>1</v>
      </c>
    </row>
    <row r="48" spans="2:17" s="34" customFormat="1" ht="150" customHeight="1" x14ac:dyDescent="0.25">
      <c r="B48" s="99" t="str">
        <f>+'5 - Diseño y Valoración Control'!B48</f>
        <v>PLANIFICACIÓN DEL ORDENAMIENTO SOCIAL DE LA PROPIEDAD</v>
      </c>
      <c r="C48" s="99" t="str">
        <f>+'5 - Diseño y Valoración Control'!C48</f>
        <v>SUBDIRECCIÓN DE SISTEMAS DE INFORMACIÓN DE TIERRAS</v>
      </c>
      <c r="D48" s="203" t="str">
        <f>+'5 - Diseño y Valoración Control'!D48</f>
        <v>R 17</v>
      </c>
      <c r="E48" s="99" t="str">
        <f>+'5 - Diseño y Valoración Control'!E48</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99" t="str">
        <f>+'5 - Diseño y Valoración Control'!F48</f>
        <v>Pérdida Reputacional</v>
      </c>
      <c r="G48" s="203"/>
      <c r="H48" s="203"/>
      <c r="I48" s="204"/>
      <c r="J48" s="205" t="e">
        <f t="shared" si="0"/>
        <v>#DIV/0!</v>
      </c>
      <c r="K48" s="205" t="e">
        <f t="shared" si="1"/>
        <v>#DIV/0!</v>
      </c>
      <c r="L48" s="203"/>
      <c r="M48" s="203"/>
      <c r="N48" s="203"/>
      <c r="O48" s="203"/>
      <c r="P48" s="206" t="e">
        <f t="shared" si="2"/>
        <v>#DIV/0!</v>
      </c>
      <c r="Q48" s="207">
        <f t="shared" si="3"/>
        <v>1</v>
      </c>
    </row>
    <row r="49" spans="2:17" s="34" customFormat="1" ht="150" customHeight="1" x14ac:dyDescent="0.25">
      <c r="B49" s="99" t="str">
        <f>+'5 - Diseño y Valoración Control'!B49</f>
        <v>PLANIFICACIÓN DEL ORDENAMIENTO SOCIAL DE LA PROPIEDAD</v>
      </c>
      <c r="C49" s="99" t="str">
        <f>+'5 - Diseño y Valoración Control'!C49</f>
        <v>SUBDIRECCIÓN DE PLANEACIÓN OPERATIVA</v>
      </c>
      <c r="D49" s="203" t="str">
        <f>+'5 - Diseño y Valoración Control'!D49</f>
        <v>R 18</v>
      </c>
      <c r="E49" s="99" t="str">
        <f>+'5 - Diseño y Valoración Control'!E49</f>
        <v>Incumplimiento en la formulación e implementación de los POSPR en los municipios programados por razones técnicas y operativas</v>
      </c>
      <c r="F49" s="99" t="str">
        <f>+'5 - Diseño y Valoración Control'!F49</f>
        <v>Afectación Económica o presupuestal</v>
      </c>
      <c r="G49" s="203"/>
      <c r="H49" s="203"/>
      <c r="I49" s="204"/>
      <c r="J49" s="205" t="e">
        <f t="shared" si="0"/>
        <v>#DIV/0!</v>
      </c>
      <c r="K49" s="205" t="e">
        <f t="shared" si="1"/>
        <v>#DIV/0!</v>
      </c>
      <c r="L49" s="203"/>
      <c r="M49" s="203"/>
      <c r="N49" s="203"/>
      <c r="O49" s="203"/>
      <c r="P49" s="206" t="e">
        <f t="shared" si="2"/>
        <v>#DIV/0!</v>
      </c>
      <c r="Q49" s="207">
        <f t="shared" si="3"/>
        <v>1</v>
      </c>
    </row>
    <row r="50" spans="2:17" s="34" customFormat="1" ht="150" customHeight="1" x14ac:dyDescent="0.25">
      <c r="B50" s="99" t="str">
        <f>+'5 - Diseño y Valoración Control'!B50</f>
        <v>PLANIFICACIÓN DEL ORDENAMIENTO SOCIAL DE LA PROPIEDAD</v>
      </c>
      <c r="C50" s="99" t="str">
        <f>+'5 - Diseño y Valoración Control'!C50</f>
        <v>SUBDIRECCIÓN DE PLANEACIÓN OPERATIVA</v>
      </c>
      <c r="D50" s="203" t="str">
        <f>+'5 - Diseño y Valoración Control'!D50</f>
        <v>R 18</v>
      </c>
      <c r="E50" s="99" t="str">
        <f>+'5 - Diseño y Valoración Control'!E50</f>
        <v>Incumplimiento en la formulación e implementación de los POSPR en los municipios programados por razones técnicas y operativas</v>
      </c>
      <c r="F50" s="99" t="str">
        <f>+'5 - Diseño y Valoración Control'!F50</f>
        <v>Afectación Económica o presupuestal</v>
      </c>
      <c r="G50" s="203"/>
      <c r="H50" s="203"/>
      <c r="I50" s="204"/>
      <c r="J50" s="205" t="e">
        <f t="shared" si="0"/>
        <v>#DIV/0!</v>
      </c>
      <c r="K50" s="205" t="e">
        <f t="shared" si="1"/>
        <v>#DIV/0!</v>
      </c>
      <c r="L50" s="203"/>
      <c r="M50" s="203"/>
      <c r="N50" s="203"/>
      <c r="O50" s="203"/>
      <c r="P50" s="206" t="e">
        <f t="shared" si="2"/>
        <v>#DIV/0!</v>
      </c>
      <c r="Q50" s="207">
        <f t="shared" si="3"/>
        <v>1</v>
      </c>
    </row>
    <row r="51" spans="2:17" s="34" customFormat="1" ht="150" customHeight="1" x14ac:dyDescent="0.25">
      <c r="B51" s="99" t="str">
        <f>+'5 - Diseño y Valoración Control'!B51</f>
        <v>PLANIFICACIÓN DEL ORDENAMIENTO SOCIAL DE LA PROPIEDAD</v>
      </c>
      <c r="C51" s="99" t="str">
        <f>+'5 - Diseño y Valoración Control'!C51</f>
        <v>SUBDIRECCIÓN DE PLANEACIÓN OPERATIVA</v>
      </c>
      <c r="D51" s="203" t="str">
        <f>+'5 - Diseño y Valoración Control'!D51</f>
        <v>R 19</v>
      </c>
      <c r="E51" s="99" t="str">
        <f>+'5 - Diseño y Valoración Control'!E51</f>
        <v>Retrasos o suspensión en la formulación e implementación de POSPR en los municipios programados por condiciones de seguridad adversas a la operación</v>
      </c>
      <c r="F51" s="99" t="str">
        <f>+'5 - Diseño y Valoración Control'!F51</f>
        <v>Afectación Económica o presupuestal</v>
      </c>
      <c r="G51" s="203"/>
      <c r="H51" s="203"/>
      <c r="I51" s="204"/>
      <c r="J51" s="205" t="e">
        <f t="shared" si="0"/>
        <v>#DIV/0!</v>
      </c>
      <c r="K51" s="205" t="e">
        <f t="shared" si="1"/>
        <v>#DIV/0!</v>
      </c>
      <c r="L51" s="203"/>
      <c r="M51" s="203"/>
      <c r="N51" s="203"/>
      <c r="O51" s="203"/>
      <c r="P51" s="206" t="e">
        <f t="shared" si="2"/>
        <v>#DIV/0!</v>
      </c>
      <c r="Q51" s="207">
        <f t="shared" si="3"/>
        <v>1</v>
      </c>
    </row>
    <row r="52" spans="2:17" s="34" customFormat="1" ht="150" customHeight="1" x14ac:dyDescent="0.25">
      <c r="B52" s="99" t="str">
        <f>+'5 - Diseño y Valoración Control'!B52</f>
        <v>PLANIFICACIÓN DEL ORDENAMIENTO SOCIAL DE LA PROPIEDAD</v>
      </c>
      <c r="C52" s="99" t="str">
        <f>+'5 - Diseño y Valoración Control'!C52</f>
        <v>SUBDIRECCIÓN DE PLANEACIÓN OPERATIVA</v>
      </c>
      <c r="D52" s="203" t="str">
        <f>+'5 - Diseño y Valoración Control'!D52</f>
        <v>R 19</v>
      </c>
      <c r="E52" s="99" t="str">
        <f>+'5 - Diseño y Valoración Control'!E52</f>
        <v>Retrasos o suspensión en la formulación e implementación de POSPR en los municipios programados por condiciones de seguridad adversas a la operación</v>
      </c>
      <c r="F52" s="99" t="str">
        <f>+'5 - Diseño y Valoración Control'!F52</f>
        <v>Afectación Económica o presupuestal</v>
      </c>
      <c r="G52" s="203"/>
      <c r="H52" s="203"/>
      <c r="I52" s="204"/>
      <c r="J52" s="205" t="e">
        <f t="shared" si="0"/>
        <v>#DIV/0!</v>
      </c>
      <c r="K52" s="205" t="e">
        <f t="shared" si="1"/>
        <v>#DIV/0!</v>
      </c>
      <c r="L52" s="203"/>
      <c r="M52" s="203"/>
      <c r="N52" s="203"/>
      <c r="O52" s="203"/>
      <c r="P52" s="206" t="e">
        <f t="shared" si="2"/>
        <v>#DIV/0!</v>
      </c>
      <c r="Q52" s="207">
        <f t="shared" si="3"/>
        <v>1</v>
      </c>
    </row>
    <row r="53" spans="2:17" s="34" customFormat="1" ht="150" customHeight="1" x14ac:dyDescent="0.25">
      <c r="B53" s="99" t="str">
        <f>+'5 - Diseño y Valoración Control'!B53</f>
        <v>PLANIFICACIÓN DEL ORDENAMIENTO SOCIAL DE LA PROPIEDAD</v>
      </c>
      <c r="C53" s="99" t="str">
        <f>+'5 - Diseño y Valoración Control'!C53</f>
        <v>SUBDIRECCIÓN DE PLANEACIÓN OPERATIVA</v>
      </c>
      <c r="D53" s="203" t="str">
        <f>+'5 - Diseño y Valoración Control'!D53</f>
        <v>R 19</v>
      </c>
      <c r="E53" s="99" t="str">
        <f>+'5 - Diseño y Valoración Control'!E53</f>
        <v>Retrasos o suspensión en la formulación e implementación de POSPR en los municipios programados por condiciones de seguridad adversas a la operación</v>
      </c>
      <c r="F53" s="99" t="str">
        <f>+'5 - Diseño y Valoración Control'!F53</f>
        <v>Afectación Económica o presupuestal</v>
      </c>
      <c r="G53" s="203"/>
      <c r="H53" s="203"/>
      <c r="I53" s="204"/>
      <c r="J53" s="205" t="e">
        <f t="shared" si="0"/>
        <v>#DIV/0!</v>
      </c>
      <c r="K53" s="205" t="e">
        <f t="shared" si="1"/>
        <v>#DIV/0!</v>
      </c>
      <c r="L53" s="203"/>
      <c r="M53" s="203"/>
      <c r="N53" s="203"/>
      <c r="O53" s="203"/>
      <c r="P53" s="206" t="e">
        <f t="shared" si="2"/>
        <v>#DIV/0!</v>
      </c>
      <c r="Q53" s="207">
        <f t="shared" si="3"/>
        <v>1</v>
      </c>
    </row>
    <row r="54" spans="2:17" s="34" customFormat="1" ht="150" customHeight="1" x14ac:dyDescent="0.25">
      <c r="B54" s="99" t="str">
        <f>+'5 - Diseño y Valoración Control'!B54</f>
        <v>PLANIFICACIÓN DEL ORDENAMIENTO SOCIAL DE LA PROPIEDAD</v>
      </c>
      <c r="C54" s="99" t="str">
        <f>+'5 - Diseño y Valoración Control'!C54</f>
        <v>SUBDIRECCIÓN DE PLANEACIÓN OPERATIVA</v>
      </c>
      <c r="D54" s="203" t="str">
        <f>+'5 - Diseño y Valoración Control'!D54</f>
        <v>R 20</v>
      </c>
      <c r="E54" s="99" t="str">
        <f>+'5 - Diseño y Valoración Control'!E54</f>
        <v>Incumplimientos por parte de los socios estratégicos y/u operadores de catastro en la entrega de insumos / productos requeridos para la formulación e implementación de POSPR, en el marco de los convenios celebrados</v>
      </c>
      <c r="F54" s="99" t="str">
        <f>+'5 - Diseño y Valoración Control'!F54</f>
        <v>Afectación Económica o presupuestal</v>
      </c>
      <c r="G54" s="203"/>
      <c r="H54" s="203"/>
      <c r="I54" s="204"/>
      <c r="J54" s="205" t="e">
        <f t="shared" si="0"/>
        <v>#DIV/0!</v>
      </c>
      <c r="K54" s="205" t="e">
        <f t="shared" si="1"/>
        <v>#DIV/0!</v>
      </c>
      <c r="L54" s="203"/>
      <c r="M54" s="203"/>
      <c r="N54" s="203"/>
      <c r="O54" s="203"/>
      <c r="P54" s="206" t="e">
        <f t="shared" si="2"/>
        <v>#DIV/0!</v>
      </c>
      <c r="Q54" s="207">
        <f t="shared" si="3"/>
        <v>1</v>
      </c>
    </row>
    <row r="55" spans="2:17" s="34" customFormat="1" ht="150" customHeight="1" x14ac:dyDescent="0.25">
      <c r="B55" s="99" t="str">
        <f>+'5 - Diseño y Valoración Control'!B55</f>
        <v>PLANIFICACIÓN DEL ORDENAMIENTO SOCIAL DE LA PROPIEDAD</v>
      </c>
      <c r="C55" s="99" t="str">
        <f>+'5 - Diseño y Valoración Control'!C55</f>
        <v>SUBDIRECCIÓN DE PLANEACIÓN OPERATIVA</v>
      </c>
      <c r="D55" s="203" t="str">
        <f>+'5 - Diseño y Valoración Control'!D55</f>
        <v>R 20</v>
      </c>
      <c r="E55" s="99" t="str">
        <f>+'5 - Diseño y Valoración Control'!E55</f>
        <v>Incumplimientos por parte de los socios estratégicos y/u operadores de catastro en la entrega de insumos / productos requeridos para la formulación e implementación de POSPR, en el marco de los convenios celebrados</v>
      </c>
      <c r="F55" s="99" t="str">
        <f>+'5 - Diseño y Valoración Control'!F55</f>
        <v>Afectación Económica o presupuestal</v>
      </c>
      <c r="G55" s="203"/>
      <c r="H55" s="203"/>
      <c r="I55" s="204"/>
      <c r="J55" s="205" t="e">
        <f t="shared" si="0"/>
        <v>#DIV/0!</v>
      </c>
      <c r="K55" s="205" t="e">
        <f t="shared" si="1"/>
        <v>#DIV/0!</v>
      </c>
      <c r="L55" s="203"/>
      <c r="M55" s="203"/>
      <c r="N55" s="203"/>
      <c r="O55" s="203"/>
      <c r="P55" s="206" t="e">
        <f t="shared" si="2"/>
        <v>#DIV/0!</v>
      </c>
      <c r="Q55" s="207">
        <f t="shared" si="3"/>
        <v>1</v>
      </c>
    </row>
    <row r="56" spans="2:17" s="34" customFormat="1" ht="150" customHeight="1" x14ac:dyDescent="0.25">
      <c r="B56" s="99" t="str">
        <f>+'5 - Diseño y Valoración Control'!B56</f>
        <v>SEGURIDAD JURÍDICA SOBRE LA TITULARIDAD DE LA TIERRA Y LOS TERRITORIOS</v>
      </c>
      <c r="C56" s="99" t="str">
        <f>+'5 - Diseño y Valoración Control'!C56</f>
        <v>DIRECCIÓN DE GESTIÓN JURÍDICA DE TIERRAS</v>
      </c>
      <c r="D56" s="203" t="str">
        <f>+'5 - Diseño y Valoración Control'!D56</f>
        <v>R 21</v>
      </c>
      <c r="E56" s="99" t="str">
        <f>+'5 - Diseño y Valoración Control'!E56</f>
        <v>Tomar decisiones incorrectas en los procesos agrarios y la formalización de la propiedad privada rural (zonas no focalizadas)</v>
      </c>
      <c r="F56" s="99" t="str">
        <f>+'5 - Diseño y Valoración Control'!F56</f>
        <v>Pérdida Reputacional</v>
      </c>
      <c r="G56" s="203"/>
      <c r="H56" s="203"/>
      <c r="I56" s="204"/>
      <c r="J56" s="205" t="e">
        <f t="shared" si="0"/>
        <v>#DIV/0!</v>
      </c>
      <c r="K56" s="205" t="e">
        <f t="shared" si="1"/>
        <v>#DIV/0!</v>
      </c>
      <c r="L56" s="203"/>
      <c r="M56" s="203"/>
      <c r="N56" s="203"/>
      <c r="O56" s="203"/>
      <c r="P56" s="206" t="e">
        <f t="shared" si="2"/>
        <v>#DIV/0!</v>
      </c>
      <c r="Q56" s="207">
        <f t="shared" si="3"/>
        <v>1</v>
      </c>
    </row>
    <row r="57" spans="2:17" s="34" customFormat="1" ht="150" customHeight="1" x14ac:dyDescent="0.25">
      <c r="B57" s="99" t="str">
        <f>+'5 - Diseño y Valoración Control'!B57</f>
        <v>SEGURIDAD JURÍDICA SOBRE LA TITULARIDAD DE LA TIERRA Y LOS TERRITORIOS</v>
      </c>
      <c r="C57" s="99" t="str">
        <f>+'5 - Diseño y Valoración Control'!C57</f>
        <v>DIRECCIÓN DE GESTIÓN JURÍDICA DE TIERRAS</v>
      </c>
      <c r="D57" s="203" t="str">
        <f>+'5 - Diseño y Valoración Control'!D57</f>
        <v>R 21</v>
      </c>
      <c r="E57" s="99" t="str">
        <f>+'5 - Diseño y Valoración Control'!E57</f>
        <v>Tomar decisiones incorrectas en los procesos agrarios y la formalización de la propiedad privada rural (zonas no focalizadas)</v>
      </c>
      <c r="F57" s="99" t="str">
        <f>+'5 - Diseño y Valoración Control'!F57</f>
        <v>Pérdida Reputacional</v>
      </c>
      <c r="G57" s="203"/>
      <c r="H57" s="203"/>
      <c r="I57" s="204"/>
      <c r="J57" s="205" t="e">
        <f t="shared" si="0"/>
        <v>#DIV/0!</v>
      </c>
      <c r="K57" s="205" t="e">
        <f t="shared" si="1"/>
        <v>#DIV/0!</v>
      </c>
      <c r="L57" s="203"/>
      <c r="M57" s="203"/>
      <c r="N57" s="203"/>
      <c r="O57" s="203"/>
      <c r="P57" s="206" t="e">
        <f t="shared" si="2"/>
        <v>#DIV/0!</v>
      </c>
      <c r="Q57" s="207">
        <f t="shared" si="3"/>
        <v>1</v>
      </c>
    </row>
    <row r="58" spans="2:17" s="34" customFormat="1" ht="150" customHeight="1" x14ac:dyDescent="0.25">
      <c r="B58" s="99" t="str">
        <f>+'5 - Diseño y Valoración Control'!B58</f>
        <v>SEGURIDAD JURÍDICA SOBRE LA TITULARIDAD DE LA TIERRA Y LOS TERRITORIOS</v>
      </c>
      <c r="C58" s="99" t="str">
        <f>+'5 - Diseño y Valoración Control'!C58</f>
        <v>DIRECCIÓN DE GESTIÓN JURÍDICA DE TIERRAS</v>
      </c>
      <c r="D58" s="203" t="str">
        <f>+'5 - Diseño y Valoración Control'!D58</f>
        <v>R 22</v>
      </c>
      <c r="E58" s="99" t="str">
        <f>+'5 - Diseño y Valoración Control'!E58</f>
        <v>Tomar decisiones incorrectas en los procesos agrarios y la formalización de la propiedad privada rural (zonas focalizadas)</v>
      </c>
      <c r="F58" s="99" t="str">
        <f>+'5 - Diseño y Valoración Control'!F58</f>
        <v>Pérdida Reputacional</v>
      </c>
      <c r="G58" s="203"/>
      <c r="H58" s="203"/>
      <c r="I58" s="204"/>
      <c r="J58" s="205" t="e">
        <f t="shared" si="0"/>
        <v>#DIV/0!</v>
      </c>
      <c r="K58" s="205" t="e">
        <f t="shared" si="1"/>
        <v>#DIV/0!</v>
      </c>
      <c r="L58" s="203"/>
      <c r="M58" s="203"/>
      <c r="N58" s="203"/>
      <c r="O58" s="203"/>
      <c r="P58" s="206" t="e">
        <f t="shared" si="2"/>
        <v>#DIV/0!</v>
      </c>
      <c r="Q58" s="207">
        <f t="shared" si="3"/>
        <v>1</v>
      </c>
    </row>
    <row r="59" spans="2:17" s="34" customFormat="1" ht="150" customHeight="1" x14ac:dyDescent="0.25">
      <c r="B59" s="99" t="str">
        <f>+'5 - Diseño y Valoración Control'!B59</f>
        <v>SEGURIDAD JURÍDICA SOBRE LA TITULARIDAD DE LA TIERRA Y LOS TERRITORIOS</v>
      </c>
      <c r="C59" s="99" t="str">
        <f>+'5 - Diseño y Valoración Control'!C59</f>
        <v>DIRECCIÓN DE GESTIÓN JURÍDICA DE TIERRAS</v>
      </c>
      <c r="D59" s="203" t="str">
        <f>+'5 - Diseño y Valoración Control'!D59</f>
        <v>R 22</v>
      </c>
      <c r="E59" s="99" t="str">
        <f>+'5 - Diseño y Valoración Control'!E59</f>
        <v>Tomar decisiones incorrectas en los procesos agrarios y la formalización de la propiedad privada rural (zonas focalizadas)</v>
      </c>
      <c r="F59" s="99" t="str">
        <f>+'5 - Diseño y Valoración Control'!F59</f>
        <v>Pérdida Reputacional</v>
      </c>
      <c r="G59" s="203"/>
      <c r="H59" s="203"/>
      <c r="I59" s="204"/>
      <c r="J59" s="205" t="e">
        <f t="shared" si="0"/>
        <v>#DIV/0!</v>
      </c>
      <c r="K59" s="205" t="e">
        <f t="shared" si="1"/>
        <v>#DIV/0!</v>
      </c>
      <c r="L59" s="203"/>
      <c r="M59" s="203"/>
      <c r="N59" s="203"/>
      <c r="O59" s="203"/>
      <c r="P59" s="206" t="e">
        <f t="shared" si="2"/>
        <v>#DIV/0!</v>
      </c>
      <c r="Q59" s="207">
        <f t="shared" si="3"/>
        <v>1</v>
      </c>
    </row>
    <row r="60" spans="2:17" s="34" customFormat="1" ht="150" customHeight="1" x14ac:dyDescent="0.25">
      <c r="B60" s="99" t="str">
        <f>+'5 - Diseño y Valoración Control'!B60</f>
        <v>SEGURIDAD JURÍDICA SOBRE LA TITULARIDAD DE LA TIERRA Y LOS TERRITORIOS</v>
      </c>
      <c r="C60" s="99" t="str">
        <f>+'5 - Diseño y Valoración Control'!C60</f>
        <v>DIRECCIÓN DE GESTIÓN JURÍDICA DE TIERRAS</v>
      </c>
      <c r="D60" s="203" t="str">
        <f>+'5 - Diseño y Valoración Control'!D60</f>
        <v>R 23</v>
      </c>
      <c r="E60" s="99" t="str">
        <f>+'5 - Diseño y Valoración Control'!E60</f>
        <v>Incumplimiento de términos para dar respuesta a las nuevas solicitudes de recursos, de decisiones finales de procesos agrarios y formalización de la propiedad privada rural</v>
      </c>
      <c r="F60" s="99" t="str">
        <f>+'5 - Diseño y Valoración Control'!F60</f>
        <v>Pérdida Reputacional</v>
      </c>
      <c r="G60" s="203"/>
      <c r="H60" s="203"/>
      <c r="I60" s="204"/>
      <c r="J60" s="205" t="e">
        <f t="shared" si="0"/>
        <v>#DIV/0!</v>
      </c>
      <c r="K60" s="205" t="e">
        <f t="shared" si="1"/>
        <v>#DIV/0!</v>
      </c>
      <c r="L60" s="203"/>
      <c r="M60" s="203"/>
      <c r="N60" s="203"/>
      <c r="O60" s="203"/>
      <c r="P60" s="206" t="e">
        <f t="shared" si="2"/>
        <v>#DIV/0!</v>
      </c>
      <c r="Q60" s="207">
        <f t="shared" si="3"/>
        <v>1</v>
      </c>
    </row>
    <row r="61" spans="2:17" s="34" customFormat="1" ht="150" customHeight="1" x14ac:dyDescent="0.25">
      <c r="B61" s="99" t="str">
        <f>+'5 - Diseño y Valoración Control'!B61</f>
        <v>SEGURIDAD JURÍDICA SOBRE LA TITULARIDAD DE LA TIERRA Y LOS TERRITORIOS</v>
      </c>
      <c r="C61" s="99" t="str">
        <f>+'5 - Diseño y Valoración Control'!C61</f>
        <v>DIRECCIÓN DE GESTIÓN JURÍDICA DE TIERRAS</v>
      </c>
      <c r="D61" s="203" t="str">
        <f>+'5 - Diseño y Valoración Control'!D61</f>
        <v>R 23</v>
      </c>
      <c r="E61" s="99" t="str">
        <f>+'5 - Diseño y Valoración Control'!E61</f>
        <v>Incumplimiento de términos para dar respuesta a las nuevas solicitudes de recursos, de decisiones finales de procesos agrarios y formalización de la propiedad privada rural</v>
      </c>
      <c r="F61" s="99" t="str">
        <f>+'5 - Diseño y Valoración Control'!F61</f>
        <v>Pérdida Reputacional</v>
      </c>
      <c r="G61" s="203"/>
      <c r="H61" s="203"/>
      <c r="I61" s="204"/>
      <c r="J61" s="205" t="e">
        <f t="shared" si="0"/>
        <v>#DIV/0!</v>
      </c>
      <c r="K61" s="205" t="e">
        <f t="shared" si="1"/>
        <v>#DIV/0!</v>
      </c>
      <c r="L61" s="203"/>
      <c r="M61" s="203"/>
      <c r="N61" s="203"/>
      <c r="O61" s="203"/>
      <c r="P61" s="206" t="e">
        <f t="shared" si="2"/>
        <v>#DIV/0!</v>
      </c>
      <c r="Q61" s="207">
        <f t="shared" si="3"/>
        <v>1</v>
      </c>
    </row>
    <row r="62" spans="2:17" s="34" customFormat="1" ht="150" customHeight="1" x14ac:dyDescent="0.25">
      <c r="B62" s="99" t="str">
        <f>+'5 - Diseño y Valoración Control'!B62</f>
        <v>SEGURIDAD JURÍDICA SOBRE LA TITULARIDAD DE LA TIERRA Y LOS TERRITORIOS</v>
      </c>
      <c r="C62" s="99" t="str">
        <f>+'5 - Diseño y Valoración Control'!C62</f>
        <v>DIRECCIÓN DE GESTIÓN JURÍDICA DE TIERRAS</v>
      </c>
      <c r="D62" s="203" t="str">
        <f>+'5 - Diseño y Valoración Control'!D62</f>
        <v>R 23</v>
      </c>
      <c r="E62" s="99" t="str">
        <f>+'5 - Diseño y Valoración Control'!E62</f>
        <v>Incumplimiento de términos para dar respuesta a las nuevas solicitudes de recursos, de decisiones finales de procesos agrarios y formalización de la propiedad privada rural</v>
      </c>
      <c r="F62" s="99" t="str">
        <f>+'5 - Diseño y Valoración Control'!F62</f>
        <v>Pérdida Reputacional</v>
      </c>
      <c r="G62" s="203"/>
      <c r="H62" s="203"/>
      <c r="I62" s="204"/>
      <c r="J62" s="205" t="e">
        <f t="shared" si="0"/>
        <v>#DIV/0!</v>
      </c>
      <c r="K62" s="205" t="e">
        <f t="shared" si="1"/>
        <v>#DIV/0!</v>
      </c>
      <c r="L62" s="203"/>
      <c r="M62" s="203"/>
      <c r="N62" s="203"/>
      <c r="O62" s="203"/>
      <c r="P62" s="206" t="e">
        <f t="shared" si="2"/>
        <v>#DIV/0!</v>
      </c>
      <c r="Q62" s="207">
        <f t="shared" si="3"/>
        <v>1</v>
      </c>
    </row>
    <row r="63" spans="2:17" s="34" customFormat="1" ht="150" customHeight="1" x14ac:dyDescent="0.25">
      <c r="B63" s="99" t="str">
        <f>+'5 - Diseño y Valoración Control'!B63</f>
        <v>SEGURIDAD JURÍDICA SOBRE LA TITULARIDAD DE LA TIERRA Y LOS TERRITORIOS</v>
      </c>
      <c r="C63" s="99" t="str">
        <f>+'5 - Diseño y Valoración Control'!C63</f>
        <v>DIRECCIÓN DE GESTIÓN JURÍDICA DE TIERRAS</v>
      </c>
      <c r="D63" s="203" t="str">
        <f>+'5 - Diseño y Valoración Control'!D63</f>
        <v>R 23</v>
      </c>
      <c r="E63" s="99" t="str">
        <f>+'5 - Diseño y Valoración Control'!E63</f>
        <v>Incumplimiento de términos para dar respuesta a las nuevas solicitudes de recursos, de decisiones finales de procesos agrarios y formalización de la propiedad privada rural</v>
      </c>
      <c r="F63" s="99" t="str">
        <f>+'5 - Diseño y Valoración Control'!F63</f>
        <v>Pérdida Reputacional</v>
      </c>
      <c r="G63" s="203"/>
      <c r="H63" s="203"/>
      <c r="I63" s="204"/>
      <c r="J63" s="205" t="e">
        <f t="shared" si="0"/>
        <v>#DIV/0!</v>
      </c>
      <c r="K63" s="205" t="e">
        <f t="shared" si="1"/>
        <v>#DIV/0!</v>
      </c>
      <c r="L63" s="203"/>
      <c r="M63" s="203"/>
      <c r="N63" s="203"/>
      <c r="O63" s="203"/>
      <c r="P63" s="206" t="e">
        <f t="shared" si="2"/>
        <v>#DIV/0!</v>
      </c>
      <c r="Q63" s="207">
        <f t="shared" si="3"/>
        <v>1</v>
      </c>
    </row>
    <row r="64" spans="2:17" s="34" customFormat="1" ht="150" customHeight="1" x14ac:dyDescent="0.25">
      <c r="B64" s="99" t="str">
        <f>+'5 - Diseño y Valoración Control'!B64</f>
        <v>SEGURIDAD JURÍDICA SOBRE LA TITULARIDAD DE LA TIERRA Y LOS TERRITORIOS</v>
      </c>
      <c r="C64" s="99" t="str">
        <f>+'5 - Diseño y Valoración Control'!C64</f>
        <v>DIRECCIÓN DE GESTIÓN JURÍDICA DE TIERRAS</v>
      </c>
      <c r="D64" s="203" t="str">
        <f>+'5 - Diseño y Valoración Control'!D64</f>
        <v>R 24</v>
      </c>
      <c r="E64" s="99" t="str">
        <f>+'5 - Diseño y Valoración Control'!E64</f>
        <v>Realizar el reparto de una solicitud a dos o más, diferentes dependencias</v>
      </c>
      <c r="F64" s="99" t="str">
        <f>+'5 - Diseño y Valoración Control'!F64</f>
        <v>Pérdida Reputacional</v>
      </c>
      <c r="G64" s="203"/>
      <c r="H64" s="203"/>
      <c r="I64" s="204"/>
      <c r="J64" s="205" t="e">
        <f t="shared" si="0"/>
        <v>#DIV/0!</v>
      </c>
      <c r="K64" s="205" t="e">
        <f t="shared" si="1"/>
        <v>#DIV/0!</v>
      </c>
      <c r="L64" s="203"/>
      <c r="M64" s="203"/>
      <c r="N64" s="203"/>
      <c r="O64" s="203"/>
      <c r="P64" s="206" t="e">
        <f t="shared" si="2"/>
        <v>#DIV/0!</v>
      </c>
      <c r="Q64" s="207">
        <f t="shared" si="3"/>
        <v>1</v>
      </c>
    </row>
    <row r="65" spans="2:17" s="34" customFormat="1" ht="150" customHeight="1" x14ac:dyDescent="0.25">
      <c r="B65" s="99" t="str">
        <f>+'5 - Diseño y Valoración Control'!B65</f>
        <v>SEGURIDAD JURÍDICA SOBRE LA TITULARIDAD DE LA TIERRA Y LOS TERRITORIOS</v>
      </c>
      <c r="C65" s="99" t="str">
        <f>+'5 - Diseño y Valoración Control'!C65</f>
        <v>DIRECCIÓN DE GESTIÓN JURÍDICA DE TIERRAS</v>
      </c>
      <c r="D65" s="203" t="str">
        <f>+'5 - Diseño y Valoración Control'!D65</f>
        <v>R 24</v>
      </c>
      <c r="E65" s="99" t="str">
        <f>+'5 - Diseño y Valoración Control'!E65</f>
        <v>Realizar el reparto de una solicitud a dos o más, diferentes dependencias</v>
      </c>
      <c r="F65" s="99" t="str">
        <f>+'5 - Diseño y Valoración Control'!F65</f>
        <v>Pérdida Reputacional</v>
      </c>
      <c r="G65" s="203"/>
      <c r="H65" s="203"/>
      <c r="I65" s="204"/>
      <c r="J65" s="205" t="e">
        <f t="shared" si="0"/>
        <v>#DIV/0!</v>
      </c>
      <c r="K65" s="205" t="e">
        <f t="shared" si="1"/>
        <v>#DIV/0!</v>
      </c>
      <c r="L65" s="203"/>
      <c r="M65" s="203"/>
      <c r="N65" s="203"/>
      <c r="O65" s="203"/>
      <c r="P65" s="206" t="e">
        <f t="shared" si="2"/>
        <v>#DIV/0!</v>
      </c>
      <c r="Q65" s="207">
        <f t="shared" si="3"/>
        <v>1</v>
      </c>
    </row>
    <row r="66" spans="2:17" s="34" customFormat="1" ht="150" customHeight="1" x14ac:dyDescent="0.25">
      <c r="B66" s="99" t="str">
        <f>+'5 - Diseño y Valoración Control'!B66</f>
        <v>SEGURIDAD JURÍDICA SOBRE LA TITULARIDAD DE LA TIERRA Y LOS TERRITORIOS</v>
      </c>
      <c r="C66" s="99" t="str">
        <f>+'5 - Diseño y Valoración Control'!C66</f>
        <v>DIRECCIÓN DE GESTIÓN JURÍDICA DE TIERRAS</v>
      </c>
      <c r="D66" s="203" t="str">
        <f>+'5 - Diseño y Valoración Control'!D66</f>
        <v>R 24</v>
      </c>
      <c r="E66" s="99" t="str">
        <f>+'5 - Diseño y Valoración Control'!E66</f>
        <v>Realizar el reparto de una solicitud a dos o más, diferentes dependencias</v>
      </c>
      <c r="F66" s="99" t="str">
        <f>+'5 - Diseño y Valoración Control'!F66</f>
        <v>Pérdida Reputacional</v>
      </c>
      <c r="G66" s="203"/>
      <c r="H66" s="203"/>
      <c r="I66" s="204"/>
      <c r="J66" s="205" t="e">
        <f t="shared" si="0"/>
        <v>#DIV/0!</v>
      </c>
      <c r="K66" s="205" t="e">
        <f t="shared" si="1"/>
        <v>#DIV/0!</v>
      </c>
      <c r="L66" s="203"/>
      <c r="M66" s="203"/>
      <c r="N66" s="203"/>
      <c r="O66" s="203"/>
      <c r="P66" s="206" t="e">
        <f t="shared" si="2"/>
        <v>#DIV/0!</v>
      </c>
      <c r="Q66" s="207">
        <f t="shared" si="3"/>
        <v>1</v>
      </c>
    </row>
    <row r="67" spans="2:17" s="34" customFormat="1" ht="150" customHeight="1" x14ac:dyDescent="0.25">
      <c r="B67" s="99" t="str">
        <f>+'5 - Diseño y Valoración Control'!B67</f>
        <v>SEGURIDAD JURÍDICA SOBRE LA TITULARIDAD DE LA TIERRA Y LOS TERRITORIOS</v>
      </c>
      <c r="C67" s="99" t="str">
        <f>+'5 - Diseño y Valoración Control'!C67</f>
        <v>DIRECCIÓN DE GESTIÓN JURÍDICA DE TIERRAS</v>
      </c>
      <c r="D67" s="203" t="str">
        <f>+'5 - Diseño y Valoración Control'!D67</f>
        <v>R 24</v>
      </c>
      <c r="E67" s="99" t="str">
        <f>+'5 - Diseño y Valoración Control'!E67</f>
        <v>Realizar el reparto de una solicitud a dos o más, diferentes dependencias</v>
      </c>
      <c r="F67" s="99" t="str">
        <f>+'5 - Diseño y Valoración Control'!F67</f>
        <v>Pérdida Reputacional</v>
      </c>
      <c r="G67" s="203"/>
      <c r="H67" s="203"/>
      <c r="I67" s="204"/>
      <c r="J67" s="205" t="e">
        <f t="shared" si="0"/>
        <v>#DIV/0!</v>
      </c>
      <c r="K67" s="205" t="e">
        <f t="shared" si="1"/>
        <v>#DIV/0!</v>
      </c>
      <c r="L67" s="203"/>
      <c r="M67" s="203"/>
      <c r="N67" s="203"/>
      <c r="O67" s="203"/>
      <c r="P67" s="206" t="e">
        <f t="shared" si="2"/>
        <v>#DIV/0!</v>
      </c>
      <c r="Q67" s="207">
        <f t="shared" si="3"/>
        <v>1</v>
      </c>
    </row>
    <row r="68" spans="2:17" s="34" customFormat="1" ht="150" customHeight="1" x14ac:dyDescent="0.25">
      <c r="B68" s="99" t="str">
        <f>+'5 - Diseño y Valoración Control'!B68</f>
        <v>ACCESO A LA PROPIEDAD DE LA TIERRA Y LOS TERRITORIOS</v>
      </c>
      <c r="C68" s="99" t="str">
        <f>+'5 - Diseño y Valoración Control'!C68</f>
        <v>EQUIPO INICIATIVAS COMUNITARIAS DAE</v>
      </c>
      <c r="D68" s="203" t="str">
        <f>+'5 - Diseño y Valoración Control'!D68</f>
        <v>R 25</v>
      </c>
      <c r="E68" s="99" t="str">
        <f>+'5 - Diseño y Valoración Control'!E68</f>
        <v>Incumplimiento por parte de los proveedores de servicios e insumos de las Iniciativas Cofinanciadas</v>
      </c>
      <c r="F68" s="99" t="str">
        <f>+'5 - Diseño y Valoración Control'!F68</f>
        <v>Afectación Económica o presupuestal</v>
      </c>
      <c r="G68" s="203"/>
      <c r="H68" s="203"/>
      <c r="I68" s="204"/>
      <c r="J68" s="205" t="e">
        <f t="shared" si="0"/>
        <v>#DIV/0!</v>
      </c>
      <c r="K68" s="205" t="e">
        <f t="shared" si="1"/>
        <v>#DIV/0!</v>
      </c>
      <c r="L68" s="203"/>
      <c r="M68" s="203"/>
      <c r="N68" s="203"/>
      <c r="O68" s="203"/>
      <c r="P68" s="206" t="e">
        <f t="shared" si="2"/>
        <v>#DIV/0!</v>
      </c>
      <c r="Q68" s="207">
        <f t="shared" si="3"/>
        <v>1</v>
      </c>
    </row>
    <row r="69" spans="2:17" s="34" customFormat="1" ht="150" customHeight="1" x14ac:dyDescent="0.25">
      <c r="B69" s="99" t="str">
        <f>+'5 - Diseño y Valoración Control'!B69</f>
        <v>ACCESO A LA PROPIEDAD DE LA TIERRA Y LOS TERRITORIOS</v>
      </c>
      <c r="C69" s="99" t="str">
        <f>+'5 - Diseño y Valoración Control'!C69</f>
        <v>EQUIPO INICIATIVAS COMUNITARIAS DAE</v>
      </c>
      <c r="D69" s="203" t="str">
        <f>+'5 - Diseño y Valoración Control'!D69</f>
        <v>R 25</v>
      </c>
      <c r="E69" s="99" t="str">
        <f>+'5 - Diseño y Valoración Control'!E69</f>
        <v>Incumplimiento por parte de los proveedores de servicios e insumos de las Iniciativas Cofinanciadas</v>
      </c>
      <c r="F69" s="99" t="str">
        <f>+'5 - Diseño y Valoración Control'!F69</f>
        <v>Afectación Económica o presupuestal</v>
      </c>
      <c r="G69" s="203"/>
      <c r="H69" s="203"/>
      <c r="I69" s="204"/>
      <c r="J69" s="205" t="e">
        <f t="shared" si="0"/>
        <v>#DIV/0!</v>
      </c>
      <c r="K69" s="205" t="e">
        <f t="shared" si="1"/>
        <v>#DIV/0!</v>
      </c>
      <c r="L69" s="203"/>
      <c r="M69" s="203"/>
      <c r="N69" s="203"/>
      <c r="O69" s="203"/>
      <c r="P69" s="206" t="e">
        <f t="shared" si="2"/>
        <v>#DIV/0!</v>
      </c>
      <c r="Q69" s="207">
        <f t="shared" si="3"/>
        <v>1</v>
      </c>
    </row>
    <row r="70" spans="2:17" s="34" customFormat="1" ht="150" customHeight="1" x14ac:dyDescent="0.25">
      <c r="B70" s="99" t="str">
        <f>+'5 - Diseño y Valoración Control'!B70</f>
        <v>ACCESO A LA PROPIEDAD DE LA TIERRA Y LOS TERRITORIOS</v>
      </c>
      <c r="C70" s="99" t="str">
        <f>+'5 - Diseño y Valoración Control'!C70</f>
        <v>EQUIPO INICIATIVAS COMUNITARIAS DAE</v>
      </c>
      <c r="D70" s="203" t="str">
        <f>+'5 - Diseño y Valoración Control'!D70</f>
        <v>R 25</v>
      </c>
      <c r="E70" s="99" t="str">
        <f>+'5 - Diseño y Valoración Control'!E70</f>
        <v>Incumplimiento por parte de los proveedores de servicios e insumos de las Iniciativas Cofinanciadas</v>
      </c>
      <c r="F70" s="99" t="str">
        <f>+'5 - Diseño y Valoración Control'!F70</f>
        <v>Afectación Económica o presupuestal</v>
      </c>
      <c r="G70" s="203"/>
      <c r="H70" s="203"/>
      <c r="I70" s="204"/>
      <c r="J70" s="205" t="e">
        <f t="shared" si="0"/>
        <v>#DIV/0!</v>
      </c>
      <c r="K70" s="205" t="e">
        <f t="shared" si="1"/>
        <v>#DIV/0!</v>
      </c>
      <c r="L70" s="203"/>
      <c r="M70" s="203"/>
      <c r="N70" s="203"/>
      <c r="O70" s="203"/>
      <c r="P70" s="206" t="e">
        <f t="shared" si="2"/>
        <v>#DIV/0!</v>
      </c>
      <c r="Q70" s="207">
        <f t="shared" si="3"/>
        <v>1</v>
      </c>
    </row>
    <row r="71" spans="2:17" s="34" customFormat="1" ht="150" customHeight="1" x14ac:dyDescent="0.25">
      <c r="B71" s="99" t="str">
        <f>+'5 - Diseño y Valoración Control'!B71</f>
        <v>ACCESO A LA PROPIEDAD DE LA TIERRA Y LOS TERRITORIOS</v>
      </c>
      <c r="C71" s="99" t="str">
        <f>+'5 - Diseño y Valoración Control'!C71</f>
        <v>EQUIPO DE ADQUISICIONES DE PREDIOS Y/O MEJORAS DAE</v>
      </c>
      <c r="D71" s="203" t="str">
        <f>+'5 - Diseño y Valoración Control'!D71</f>
        <v>R 26</v>
      </c>
      <c r="E71" s="99" t="str">
        <f>+'5 - Diseño y Valoración Control'!E71</f>
        <v>Interrupción del proceso de compra directa de un predio y/o mejora</v>
      </c>
      <c r="F71" s="99" t="str">
        <f>+'5 - Diseño y Valoración Control'!F71</f>
        <v>Afectación Económica o presupuestal</v>
      </c>
      <c r="G71" s="203"/>
      <c r="H71" s="203"/>
      <c r="I71" s="204"/>
      <c r="J71" s="205" t="e">
        <f t="shared" si="0"/>
        <v>#DIV/0!</v>
      </c>
      <c r="K71" s="205" t="e">
        <f t="shared" si="1"/>
        <v>#DIV/0!</v>
      </c>
      <c r="L71" s="203"/>
      <c r="M71" s="203"/>
      <c r="N71" s="203"/>
      <c r="O71" s="203"/>
      <c r="P71" s="206" t="e">
        <f t="shared" si="2"/>
        <v>#DIV/0!</v>
      </c>
      <c r="Q71" s="207">
        <f t="shared" si="3"/>
        <v>1</v>
      </c>
    </row>
    <row r="72" spans="2:17" s="34" customFormat="1" ht="150" customHeight="1" x14ac:dyDescent="0.25">
      <c r="B72" s="99" t="str">
        <f>+'5 - Diseño y Valoración Control'!B72</f>
        <v>ACCESO A LA PROPIEDAD DE LA TIERRA Y LOS TERRITORIOS</v>
      </c>
      <c r="C72" s="99" t="str">
        <f>+'5 - Diseño y Valoración Control'!C72</f>
        <v>EQUIPO DE ADQUISICIONES DE PREDIOS Y/O MEJORAS DAE</v>
      </c>
      <c r="D72" s="203" t="str">
        <f>+'5 - Diseño y Valoración Control'!D72</f>
        <v>R 26</v>
      </c>
      <c r="E72" s="99" t="str">
        <f>+'5 - Diseño y Valoración Control'!E72</f>
        <v>Interrupción del proceso de compra directa de un predio y/o mejora</v>
      </c>
      <c r="F72" s="99" t="str">
        <f>+'5 - Diseño y Valoración Control'!F72</f>
        <v>Afectación Económica o presupuestal</v>
      </c>
      <c r="G72" s="203"/>
      <c r="H72" s="203"/>
      <c r="I72" s="204"/>
      <c r="J72" s="205" t="e">
        <f t="shared" si="0"/>
        <v>#DIV/0!</v>
      </c>
      <c r="K72" s="205" t="e">
        <f t="shared" si="1"/>
        <v>#DIV/0!</v>
      </c>
      <c r="L72" s="203"/>
      <c r="M72" s="203"/>
      <c r="N72" s="203"/>
      <c r="O72" s="203"/>
      <c r="P72" s="206" t="e">
        <f t="shared" si="2"/>
        <v>#DIV/0!</v>
      </c>
      <c r="Q72" s="207">
        <f t="shared" si="3"/>
        <v>1</v>
      </c>
    </row>
    <row r="73" spans="2:17" s="34" customFormat="1" ht="150" customHeight="1" x14ac:dyDescent="0.25">
      <c r="B73" s="99" t="str">
        <f>+'5 - Diseño y Valoración Control'!B73</f>
        <v>ACCESO A LA PROPIEDAD DE LA TIERRA Y LOS TERRITORIOS</v>
      </c>
      <c r="C73" s="99" t="str">
        <f>+'5 - Diseño y Valoración Control'!C73</f>
        <v>EQUIPO DE ADQUISICIONES DE PREDIOS Y/O MEJORAS DAE</v>
      </c>
      <c r="D73" s="203" t="str">
        <f>+'5 - Diseño y Valoración Control'!D73</f>
        <v>R 26</v>
      </c>
      <c r="E73" s="99" t="str">
        <f>+'5 - Diseño y Valoración Control'!E73</f>
        <v>Interrupción del proceso de compra directa de un predio y/o mejora</v>
      </c>
      <c r="F73" s="99" t="str">
        <f>+'5 - Diseño y Valoración Control'!F73</f>
        <v>Afectación Económica o presupuestal</v>
      </c>
      <c r="G73" s="203"/>
      <c r="H73" s="203"/>
      <c r="I73" s="204"/>
      <c r="J73" s="205" t="e">
        <f t="shared" si="0"/>
        <v>#DIV/0!</v>
      </c>
      <c r="K73" s="205" t="e">
        <f t="shared" si="1"/>
        <v>#DIV/0!</v>
      </c>
      <c r="L73" s="203"/>
      <c r="M73" s="203"/>
      <c r="N73" s="203"/>
      <c r="O73" s="203"/>
      <c r="P73" s="206" t="e">
        <f t="shared" si="2"/>
        <v>#DIV/0!</v>
      </c>
      <c r="Q73" s="207">
        <f t="shared" si="3"/>
        <v>1</v>
      </c>
    </row>
    <row r="74" spans="2:17" s="34" customFormat="1" ht="150" customHeight="1" x14ac:dyDescent="0.25">
      <c r="B74" s="99" t="str">
        <f>+'5 - Diseño y Valoración Control'!B74</f>
        <v>ACCESO A LA PROPIEDAD DE LA TIERRA Y LOS TERRITORIOS</v>
      </c>
      <c r="C74" s="99" t="str">
        <f>+'5 - Diseño y Valoración Control'!C74</f>
        <v>EQUIPO SISTEMAS DE INFORMACIÓN DAE</v>
      </c>
      <c r="D74" s="203" t="str">
        <f>+'5 - Diseño y Valoración Control'!D74</f>
        <v>R 27</v>
      </c>
      <c r="E74" s="99" t="str">
        <f>+'5 - Diseño y Valoración Control'!E74</f>
        <v>Falta de unificación en la información reportada</v>
      </c>
      <c r="F74" s="99" t="str">
        <f>+'5 - Diseño y Valoración Control'!F74</f>
        <v>Pérdida Reputacional</v>
      </c>
      <c r="G74" s="203"/>
      <c r="H74" s="203"/>
      <c r="I74" s="204"/>
      <c r="J74" s="205" t="e">
        <f t="shared" si="0"/>
        <v>#DIV/0!</v>
      </c>
      <c r="K74" s="205" t="e">
        <f t="shared" si="1"/>
        <v>#DIV/0!</v>
      </c>
      <c r="L74" s="203"/>
      <c r="M74" s="203"/>
      <c r="N74" s="203"/>
      <c r="O74" s="203"/>
      <c r="P74" s="206" t="e">
        <f t="shared" si="2"/>
        <v>#DIV/0!</v>
      </c>
      <c r="Q74" s="207">
        <f t="shared" si="3"/>
        <v>1</v>
      </c>
    </row>
    <row r="75" spans="2:17" s="34" customFormat="1" ht="150" customHeight="1" x14ac:dyDescent="0.25">
      <c r="B75" s="99" t="str">
        <f>+'5 - Diseño y Valoración Control'!B75</f>
        <v>ACCESO A LA PROPIEDAD DE LA TIERRA Y LOS TERRITORIOS</v>
      </c>
      <c r="C75" s="99" t="str">
        <f>+'5 - Diseño y Valoración Control'!C75</f>
        <v>EQUIPO SISTEMAS DE INFORMACIÓN DAE</v>
      </c>
      <c r="D75" s="203" t="str">
        <f>+'5 - Diseño y Valoración Control'!D75</f>
        <v>R 27</v>
      </c>
      <c r="E75" s="99" t="str">
        <f>+'5 - Diseño y Valoración Control'!E75</f>
        <v>Falta de unificación en la información reportada</v>
      </c>
      <c r="F75" s="99" t="str">
        <f>+'5 - Diseño y Valoración Control'!F75</f>
        <v>Pérdida Reputacional</v>
      </c>
      <c r="G75" s="203"/>
      <c r="H75" s="203"/>
      <c r="I75" s="204"/>
      <c r="J75" s="205" t="e">
        <f t="shared" ref="J75:J138" si="4">1-(H75/I75)</f>
        <v>#DIV/0!</v>
      </c>
      <c r="K75" s="205" t="e">
        <f t="shared" ref="K75:K138" si="5">_xlfn.IFS(J75&lt;0.8,"Cambio",J75&lt;0.9,"Revisión de control",J75&gt;0.89,"Se mantiene")</f>
        <v>#DIV/0!</v>
      </c>
      <c r="L75" s="203"/>
      <c r="M75" s="203"/>
      <c r="N75" s="203"/>
      <c r="O75" s="203"/>
      <c r="P75" s="206" t="e">
        <f t="shared" ref="P75:P138" si="6">+K75</f>
        <v>#DIV/0!</v>
      </c>
      <c r="Q75" s="207">
        <f t="shared" ref="Q75:Q138" si="7">(_xlfn.IFS(G75="",1,G75="SI",0)+_xlfn.IFS(L75="",1,L75="SI",1,L75="NO",0)+_xlfn.IFS(M75="",1,M75="SI",1,M75="NO",0)+_xlfn.IFS(N75="",1,N75="SI",1,N75="NO",0)+_xlfn.IFS(O75="",1,O75="SI",1,O75="NO",0))/5</f>
        <v>1</v>
      </c>
    </row>
    <row r="76" spans="2:17" s="34" customFormat="1" ht="150" customHeight="1" x14ac:dyDescent="0.25">
      <c r="B76" s="99" t="str">
        <f>+'5 - Diseño y Valoración Control'!B76</f>
        <v>ACCESO A LA PROPIEDAD DE LA TIERRA Y LOS TERRITORIOS</v>
      </c>
      <c r="C76" s="99" t="str">
        <f>+'5 - Diseño y Valoración Control'!C76</f>
        <v>EQUIPO SISTEMAS DE INFORMACIÓN DAE</v>
      </c>
      <c r="D76" s="203" t="str">
        <f>+'5 - Diseño y Valoración Control'!D76</f>
        <v>R 28</v>
      </c>
      <c r="E76" s="99" t="str">
        <f>+'5 - Diseño y Valoración Control'!E76</f>
        <v>Demora en la revisión de las diferentes peticiones presentadas por las comunidades étnicas a cargo de la DAE</v>
      </c>
      <c r="F76" s="99" t="str">
        <f>+'5 - Diseño y Valoración Control'!F76</f>
        <v>Pérdida Reputacional</v>
      </c>
      <c r="G76" s="203"/>
      <c r="H76" s="203"/>
      <c r="I76" s="204"/>
      <c r="J76" s="205" t="e">
        <f t="shared" si="4"/>
        <v>#DIV/0!</v>
      </c>
      <c r="K76" s="205" t="e">
        <f t="shared" si="5"/>
        <v>#DIV/0!</v>
      </c>
      <c r="L76" s="203"/>
      <c r="M76" s="203"/>
      <c r="N76" s="203"/>
      <c r="O76" s="203"/>
      <c r="P76" s="206" t="e">
        <f t="shared" si="6"/>
        <v>#DIV/0!</v>
      </c>
      <c r="Q76" s="207">
        <f t="shared" si="7"/>
        <v>1</v>
      </c>
    </row>
    <row r="77" spans="2:17" s="34" customFormat="1" ht="150" customHeight="1" x14ac:dyDescent="0.25">
      <c r="B77" s="99" t="str">
        <f>+'5 - Diseño y Valoración Control'!B77</f>
        <v>ACCESO A LA PROPIEDAD DE LA TIERRA Y LOS TERRITORIOS</v>
      </c>
      <c r="C77" s="99" t="str">
        <f>+'5 - Diseño y Valoración Control'!C77</f>
        <v>EQUIPO SISTEMAS DE INFORMACIÓN DAE</v>
      </c>
      <c r="D77" s="203" t="str">
        <f>+'5 - Diseño y Valoración Control'!D77</f>
        <v>R 28</v>
      </c>
      <c r="E77" s="99" t="str">
        <f>+'5 - Diseño y Valoración Control'!E77</f>
        <v>Demora en la revisión de las diferentes peticiones presentadas por las comunidades étnicas a cargo de la DAE</v>
      </c>
      <c r="F77" s="99" t="str">
        <f>+'5 - Diseño y Valoración Control'!F77</f>
        <v>Pérdida Reputacional</v>
      </c>
      <c r="G77" s="203"/>
      <c r="H77" s="203"/>
      <c r="I77" s="204"/>
      <c r="J77" s="205" t="e">
        <f t="shared" si="4"/>
        <v>#DIV/0!</v>
      </c>
      <c r="K77" s="205" t="e">
        <f t="shared" si="5"/>
        <v>#DIV/0!</v>
      </c>
      <c r="L77" s="203"/>
      <c r="M77" s="203"/>
      <c r="N77" s="203"/>
      <c r="O77" s="203"/>
      <c r="P77" s="206" t="e">
        <f t="shared" si="6"/>
        <v>#DIV/0!</v>
      </c>
      <c r="Q77" s="207">
        <f t="shared" si="7"/>
        <v>1</v>
      </c>
    </row>
    <row r="78" spans="2:17" s="34" customFormat="1" ht="150" customHeight="1" x14ac:dyDescent="0.25">
      <c r="B78" s="99" t="str">
        <f>+'5 - Diseño y Valoración Control'!B78</f>
        <v>ACCESO A LA PROPIEDAD DE LA TIERRA Y LOS TERRITORIOS</v>
      </c>
      <c r="C78" s="99" t="str">
        <f>+'5 - Diseño y Valoración Control'!C78</f>
        <v>DIRECCIÓN DE ACCESO A TIERRAS</v>
      </c>
      <c r="D78" s="203" t="str">
        <f>+'5 - Diseño y Valoración Control'!D78</f>
        <v>R 29</v>
      </c>
      <c r="E78" s="99" t="str">
        <f>+'5 - Diseño y Valoración Control'!E78</f>
        <v>Incumplimiento  de adquisición de predios en el marco de Políticas del Gobierno</v>
      </c>
      <c r="F78" s="99" t="str">
        <f>+'5 - Diseño y Valoración Control'!F78</f>
        <v>Pérdida Reputacional</v>
      </c>
      <c r="G78" s="203"/>
      <c r="H78" s="203"/>
      <c r="I78" s="204"/>
      <c r="J78" s="205" t="e">
        <f t="shared" si="4"/>
        <v>#DIV/0!</v>
      </c>
      <c r="K78" s="205" t="e">
        <f t="shared" si="5"/>
        <v>#DIV/0!</v>
      </c>
      <c r="L78" s="203"/>
      <c r="M78" s="203"/>
      <c r="N78" s="203"/>
      <c r="O78" s="203"/>
      <c r="P78" s="206" t="e">
        <f t="shared" si="6"/>
        <v>#DIV/0!</v>
      </c>
      <c r="Q78" s="207">
        <f t="shared" si="7"/>
        <v>1</v>
      </c>
    </row>
    <row r="79" spans="2:17" s="34" customFormat="1" ht="150" customHeight="1" x14ac:dyDescent="0.25">
      <c r="B79" s="99" t="str">
        <f>+'5 - Diseño y Valoración Control'!B79</f>
        <v>ACCESO A LA PROPIEDAD DE LA TIERRA Y LOS TERRITORIOS</v>
      </c>
      <c r="C79" s="99" t="str">
        <f>+'5 - Diseño y Valoración Control'!C79</f>
        <v>DIRECCIÓN DE ACCESO A TIERRAS</v>
      </c>
      <c r="D79" s="203" t="str">
        <f>+'5 - Diseño y Valoración Control'!D79</f>
        <v>R 29</v>
      </c>
      <c r="E79" s="99" t="str">
        <f>+'5 - Diseño y Valoración Control'!E79</f>
        <v>Incumplimiento  de adquisición de predios en el marco de Políticas del Gobierno</v>
      </c>
      <c r="F79" s="99" t="str">
        <f>+'5 - Diseño y Valoración Control'!F79</f>
        <v>Pérdida Reputacional</v>
      </c>
      <c r="G79" s="203"/>
      <c r="H79" s="203"/>
      <c r="I79" s="204"/>
      <c r="J79" s="205" t="e">
        <f t="shared" si="4"/>
        <v>#DIV/0!</v>
      </c>
      <c r="K79" s="205" t="e">
        <f t="shared" si="5"/>
        <v>#DIV/0!</v>
      </c>
      <c r="L79" s="203"/>
      <c r="M79" s="203"/>
      <c r="N79" s="203"/>
      <c r="O79" s="203"/>
      <c r="P79" s="206" t="e">
        <f t="shared" si="6"/>
        <v>#DIV/0!</v>
      </c>
      <c r="Q79" s="207">
        <f t="shared" si="7"/>
        <v>1</v>
      </c>
    </row>
    <row r="80" spans="2:17" s="34" customFormat="1" ht="150" customHeight="1" x14ac:dyDescent="0.25">
      <c r="B80" s="99" t="str">
        <f>+'5 - Diseño y Valoración Control'!B80</f>
        <v>ACCESO A LA PROPIEDAD DE LA TIERRA Y LOS TERRITORIOS</v>
      </c>
      <c r="C80" s="99" t="str">
        <f>+'5 - Diseño y Valoración Control'!C80</f>
        <v>DIRECCIÓN DE ACCESO A TIERRAS</v>
      </c>
      <c r="D80" s="203" t="str">
        <f>+'5 - Diseño y Valoración Control'!D80</f>
        <v>R 29</v>
      </c>
      <c r="E80" s="99" t="str">
        <f>+'5 - Diseño y Valoración Control'!E80</f>
        <v>Incumplimiento  de adquisición de predios en el marco de Políticas del Gobierno</v>
      </c>
      <c r="F80" s="99" t="str">
        <f>+'5 - Diseño y Valoración Control'!F80</f>
        <v>Pérdida Reputacional</v>
      </c>
      <c r="G80" s="203"/>
      <c r="H80" s="203"/>
      <c r="I80" s="204"/>
      <c r="J80" s="205" t="e">
        <f t="shared" si="4"/>
        <v>#DIV/0!</v>
      </c>
      <c r="K80" s="205" t="e">
        <f t="shared" si="5"/>
        <v>#DIV/0!</v>
      </c>
      <c r="L80" s="203"/>
      <c r="M80" s="203"/>
      <c r="N80" s="203"/>
      <c r="O80" s="203"/>
      <c r="P80" s="206" t="e">
        <f t="shared" si="6"/>
        <v>#DIV/0!</v>
      </c>
      <c r="Q80" s="207">
        <f t="shared" si="7"/>
        <v>1</v>
      </c>
    </row>
    <row r="81" spans="2:17" s="34" customFormat="1" ht="150" customHeight="1" x14ac:dyDescent="0.25">
      <c r="B81" s="99" t="str">
        <f>+'5 - Diseño y Valoración Control'!B81</f>
        <v>ACCESO A LA PROPIEDAD DE LA TIERRA Y LOS TERRITORIOS</v>
      </c>
      <c r="C81" s="99" t="str">
        <f>+'5 - Diseño y Valoración Control'!C81</f>
        <v>SUBDIRECCIÓN DE ACCESO A TIERRAS EN ZONAS FOCALIZADAS</v>
      </c>
      <c r="D81" s="203" t="str">
        <f>+'5 - Diseño y Valoración Control'!D81</f>
        <v>R 30</v>
      </c>
      <c r="E81" s="99" t="str">
        <f>+'5 - Diseño y Valoración Control'!E81</f>
        <v>Materializar un subsidio que no cumpla con los requisitos establecidos</v>
      </c>
      <c r="F81" s="99" t="str">
        <f>+'5 - Diseño y Valoración Control'!F81</f>
        <v>Afectación Económica o presupuestal</v>
      </c>
      <c r="G81" s="203"/>
      <c r="H81" s="203"/>
      <c r="I81" s="204"/>
      <c r="J81" s="205" t="e">
        <f t="shared" si="4"/>
        <v>#DIV/0!</v>
      </c>
      <c r="K81" s="205" t="e">
        <f t="shared" si="5"/>
        <v>#DIV/0!</v>
      </c>
      <c r="L81" s="203"/>
      <c r="M81" s="203"/>
      <c r="N81" s="203"/>
      <c r="O81" s="203"/>
      <c r="P81" s="206" t="e">
        <f t="shared" si="6"/>
        <v>#DIV/0!</v>
      </c>
      <c r="Q81" s="207">
        <f t="shared" si="7"/>
        <v>1</v>
      </c>
    </row>
    <row r="82" spans="2:17" s="34" customFormat="1" ht="150" customHeight="1" x14ac:dyDescent="0.25">
      <c r="B82" s="99" t="str">
        <f>+'5 - Diseño y Valoración Control'!B82</f>
        <v>ACCESO A LA PROPIEDAD DE LA TIERRA Y LOS TERRITORIOS</v>
      </c>
      <c r="C82" s="99" t="str">
        <f>+'5 - Diseño y Valoración Control'!C82</f>
        <v>SUBDIRECCIÓN DE ACCESO A TIERRAS EN ZONAS FOCALIZADAS</v>
      </c>
      <c r="D82" s="203" t="str">
        <f>+'5 - Diseño y Valoración Control'!D82</f>
        <v>R 30</v>
      </c>
      <c r="E82" s="99" t="str">
        <f>+'5 - Diseño y Valoración Control'!E82</f>
        <v>Materializar un subsidio que no cumpla con los requisitos establecidos</v>
      </c>
      <c r="F82" s="99" t="str">
        <f>+'5 - Diseño y Valoración Control'!F82</f>
        <v>Afectación Económica o presupuestal</v>
      </c>
      <c r="G82" s="203"/>
      <c r="H82" s="203"/>
      <c r="I82" s="204"/>
      <c r="J82" s="205" t="e">
        <f t="shared" si="4"/>
        <v>#DIV/0!</v>
      </c>
      <c r="K82" s="205" t="e">
        <f t="shared" si="5"/>
        <v>#DIV/0!</v>
      </c>
      <c r="L82" s="203"/>
      <c r="M82" s="203"/>
      <c r="N82" s="203"/>
      <c r="O82" s="203"/>
      <c r="P82" s="206" t="e">
        <f t="shared" si="6"/>
        <v>#DIV/0!</v>
      </c>
      <c r="Q82" s="207">
        <f t="shared" si="7"/>
        <v>1</v>
      </c>
    </row>
    <row r="83" spans="2:17" s="34" customFormat="1" ht="150" customHeight="1" x14ac:dyDescent="0.25">
      <c r="B83" s="99" t="str">
        <f>+'5 - Diseño y Valoración Control'!B83</f>
        <v>ACCESO A LA PROPIEDAD DE LA TIERRA Y LOS TERRITORIOS</v>
      </c>
      <c r="C83" s="99" t="str">
        <f>+'5 - Diseño y Valoración Control'!C83</f>
        <v>SUBDIRECCIÓN DE ACCESO A TIERRAS EN ZONAS FOCALIZADAS</v>
      </c>
      <c r="D83" s="203" t="str">
        <f>+'5 - Diseño y Valoración Control'!D83</f>
        <v>R 30</v>
      </c>
      <c r="E83" s="99" t="str">
        <f>+'5 - Diseño y Valoración Control'!E83</f>
        <v>Materializar un subsidio que no cumpla con los requisitos establecidos</v>
      </c>
      <c r="F83" s="99" t="str">
        <f>+'5 - Diseño y Valoración Control'!F83</f>
        <v>Afectación Económica o presupuestal</v>
      </c>
      <c r="G83" s="203"/>
      <c r="H83" s="203"/>
      <c r="I83" s="204"/>
      <c r="J83" s="205" t="e">
        <f t="shared" si="4"/>
        <v>#DIV/0!</v>
      </c>
      <c r="K83" s="205" t="e">
        <f t="shared" si="5"/>
        <v>#DIV/0!</v>
      </c>
      <c r="L83" s="203"/>
      <c r="M83" s="203"/>
      <c r="N83" s="203"/>
      <c r="O83" s="203"/>
      <c r="P83" s="206" t="e">
        <f t="shared" si="6"/>
        <v>#DIV/0!</v>
      </c>
      <c r="Q83" s="207">
        <f t="shared" si="7"/>
        <v>1</v>
      </c>
    </row>
    <row r="84" spans="2:17" s="34" customFormat="1" ht="150" customHeight="1" x14ac:dyDescent="0.25">
      <c r="B84" s="99" t="str">
        <f>+'5 - Diseño y Valoración Control'!B84</f>
        <v>ACCESO A LA PROPIEDAD DE LA TIERRA Y LOS TERRITORIOS</v>
      </c>
      <c r="C84" s="99" t="str">
        <f>+'5 - Diseño y Valoración Control'!C84</f>
        <v>SUBDIRECCIÓN DE ACCESO A TIERRAS EN ZONAS FOCALIZADAS</v>
      </c>
      <c r="D84" s="203" t="str">
        <f>+'5 - Diseño y Valoración Control'!D84</f>
        <v>R 30</v>
      </c>
      <c r="E84" s="99" t="str">
        <f>+'5 - Diseño y Valoración Control'!E84</f>
        <v>Materializar un subsidio que no cumpla con los requisitos establecidos</v>
      </c>
      <c r="F84" s="99" t="str">
        <f>+'5 - Diseño y Valoración Control'!F84</f>
        <v>Afectación Económica o presupuestal</v>
      </c>
      <c r="G84" s="203"/>
      <c r="H84" s="203"/>
      <c r="I84" s="204"/>
      <c r="J84" s="205" t="e">
        <f t="shared" si="4"/>
        <v>#DIV/0!</v>
      </c>
      <c r="K84" s="205" t="e">
        <f t="shared" si="5"/>
        <v>#DIV/0!</v>
      </c>
      <c r="L84" s="203"/>
      <c r="M84" s="203"/>
      <c r="N84" s="203"/>
      <c r="O84" s="203"/>
      <c r="P84" s="206" t="e">
        <f t="shared" si="6"/>
        <v>#DIV/0!</v>
      </c>
      <c r="Q84" s="207">
        <f t="shared" si="7"/>
        <v>1</v>
      </c>
    </row>
    <row r="85" spans="2:17" s="34" customFormat="1" ht="150" customHeight="1" x14ac:dyDescent="0.25">
      <c r="B85" s="99" t="str">
        <f>+'5 - Diseño y Valoración Control'!B85</f>
        <v>ACCESO A LA PROPIEDAD DE LA TIERRA Y LOS TERRITORIOS</v>
      </c>
      <c r="C85" s="99" t="str">
        <f>+'5 - Diseño y Valoración Control'!C85</f>
        <v>SUBDIRECCIÓN DE ACCESO A TIERRAS EN ZONAS FOCALIZADAS</v>
      </c>
      <c r="D85" s="203" t="str">
        <f>+'5 - Diseño y Valoración Control'!D85</f>
        <v>R 31</v>
      </c>
      <c r="E85" s="99" t="str">
        <f>+'5 - Diseño y Valoración Control'!E85</f>
        <v>Adjudicación de baldíos a persona natural, sin el cumplimiento de requisitos jurídicos, agronómicos y catastrales en los municipios focalizados</v>
      </c>
      <c r="F85" s="99" t="str">
        <f>+'5 - Diseño y Valoración Control'!F85</f>
        <v>Pérdida Reputacional</v>
      </c>
      <c r="G85" s="203"/>
      <c r="H85" s="203"/>
      <c r="I85" s="204"/>
      <c r="J85" s="205" t="e">
        <f t="shared" si="4"/>
        <v>#DIV/0!</v>
      </c>
      <c r="K85" s="205" t="e">
        <f t="shared" si="5"/>
        <v>#DIV/0!</v>
      </c>
      <c r="L85" s="203"/>
      <c r="M85" s="203"/>
      <c r="N85" s="203"/>
      <c r="O85" s="203"/>
      <c r="P85" s="206" t="e">
        <f t="shared" si="6"/>
        <v>#DIV/0!</v>
      </c>
      <c r="Q85" s="207">
        <f t="shared" si="7"/>
        <v>1</v>
      </c>
    </row>
    <row r="86" spans="2:17" s="34" customFormat="1" ht="150" customHeight="1" x14ac:dyDescent="0.25">
      <c r="B86" s="99" t="str">
        <f>+'5 - Diseño y Valoración Control'!B86</f>
        <v>ACCESO A LA PROPIEDAD DE LA TIERRA Y LOS TERRITORIOS</v>
      </c>
      <c r="C86" s="99" t="str">
        <f>+'5 - Diseño y Valoración Control'!C86</f>
        <v>SUBDIRECCIÓN DE ACCESO A TIERRAS EN ZONAS FOCALIZADAS</v>
      </c>
      <c r="D86" s="203" t="str">
        <f>+'5 - Diseño y Valoración Control'!D86</f>
        <v>R 31</v>
      </c>
      <c r="E86" s="99" t="str">
        <f>+'5 - Diseño y Valoración Control'!E86</f>
        <v>Adjudicación de baldíos a persona natural, sin el cumplimiento de requisitos jurídicos, agronómicos y catastrales en los municipios focalizados</v>
      </c>
      <c r="F86" s="99" t="str">
        <f>+'5 - Diseño y Valoración Control'!F86</f>
        <v>Pérdida Reputacional</v>
      </c>
      <c r="G86" s="203"/>
      <c r="H86" s="203"/>
      <c r="I86" s="204"/>
      <c r="J86" s="205" t="e">
        <f t="shared" si="4"/>
        <v>#DIV/0!</v>
      </c>
      <c r="K86" s="205" t="e">
        <f t="shared" si="5"/>
        <v>#DIV/0!</v>
      </c>
      <c r="L86" s="203"/>
      <c r="M86" s="203"/>
      <c r="N86" s="203"/>
      <c r="O86" s="203"/>
      <c r="P86" s="206" t="e">
        <f t="shared" si="6"/>
        <v>#DIV/0!</v>
      </c>
      <c r="Q86" s="207">
        <f t="shared" si="7"/>
        <v>1</v>
      </c>
    </row>
    <row r="87" spans="2:17" s="34" customFormat="1" ht="150" customHeight="1" x14ac:dyDescent="0.25">
      <c r="B87" s="99" t="str">
        <f>+'5 - Diseño y Valoración Control'!B87</f>
        <v>ACCESO A LA PROPIEDAD DE LA TIERRA Y LOS TERRITORIOS</v>
      </c>
      <c r="C87" s="99" t="str">
        <f>+'5 - Diseño y Valoración Control'!C87</f>
        <v>SUBDIRECCIÓN DE ACCESO A TIERRAS EN ZONAS FOCALIZADAS</v>
      </c>
      <c r="D87" s="203" t="str">
        <f>+'5 - Diseño y Valoración Control'!D87</f>
        <v>R 31</v>
      </c>
      <c r="E87" s="99" t="str">
        <f>+'5 - Diseño y Valoración Control'!E87</f>
        <v>Adjudicación de baldíos a persona natural, sin el cumplimiento de requisitos jurídicos, agronómicos y catastrales en los municipios focalizados</v>
      </c>
      <c r="F87" s="99" t="str">
        <f>+'5 - Diseño y Valoración Control'!F87</f>
        <v>Pérdida Reputacional</v>
      </c>
      <c r="G87" s="203"/>
      <c r="H87" s="203"/>
      <c r="I87" s="204"/>
      <c r="J87" s="205" t="e">
        <f t="shared" si="4"/>
        <v>#DIV/0!</v>
      </c>
      <c r="K87" s="205" t="e">
        <f t="shared" si="5"/>
        <v>#DIV/0!</v>
      </c>
      <c r="L87" s="203"/>
      <c r="M87" s="203"/>
      <c r="N87" s="203"/>
      <c r="O87" s="203"/>
      <c r="P87" s="206" t="e">
        <f t="shared" si="6"/>
        <v>#DIV/0!</v>
      </c>
      <c r="Q87" s="207">
        <f t="shared" si="7"/>
        <v>1</v>
      </c>
    </row>
    <row r="88" spans="2:17" s="34" customFormat="1" ht="150" customHeight="1" x14ac:dyDescent="0.25">
      <c r="B88" s="99" t="str">
        <f>+'5 - Diseño y Valoración Control'!B88</f>
        <v>ACCESO A LA PROPIEDAD DE LA TIERRA Y LOS TERRITORIOS</v>
      </c>
      <c r="C88" s="99" t="str">
        <f>+'5 - Diseño y Valoración Control'!C88</f>
        <v>SUBDIRECCIÓN DE ACCESO A TIERRAS POR DEMANDA Y DESCONGESTIÓN</v>
      </c>
      <c r="D88" s="203" t="str">
        <f>+'5 - Diseño y Valoración Control'!D88</f>
        <v>R 32</v>
      </c>
      <c r="E88" s="99" t="str">
        <f>+'5 - Diseño y Valoración Control'!E88</f>
        <v xml:space="preserve">Demoras en ejecutar las etapas propias del procedimiento por causas internas de revocatoria de predios no focalizados </v>
      </c>
      <c r="F88" s="99" t="str">
        <f>+'5 - Diseño y Valoración Control'!F88</f>
        <v>Pérdida Reputacional</v>
      </c>
      <c r="G88" s="203"/>
      <c r="H88" s="203"/>
      <c r="I88" s="204"/>
      <c r="J88" s="205" t="e">
        <f t="shared" si="4"/>
        <v>#DIV/0!</v>
      </c>
      <c r="K88" s="205" t="e">
        <f t="shared" si="5"/>
        <v>#DIV/0!</v>
      </c>
      <c r="L88" s="203"/>
      <c r="M88" s="203"/>
      <c r="N88" s="203"/>
      <c r="O88" s="203"/>
      <c r="P88" s="206" t="e">
        <f t="shared" si="6"/>
        <v>#DIV/0!</v>
      </c>
      <c r="Q88" s="207">
        <f t="shared" si="7"/>
        <v>1</v>
      </c>
    </row>
    <row r="89" spans="2:17" s="34" customFormat="1" ht="150" customHeight="1" x14ac:dyDescent="0.25">
      <c r="B89" s="99" t="str">
        <f>+'5 - Diseño y Valoración Control'!B89</f>
        <v>ACCESO A LA PROPIEDAD DE LA TIERRA Y LOS TERRITORIOS</v>
      </c>
      <c r="C89" s="99" t="str">
        <f>+'5 - Diseño y Valoración Control'!C89</f>
        <v>SUBDIRECCIÓN DE ACCESO A TIERRAS POR DEMANDA Y DESCONGESTIÓN</v>
      </c>
      <c r="D89" s="203" t="str">
        <f>+'5 - Diseño y Valoración Control'!D89</f>
        <v>R 32</v>
      </c>
      <c r="E89" s="99" t="str">
        <f>+'5 - Diseño y Valoración Control'!E89</f>
        <v xml:space="preserve">Demoras en ejecutar las etapas propias del procedimiento por causas internas de revocatoria de predios no focalizados </v>
      </c>
      <c r="F89" s="99" t="str">
        <f>+'5 - Diseño y Valoración Control'!F89</f>
        <v>Pérdida Reputacional</v>
      </c>
      <c r="G89" s="203"/>
      <c r="H89" s="203"/>
      <c r="I89" s="204"/>
      <c r="J89" s="205" t="e">
        <f t="shared" si="4"/>
        <v>#DIV/0!</v>
      </c>
      <c r="K89" s="205" t="e">
        <f t="shared" si="5"/>
        <v>#DIV/0!</v>
      </c>
      <c r="L89" s="203"/>
      <c r="M89" s="203"/>
      <c r="N89" s="203"/>
      <c r="O89" s="203"/>
      <c r="P89" s="206" t="e">
        <f t="shared" si="6"/>
        <v>#DIV/0!</v>
      </c>
      <c r="Q89" s="207">
        <f t="shared" si="7"/>
        <v>1</v>
      </c>
    </row>
    <row r="90" spans="2:17" s="34" customFormat="1" ht="150" customHeight="1" x14ac:dyDescent="0.25">
      <c r="B90" s="99" t="str">
        <f>+'5 - Diseño y Valoración Control'!B90</f>
        <v>ACCESO A LA PROPIEDAD DE LA TIERRA Y LOS TERRITORIOS</v>
      </c>
      <c r="C90" s="99" t="str">
        <f>+'5 - Diseño y Valoración Control'!C90</f>
        <v>SUBDIRECCIÓN DE ACCESO A TIERRAS POR DEMANDA Y DESCONGESTIÓN</v>
      </c>
      <c r="D90" s="203" t="str">
        <f>+'5 - Diseño y Valoración Control'!D90</f>
        <v>R 32</v>
      </c>
      <c r="E90" s="99" t="str">
        <f>+'5 - Diseño y Valoración Control'!E90</f>
        <v xml:space="preserve">Demoras en ejecutar las etapas propias del procedimiento por causas internas de revocatoria de predios no focalizados </v>
      </c>
      <c r="F90" s="99" t="str">
        <f>+'5 - Diseño y Valoración Control'!F90</f>
        <v>Pérdida Reputacional</v>
      </c>
      <c r="G90" s="203"/>
      <c r="H90" s="203"/>
      <c r="I90" s="204"/>
      <c r="J90" s="205" t="e">
        <f t="shared" si="4"/>
        <v>#DIV/0!</v>
      </c>
      <c r="K90" s="205" t="e">
        <f t="shared" si="5"/>
        <v>#DIV/0!</v>
      </c>
      <c r="L90" s="203"/>
      <c r="M90" s="203"/>
      <c r="N90" s="203"/>
      <c r="O90" s="203"/>
      <c r="P90" s="206" t="e">
        <f t="shared" si="6"/>
        <v>#DIV/0!</v>
      </c>
      <c r="Q90" s="207">
        <f t="shared" si="7"/>
        <v>1</v>
      </c>
    </row>
    <row r="91" spans="2:17" s="34" customFormat="1" ht="150" customHeight="1" x14ac:dyDescent="0.25">
      <c r="B91" s="99" t="str">
        <f>+'5 - Diseño y Valoración Control'!B91</f>
        <v>ACCESO A LA PROPIEDAD DE LA TIERRA Y LOS TERRITORIOS</v>
      </c>
      <c r="C91" s="99" t="str">
        <f>+'5 - Diseño y Valoración Control'!C91</f>
        <v>SUBDIRECCIÓN DE ACCESO A TIERRAS EN ZONAS FOCALIZADAS</v>
      </c>
      <c r="D91" s="203" t="str">
        <f>+'5 - Diseño y Valoración Control'!D91</f>
        <v>R 33</v>
      </c>
      <c r="E91" s="99" t="str">
        <f>+'5 - Diseño y Valoración Control'!E91</f>
        <v xml:space="preserve">Demoras en ejecutar las etapas propias del procedimiento por causas internas de revocatoria de predios focalizados </v>
      </c>
      <c r="F91" s="99" t="str">
        <f>+'5 - Diseño y Valoración Control'!F91</f>
        <v>Pérdida Reputacional</v>
      </c>
      <c r="G91" s="203"/>
      <c r="H91" s="203"/>
      <c r="I91" s="204"/>
      <c r="J91" s="205" t="e">
        <f t="shared" si="4"/>
        <v>#DIV/0!</v>
      </c>
      <c r="K91" s="205" t="e">
        <f t="shared" si="5"/>
        <v>#DIV/0!</v>
      </c>
      <c r="L91" s="203"/>
      <c r="M91" s="203"/>
      <c r="N91" s="203"/>
      <c r="O91" s="203"/>
      <c r="P91" s="206" t="e">
        <f t="shared" si="6"/>
        <v>#DIV/0!</v>
      </c>
      <c r="Q91" s="207">
        <f t="shared" si="7"/>
        <v>1</v>
      </c>
    </row>
    <row r="92" spans="2:17" s="34" customFormat="1" ht="150" customHeight="1" x14ac:dyDescent="0.25">
      <c r="B92" s="99" t="str">
        <f>+'5 - Diseño y Valoración Control'!B92</f>
        <v>ACCESO A LA PROPIEDAD DE LA TIERRA Y LOS TERRITORIOS</v>
      </c>
      <c r="C92" s="99" t="str">
        <f>+'5 - Diseño y Valoración Control'!C92</f>
        <v>SUBDIRECCIÓN DE ACCESO A TIERRAS EN ZONAS FOCALIZADAS</v>
      </c>
      <c r="D92" s="203" t="str">
        <f>+'5 - Diseño y Valoración Control'!D92</f>
        <v>R 33</v>
      </c>
      <c r="E92" s="99" t="str">
        <f>+'5 - Diseño y Valoración Control'!E92</f>
        <v xml:space="preserve">Demoras en ejecutar las etapas propias del procedimiento por causas internas de revocatoria de predios focalizados </v>
      </c>
      <c r="F92" s="99" t="str">
        <f>+'5 - Diseño y Valoración Control'!F92</f>
        <v>Pérdida Reputacional</v>
      </c>
      <c r="G92" s="203"/>
      <c r="H92" s="203"/>
      <c r="I92" s="204"/>
      <c r="J92" s="205" t="e">
        <f t="shared" si="4"/>
        <v>#DIV/0!</v>
      </c>
      <c r="K92" s="205" t="e">
        <f t="shared" si="5"/>
        <v>#DIV/0!</v>
      </c>
      <c r="L92" s="203"/>
      <c r="M92" s="203"/>
      <c r="N92" s="203"/>
      <c r="O92" s="203"/>
      <c r="P92" s="206" t="e">
        <f t="shared" si="6"/>
        <v>#DIV/0!</v>
      </c>
      <c r="Q92" s="207">
        <f t="shared" si="7"/>
        <v>1</v>
      </c>
    </row>
    <row r="93" spans="2:17" s="34" customFormat="1" ht="150" customHeight="1" x14ac:dyDescent="0.25">
      <c r="B93" s="99" t="str">
        <f>+'5 - Diseño y Valoración Control'!B93</f>
        <v>ACCESO A LA PROPIEDAD DE LA TIERRA Y LOS TERRITORIOS</v>
      </c>
      <c r="C93" s="99" t="str">
        <f>+'5 - Diseño y Valoración Control'!C93</f>
        <v>SUBDIRECCIÓN DE ACCESO A TIERRAS EN ZONAS FOCALIZADAS</v>
      </c>
      <c r="D93" s="203" t="str">
        <f>+'5 - Diseño y Valoración Control'!D93</f>
        <v>R 33</v>
      </c>
      <c r="E93" s="99" t="str">
        <f>+'5 - Diseño y Valoración Control'!E93</f>
        <v xml:space="preserve">Demoras en ejecutar las etapas propias del procedimiento por causas internas de revocatoria de predios focalizados </v>
      </c>
      <c r="F93" s="99" t="str">
        <f>+'5 - Diseño y Valoración Control'!F93</f>
        <v>Pérdida Reputacional</v>
      </c>
      <c r="G93" s="203"/>
      <c r="H93" s="203"/>
      <c r="I93" s="204"/>
      <c r="J93" s="205" t="e">
        <f t="shared" si="4"/>
        <v>#DIV/0!</v>
      </c>
      <c r="K93" s="205" t="e">
        <f t="shared" si="5"/>
        <v>#DIV/0!</v>
      </c>
      <c r="L93" s="203"/>
      <c r="M93" s="203"/>
      <c r="N93" s="203"/>
      <c r="O93" s="203"/>
      <c r="P93" s="206" t="e">
        <f t="shared" si="6"/>
        <v>#DIV/0!</v>
      </c>
      <c r="Q93" s="207">
        <f t="shared" si="7"/>
        <v>1</v>
      </c>
    </row>
    <row r="94" spans="2:17" s="34" customFormat="1" ht="150" customHeight="1" x14ac:dyDescent="0.25">
      <c r="B94" s="99" t="str">
        <f>+'5 - Diseño y Valoración Control'!B94</f>
        <v>ACCESO A LA PROPIEDAD DE LA TIERRA Y LOS TERRITORIOS</v>
      </c>
      <c r="C94" s="99" t="str">
        <f>+'5 - Diseño y Valoración Control'!C94</f>
        <v>DIRECCIÓN DE ACCESO A TIERRAS</v>
      </c>
      <c r="D94" s="203" t="str">
        <f>+'5 - Diseño y Valoración Control'!D94</f>
        <v>R 34</v>
      </c>
      <c r="E94" s="99" t="str">
        <f>+'5 - Diseño y Valoración Control'!E94</f>
        <v>Redireccionamiento equivocado de las solicitudes que ingresan a la DAT</v>
      </c>
      <c r="F94" s="99" t="str">
        <f>+'5 - Diseño y Valoración Control'!F94</f>
        <v>Pérdida Reputacional</v>
      </c>
      <c r="G94" s="203"/>
      <c r="H94" s="203"/>
      <c r="I94" s="204"/>
      <c r="J94" s="205" t="e">
        <f t="shared" si="4"/>
        <v>#DIV/0!</v>
      </c>
      <c r="K94" s="205" t="e">
        <f t="shared" si="5"/>
        <v>#DIV/0!</v>
      </c>
      <c r="L94" s="203"/>
      <c r="M94" s="203"/>
      <c r="N94" s="203"/>
      <c r="O94" s="203"/>
      <c r="P94" s="206" t="e">
        <f t="shared" si="6"/>
        <v>#DIV/0!</v>
      </c>
      <c r="Q94" s="207">
        <f t="shared" si="7"/>
        <v>1</v>
      </c>
    </row>
    <row r="95" spans="2:17" s="34" customFormat="1" ht="150" customHeight="1" x14ac:dyDescent="0.25">
      <c r="B95" s="99" t="str">
        <f>+'5 - Diseño y Valoración Control'!B95</f>
        <v>ACCESO A LA PROPIEDAD DE LA TIERRA Y LOS TERRITORIOS</v>
      </c>
      <c r="C95" s="99" t="str">
        <f>+'5 - Diseño y Valoración Control'!C95</f>
        <v>DIRECCIÓN DE ACCESO A TIERRAS</v>
      </c>
      <c r="D95" s="203" t="str">
        <f>+'5 - Diseño y Valoración Control'!D95</f>
        <v>R 34</v>
      </c>
      <c r="E95" s="99" t="str">
        <f>+'5 - Diseño y Valoración Control'!E95</f>
        <v>Redireccionamiento equivocado de las solicitudes que ingresan a la DAT</v>
      </c>
      <c r="F95" s="99" t="str">
        <f>+'5 - Diseño y Valoración Control'!F95</f>
        <v>Pérdida Reputacional</v>
      </c>
      <c r="G95" s="203"/>
      <c r="H95" s="203"/>
      <c r="I95" s="204"/>
      <c r="J95" s="205" t="e">
        <f t="shared" si="4"/>
        <v>#DIV/0!</v>
      </c>
      <c r="K95" s="205" t="e">
        <f t="shared" si="5"/>
        <v>#DIV/0!</v>
      </c>
      <c r="L95" s="203"/>
      <c r="M95" s="203"/>
      <c r="N95" s="203"/>
      <c r="O95" s="203"/>
      <c r="P95" s="206" t="e">
        <f t="shared" si="6"/>
        <v>#DIV/0!</v>
      </c>
      <c r="Q95" s="207">
        <f t="shared" si="7"/>
        <v>1</v>
      </c>
    </row>
    <row r="96" spans="2:17" s="34" customFormat="1" ht="150" customHeight="1" x14ac:dyDescent="0.25">
      <c r="B96" s="99" t="str">
        <f>+'5 - Diseño y Valoración Control'!B96</f>
        <v>ADMINISTRACIÓN DE TIERRAS</v>
      </c>
      <c r="C96" s="99" t="str">
        <f>+'5 - Diseño y Valoración Control'!C96</f>
        <v>EQUIPO SISTEMAS DE INFORMACIÓN DAE</v>
      </c>
      <c r="D96" s="203" t="str">
        <f>+'5 - Diseño y Valoración Control'!D96</f>
        <v>R 35</v>
      </c>
      <c r="E96" s="99" t="str">
        <f>+'5 - Diseño y Valoración Control'!E96</f>
        <v>Demora en la revisión de las diferentes peticiones presentadas por las comunidades y/o resguardos indígenas a cargo de la DAE</v>
      </c>
      <c r="F96" s="99" t="str">
        <f>+'5 - Diseño y Valoración Control'!F96</f>
        <v>Pérdida Reputacional</v>
      </c>
      <c r="G96" s="203"/>
      <c r="H96" s="203"/>
      <c r="I96" s="204"/>
      <c r="J96" s="205" t="e">
        <f t="shared" si="4"/>
        <v>#DIV/0!</v>
      </c>
      <c r="K96" s="205" t="e">
        <f t="shared" si="5"/>
        <v>#DIV/0!</v>
      </c>
      <c r="L96" s="203"/>
      <c r="M96" s="203"/>
      <c r="N96" s="203"/>
      <c r="O96" s="203"/>
      <c r="P96" s="206" t="e">
        <f t="shared" si="6"/>
        <v>#DIV/0!</v>
      </c>
      <c r="Q96" s="207">
        <f t="shared" si="7"/>
        <v>1</v>
      </c>
    </row>
    <row r="97" spans="2:17" s="34" customFormat="1" ht="150" customHeight="1" x14ac:dyDescent="0.25">
      <c r="B97" s="99" t="str">
        <f>+'5 - Diseño y Valoración Control'!B97</f>
        <v>ADMINISTRACIÓN DE TIERRAS</v>
      </c>
      <c r="C97" s="99" t="str">
        <f>+'5 - Diseño y Valoración Control'!C97</f>
        <v>EQUIPO SISTEMAS DE INFORMACIÓN DAE</v>
      </c>
      <c r="D97" s="203" t="str">
        <f>+'5 - Diseño y Valoración Control'!D97</f>
        <v>R 35</v>
      </c>
      <c r="E97" s="99" t="str">
        <f>+'5 - Diseño y Valoración Control'!E97</f>
        <v>Demora en la revisión de las diferentes peticiones presentadas por las comunidades y/o resguardos indígenas a cargo de la DAE</v>
      </c>
      <c r="F97" s="99" t="str">
        <f>+'5 - Diseño y Valoración Control'!F97</f>
        <v>Pérdida Reputacional</v>
      </c>
      <c r="G97" s="203"/>
      <c r="H97" s="203"/>
      <c r="I97" s="204"/>
      <c r="J97" s="205" t="e">
        <f t="shared" si="4"/>
        <v>#DIV/0!</v>
      </c>
      <c r="K97" s="205" t="e">
        <f t="shared" si="5"/>
        <v>#DIV/0!</v>
      </c>
      <c r="L97" s="203"/>
      <c r="M97" s="203"/>
      <c r="N97" s="203"/>
      <c r="O97" s="203"/>
      <c r="P97" s="206" t="e">
        <f t="shared" si="6"/>
        <v>#DIV/0!</v>
      </c>
      <c r="Q97" s="207">
        <f t="shared" si="7"/>
        <v>1</v>
      </c>
    </row>
    <row r="98" spans="2:17" s="34" customFormat="1" ht="150" customHeight="1" x14ac:dyDescent="0.25">
      <c r="B98" s="99" t="str">
        <f>+'5 - Diseño y Valoración Control'!B98</f>
        <v>ADMINISTRACIÓN DE TIERRAS</v>
      </c>
      <c r="C98" s="99" t="str">
        <f>+'5 - Diseño y Valoración Control'!C98</f>
        <v>SUBDIRECCIÓN DE ADMINISTRACIÓN DE TIERRAS DE LA NACIÓN</v>
      </c>
      <c r="D98" s="203" t="str">
        <f>+'5 - Diseño y Valoración Control'!D98</f>
        <v>R 36</v>
      </c>
      <c r="E98" s="99" t="str">
        <f>+'5 - Diseño y Valoración Control'!E98</f>
        <v>Inventario de predios desactualizado de Fondo de Tierras para la Reforma Rural Integral</v>
      </c>
      <c r="F98" s="99" t="str">
        <f>+'5 - Diseño y Valoración Control'!F98</f>
        <v>Pérdida Reputacional</v>
      </c>
      <c r="G98" s="203"/>
      <c r="H98" s="203"/>
      <c r="I98" s="204"/>
      <c r="J98" s="205" t="e">
        <f t="shared" si="4"/>
        <v>#DIV/0!</v>
      </c>
      <c r="K98" s="205" t="e">
        <f t="shared" si="5"/>
        <v>#DIV/0!</v>
      </c>
      <c r="L98" s="203"/>
      <c r="M98" s="203"/>
      <c r="N98" s="203"/>
      <c r="O98" s="203"/>
      <c r="P98" s="206" t="e">
        <f t="shared" si="6"/>
        <v>#DIV/0!</v>
      </c>
      <c r="Q98" s="207">
        <f t="shared" si="7"/>
        <v>1</v>
      </c>
    </row>
    <row r="99" spans="2:17" s="34" customFormat="1" ht="150" customHeight="1" x14ac:dyDescent="0.25">
      <c r="B99" s="99" t="str">
        <f>+'5 - Diseño y Valoración Control'!B99</f>
        <v>ADMINISTRACIÓN DE TIERRAS</v>
      </c>
      <c r="C99" s="99" t="str">
        <f>+'5 - Diseño y Valoración Control'!C99</f>
        <v>SUBDIRECCIÓN DE ADMINISTRACIÓN DE TIERRAS DE LA NACIÓN</v>
      </c>
      <c r="D99" s="203" t="str">
        <f>+'5 - Diseño y Valoración Control'!D99</f>
        <v>R 36</v>
      </c>
      <c r="E99" s="99" t="str">
        <f>+'5 - Diseño y Valoración Control'!E99</f>
        <v>Inventario de predios desactualizado de Fondo de Tierras para la Reforma Rural Integral</v>
      </c>
      <c r="F99" s="99" t="str">
        <f>+'5 - Diseño y Valoración Control'!F99</f>
        <v>Pérdida Reputacional</v>
      </c>
      <c r="G99" s="203"/>
      <c r="H99" s="203"/>
      <c r="I99" s="204"/>
      <c r="J99" s="205" t="e">
        <f t="shared" si="4"/>
        <v>#DIV/0!</v>
      </c>
      <c r="K99" s="205" t="e">
        <f t="shared" si="5"/>
        <v>#DIV/0!</v>
      </c>
      <c r="L99" s="203"/>
      <c r="M99" s="203"/>
      <c r="N99" s="203"/>
      <c r="O99" s="203"/>
      <c r="P99" s="206" t="e">
        <f t="shared" si="6"/>
        <v>#DIV/0!</v>
      </c>
      <c r="Q99" s="207">
        <f t="shared" si="7"/>
        <v>1</v>
      </c>
    </row>
    <row r="100" spans="2:17" s="34" customFormat="1" ht="150" customHeight="1" x14ac:dyDescent="0.25">
      <c r="B100" s="99" t="str">
        <f>+'5 - Diseño y Valoración Control'!B100</f>
        <v>GESTIÓN DE LA INFORMACIÓN</v>
      </c>
      <c r="C100" s="99" t="str">
        <f>+'5 - Diseño y Valoración Control'!C100</f>
        <v>DIRECCIÓN GENERAL - GEOGRAFÍA, TOPOGRAFÍA Y CATASTRO</v>
      </c>
      <c r="D100" s="203" t="str">
        <f>+'5 - Diseño y Valoración Control'!D100</f>
        <v>R 37</v>
      </c>
      <c r="E100" s="99" t="str">
        <f>+'5 - Diseño y Valoración Control'!E100</f>
        <v>Entrega de información Topográfica fuera de los tiempos requeridos</v>
      </c>
      <c r="F100" s="99" t="str">
        <f>+'5 - Diseño y Valoración Control'!F100</f>
        <v>Pérdida Reputacional</v>
      </c>
      <c r="G100" s="203"/>
      <c r="H100" s="203"/>
      <c r="I100" s="204"/>
      <c r="J100" s="205" t="e">
        <f t="shared" si="4"/>
        <v>#DIV/0!</v>
      </c>
      <c r="K100" s="205" t="e">
        <f t="shared" si="5"/>
        <v>#DIV/0!</v>
      </c>
      <c r="L100" s="203"/>
      <c r="M100" s="203"/>
      <c r="N100" s="203"/>
      <c r="O100" s="203"/>
      <c r="P100" s="206" t="e">
        <f t="shared" si="6"/>
        <v>#DIV/0!</v>
      </c>
      <c r="Q100" s="207">
        <f t="shared" si="7"/>
        <v>1</v>
      </c>
    </row>
    <row r="101" spans="2:17" s="34" customFormat="1" ht="150" customHeight="1" x14ac:dyDescent="0.25">
      <c r="B101" s="99" t="str">
        <f>+'5 - Diseño y Valoración Control'!B101</f>
        <v>GESTIÓN DE LA INFORMACIÓN</v>
      </c>
      <c r="C101" s="99" t="str">
        <f>+'5 - Diseño y Valoración Control'!C101</f>
        <v>DIRECCIÓN GENERAL - GEOGRAFÍA, TOPOGRAFÍA Y CATASTRO</v>
      </c>
      <c r="D101" s="203" t="str">
        <f>+'5 - Diseño y Valoración Control'!D101</f>
        <v>R 37</v>
      </c>
      <c r="E101" s="99" t="str">
        <f>+'5 - Diseño y Valoración Control'!E101</f>
        <v>Entrega de información Topográfica fuera de los tiempos requeridos</v>
      </c>
      <c r="F101" s="99" t="str">
        <f>+'5 - Diseño y Valoración Control'!F101</f>
        <v>Pérdida Reputacional</v>
      </c>
      <c r="G101" s="203"/>
      <c r="H101" s="203"/>
      <c r="I101" s="204"/>
      <c r="J101" s="205" t="e">
        <f t="shared" si="4"/>
        <v>#DIV/0!</v>
      </c>
      <c r="K101" s="205" t="e">
        <f t="shared" si="5"/>
        <v>#DIV/0!</v>
      </c>
      <c r="L101" s="203"/>
      <c r="M101" s="203"/>
      <c r="N101" s="203"/>
      <c r="O101" s="203"/>
      <c r="P101" s="206" t="e">
        <f t="shared" si="6"/>
        <v>#DIV/0!</v>
      </c>
      <c r="Q101" s="207">
        <f t="shared" si="7"/>
        <v>1</v>
      </c>
    </row>
    <row r="102" spans="2:17" s="34" customFormat="1" ht="150" customHeight="1" x14ac:dyDescent="0.25">
      <c r="B102" s="99" t="str">
        <f>+'5 - Diseño y Valoración Control'!B102</f>
        <v>GESTIÓN DE LA INFORMACIÓN</v>
      </c>
      <c r="C102" s="99" t="str">
        <f>+'5 - Diseño y Valoración Control'!C102</f>
        <v>DIRECCIÓN GENERAL - GEOGRAFÍA, TOPOGRAFÍA Y CATASTRO</v>
      </c>
      <c r="D102" s="203" t="str">
        <f>+'5 - Diseño y Valoración Control'!D102</f>
        <v>R 38</v>
      </c>
      <c r="E102" s="99" t="str">
        <f>+'5 - Diseño y Valoración Control'!E102</f>
        <v>Entrega de información fuera de los estándares y requisitos técnicos mínimos</v>
      </c>
      <c r="F102" s="99" t="str">
        <f>+'5 - Diseño y Valoración Control'!F102</f>
        <v>Pérdida Reputacional</v>
      </c>
      <c r="G102" s="203"/>
      <c r="H102" s="203"/>
      <c r="I102" s="204"/>
      <c r="J102" s="205" t="e">
        <f t="shared" si="4"/>
        <v>#DIV/0!</v>
      </c>
      <c r="K102" s="205" t="e">
        <f t="shared" si="5"/>
        <v>#DIV/0!</v>
      </c>
      <c r="L102" s="203"/>
      <c r="M102" s="203"/>
      <c r="N102" s="203"/>
      <c r="O102" s="203"/>
      <c r="P102" s="206" t="e">
        <f t="shared" si="6"/>
        <v>#DIV/0!</v>
      </c>
      <c r="Q102" s="207">
        <f t="shared" si="7"/>
        <v>1</v>
      </c>
    </row>
    <row r="103" spans="2:17" s="34" customFormat="1" ht="150" customHeight="1" x14ac:dyDescent="0.25">
      <c r="B103" s="99" t="str">
        <f>+'5 - Diseño y Valoración Control'!B103</f>
        <v>GESTIÓN DE LA INFORMACIÓN</v>
      </c>
      <c r="C103" s="99" t="str">
        <f>+'5 - Diseño y Valoración Control'!C103</f>
        <v>DIRECCIÓN GENERAL - GEOGRAFÍA, TOPOGRAFÍA Y CATASTRO</v>
      </c>
      <c r="D103" s="203" t="str">
        <f>+'5 - Diseño y Valoración Control'!D103</f>
        <v>R 38</v>
      </c>
      <c r="E103" s="99" t="str">
        <f>+'5 - Diseño y Valoración Control'!E103</f>
        <v>Entrega de información fuera de los estándares y requisitos técnicos mínimos</v>
      </c>
      <c r="F103" s="99" t="str">
        <f>+'5 - Diseño y Valoración Control'!F103</f>
        <v>Pérdida Reputacional</v>
      </c>
      <c r="G103" s="203"/>
      <c r="H103" s="203"/>
      <c r="I103" s="204"/>
      <c r="J103" s="205" t="e">
        <f t="shared" si="4"/>
        <v>#DIV/0!</v>
      </c>
      <c r="K103" s="205" t="e">
        <f t="shared" si="5"/>
        <v>#DIV/0!</v>
      </c>
      <c r="L103" s="203"/>
      <c r="M103" s="203"/>
      <c r="N103" s="203"/>
      <c r="O103" s="203"/>
      <c r="P103" s="206" t="e">
        <f t="shared" si="6"/>
        <v>#DIV/0!</v>
      </c>
      <c r="Q103" s="207">
        <f t="shared" si="7"/>
        <v>1</v>
      </c>
    </row>
    <row r="104" spans="2:17" s="34" customFormat="1" ht="150" customHeight="1" x14ac:dyDescent="0.25">
      <c r="B104" s="99" t="str">
        <f>+'5 - Diseño y Valoración Control'!B104</f>
        <v>GESTIÓN DE LA INFORMACIÓN</v>
      </c>
      <c r="C104" s="99" t="str">
        <f>+'5 - Diseño y Valoración Control'!C104</f>
        <v>SUBDIRECCIÓN DE SISTEMAS DE INFORMACIÓN DE TIERRAS</v>
      </c>
      <c r="D104" s="203" t="str">
        <f>+'5 - Diseño y Valoración Control'!D104</f>
        <v>R 39</v>
      </c>
      <c r="E104" s="99" t="str">
        <f>+'5 - Diseño y Valoración Control'!E104</f>
        <v>Incumplimiento en la entrega de productos y servicios en la construcción de soluciones de software</v>
      </c>
      <c r="F104" s="99" t="str">
        <f>+'5 - Diseño y Valoración Control'!F104</f>
        <v>Afectación Económica o presupuestal</v>
      </c>
      <c r="G104" s="203"/>
      <c r="H104" s="203"/>
      <c r="I104" s="204"/>
      <c r="J104" s="205" t="e">
        <f t="shared" si="4"/>
        <v>#DIV/0!</v>
      </c>
      <c r="K104" s="205" t="e">
        <f t="shared" si="5"/>
        <v>#DIV/0!</v>
      </c>
      <c r="L104" s="203"/>
      <c r="M104" s="203"/>
      <c r="N104" s="203"/>
      <c r="O104" s="203"/>
      <c r="P104" s="206" t="e">
        <f t="shared" si="6"/>
        <v>#DIV/0!</v>
      </c>
      <c r="Q104" s="207">
        <f t="shared" si="7"/>
        <v>1</v>
      </c>
    </row>
    <row r="105" spans="2:17" s="34" customFormat="1" ht="150" customHeight="1" x14ac:dyDescent="0.25">
      <c r="B105" s="99" t="str">
        <f>+'5 - Diseño y Valoración Control'!B105</f>
        <v>GESTIÓN DE LA INFORMACIÓN</v>
      </c>
      <c r="C105" s="99" t="str">
        <f>+'5 - Diseño y Valoración Control'!C105</f>
        <v>SUBDIRECCIÓN DE SISTEMAS DE INFORMACIÓN DE TIERRAS</v>
      </c>
      <c r="D105" s="203" t="str">
        <f>+'5 - Diseño y Valoración Control'!D105</f>
        <v>R 39</v>
      </c>
      <c r="E105" s="99" t="str">
        <f>+'5 - Diseño y Valoración Control'!E105</f>
        <v>Incumplimiento en la entrega de productos y servicios en la construcción de soluciones de software</v>
      </c>
      <c r="F105" s="99" t="str">
        <f>+'5 - Diseño y Valoración Control'!F105</f>
        <v>Afectación Económica o presupuestal</v>
      </c>
      <c r="G105" s="203"/>
      <c r="H105" s="203"/>
      <c r="I105" s="204"/>
      <c r="J105" s="205" t="e">
        <f t="shared" si="4"/>
        <v>#DIV/0!</v>
      </c>
      <c r="K105" s="205" t="e">
        <f t="shared" si="5"/>
        <v>#DIV/0!</v>
      </c>
      <c r="L105" s="203"/>
      <c r="M105" s="203"/>
      <c r="N105" s="203"/>
      <c r="O105" s="203"/>
      <c r="P105" s="206" t="e">
        <f t="shared" si="6"/>
        <v>#DIV/0!</v>
      </c>
      <c r="Q105" s="207">
        <f t="shared" si="7"/>
        <v>1</v>
      </c>
    </row>
    <row r="106" spans="2:17" s="34" customFormat="1" ht="150" customHeight="1" x14ac:dyDescent="0.25">
      <c r="B106" s="99" t="str">
        <f>+'5 - Diseño y Valoración Control'!B106</f>
        <v>GESTIÓN DE LA INFORMACIÓN</v>
      </c>
      <c r="C106" s="99" t="str">
        <f>+'5 - Diseño y Valoración Control'!C106</f>
        <v>SUBDIRECCIÓN DE SISTEMAS DE INFORMACIÓN DE TIERRAS</v>
      </c>
      <c r="D106" s="203" t="str">
        <f>+'5 - Diseño y Valoración Control'!D106</f>
        <v>R 39</v>
      </c>
      <c r="E106" s="99" t="str">
        <f>+'5 - Diseño y Valoración Control'!E106</f>
        <v>Incumplimiento en la entrega de productos y servicios en la construcción de soluciones de software</v>
      </c>
      <c r="F106" s="99" t="str">
        <f>+'5 - Diseño y Valoración Control'!F106</f>
        <v>Afectación Económica o presupuestal</v>
      </c>
      <c r="G106" s="203"/>
      <c r="H106" s="203"/>
      <c r="I106" s="204"/>
      <c r="J106" s="205" t="e">
        <f t="shared" si="4"/>
        <v>#DIV/0!</v>
      </c>
      <c r="K106" s="205" t="e">
        <f t="shared" si="5"/>
        <v>#DIV/0!</v>
      </c>
      <c r="L106" s="203"/>
      <c r="M106" s="203"/>
      <c r="N106" s="203"/>
      <c r="O106" s="203"/>
      <c r="P106" s="206" t="e">
        <f t="shared" si="6"/>
        <v>#DIV/0!</v>
      </c>
      <c r="Q106" s="207">
        <f t="shared" si="7"/>
        <v>1</v>
      </c>
    </row>
    <row r="107" spans="2:17" s="34" customFormat="1" ht="150" customHeight="1" x14ac:dyDescent="0.25">
      <c r="B107" s="99" t="str">
        <f>+'5 - Diseño y Valoración Control'!B107</f>
        <v>GESTIÓN DE LA INFORMACIÓN</v>
      </c>
      <c r="C107" s="99" t="str">
        <f>+'5 - Diseño y Valoración Control'!C107</f>
        <v>SUBDIRECCIÓN DE SISTEMAS DE INFORMACIÓN DE TIERRAS</v>
      </c>
      <c r="D107" s="203" t="str">
        <f>+'5 - Diseño y Valoración Control'!D107</f>
        <v>R 40</v>
      </c>
      <c r="E107" s="99" t="str">
        <f>+'5 - Diseño y Valoración Control'!E107</f>
        <v>Incumplir los tiempos de entrega de desarrollo y ajustes a las aplicaciones de la Agencia</v>
      </c>
      <c r="F107" s="99" t="str">
        <f>+'5 - Diseño y Valoración Control'!F107</f>
        <v>Afectación Económica o presupuestal</v>
      </c>
      <c r="G107" s="203"/>
      <c r="H107" s="203"/>
      <c r="I107" s="204"/>
      <c r="J107" s="205" t="e">
        <f t="shared" si="4"/>
        <v>#DIV/0!</v>
      </c>
      <c r="K107" s="205" t="e">
        <f t="shared" si="5"/>
        <v>#DIV/0!</v>
      </c>
      <c r="L107" s="203"/>
      <c r="M107" s="203"/>
      <c r="N107" s="203"/>
      <c r="O107" s="203"/>
      <c r="P107" s="206" t="e">
        <f t="shared" si="6"/>
        <v>#DIV/0!</v>
      </c>
      <c r="Q107" s="207">
        <f t="shared" si="7"/>
        <v>1</v>
      </c>
    </row>
    <row r="108" spans="2:17" s="34" customFormat="1" ht="150" customHeight="1" x14ac:dyDescent="0.25">
      <c r="B108" s="99" t="str">
        <f>+'5 - Diseño y Valoración Control'!B108</f>
        <v>GESTIÓN DE LA INFORMACIÓN</v>
      </c>
      <c r="C108" s="99" t="str">
        <f>+'5 - Diseño y Valoración Control'!C108</f>
        <v>SUBDIRECCIÓN DE SISTEMAS DE INFORMACIÓN DE TIERRAS</v>
      </c>
      <c r="D108" s="203" t="str">
        <f>+'5 - Diseño y Valoración Control'!D108</f>
        <v>R 40</v>
      </c>
      <c r="E108" s="99" t="str">
        <f>+'5 - Diseño y Valoración Control'!E108</f>
        <v>Incumplir los tiempos de entrega de desarrollo y ajustes a las aplicaciones de la Agencia</v>
      </c>
      <c r="F108" s="99" t="str">
        <f>+'5 - Diseño y Valoración Control'!F108</f>
        <v>Afectación Económica o presupuestal</v>
      </c>
      <c r="G108" s="203"/>
      <c r="H108" s="203"/>
      <c r="I108" s="204"/>
      <c r="J108" s="205" t="e">
        <f t="shared" si="4"/>
        <v>#DIV/0!</v>
      </c>
      <c r="K108" s="205" t="e">
        <f t="shared" si="5"/>
        <v>#DIV/0!</v>
      </c>
      <c r="L108" s="203"/>
      <c r="M108" s="203"/>
      <c r="N108" s="203"/>
      <c r="O108" s="203"/>
      <c r="P108" s="206" t="e">
        <f t="shared" si="6"/>
        <v>#DIV/0!</v>
      </c>
      <c r="Q108" s="207">
        <f t="shared" si="7"/>
        <v>1</v>
      </c>
    </row>
    <row r="109" spans="2:17" s="34" customFormat="1" ht="150" customHeight="1" x14ac:dyDescent="0.25">
      <c r="B109" s="99" t="str">
        <f>+'5 - Diseño y Valoración Control'!B109</f>
        <v>GESTIÓN DE LA INFORMACIÓN</v>
      </c>
      <c r="C109" s="99" t="str">
        <f>+'5 - Diseño y Valoración Control'!C109</f>
        <v>SUBDIRECCIÓN DE SISTEMAS DE INFORMACIÓN DE TIERRAS</v>
      </c>
      <c r="D109" s="203" t="str">
        <f>+'5 - Diseño y Valoración Control'!D109</f>
        <v>R 41</v>
      </c>
      <c r="E109" s="99" t="str">
        <f>+'5 - Diseño y Valoración Control'!E109</f>
        <v>Realizar actividades relacionadas con los procedimientos misionales fuera del sistema integrado de tierras (SIT), dispuesto  por la Entidad</v>
      </c>
      <c r="F109" s="99" t="str">
        <f>+'5 - Diseño y Valoración Control'!F109</f>
        <v>Afectación Económica o presupuestal</v>
      </c>
      <c r="G109" s="203"/>
      <c r="H109" s="203"/>
      <c r="I109" s="204"/>
      <c r="J109" s="205" t="e">
        <f t="shared" si="4"/>
        <v>#DIV/0!</v>
      </c>
      <c r="K109" s="205" t="e">
        <f t="shared" si="5"/>
        <v>#DIV/0!</v>
      </c>
      <c r="L109" s="203"/>
      <c r="M109" s="203"/>
      <c r="N109" s="203"/>
      <c r="O109" s="203"/>
      <c r="P109" s="206" t="e">
        <f t="shared" si="6"/>
        <v>#DIV/0!</v>
      </c>
      <c r="Q109" s="207">
        <f t="shared" si="7"/>
        <v>1</v>
      </c>
    </row>
    <row r="110" spans="2:17" s="34" customFormat="1" ht="150" customHeight="1" x14ac:dyDescent="0.25">
      <c r="B110" s="99" t="str">
        <f>+'5 - Diseño y Valoración Control'!B110</f>
        <v>GESTIÓN DE LA INFORMACIÓN</v>
      </c>
      <c r="C110" s="99" t="str">
        <f>+'5 - Diseño y Valoración Control'!C110</f>
        <v>SUBDIRECCIÓN DE SISTEMAS DE INFORMACIÓN DE TIERRAS</v>
      </c>
      <c r="D110" s="203" t="str">
        <f>+'5 - Diseño y Valoración Control'!D110</f>
        <v>R 41</v>
      </c>
      <c r="E110" s="99" t="str">
        <f>+'5 - Diseño y Valoración Control'!E110</f>
        <v>Realizar actividades relacionadas con los procedimientos misionales fuera del sistema integrado de tierras (SIT), dispuesto  por la Entidad</v>
      </c>
      <c r="F110" s="99" t="str">
        <f>+'5 - Diseño y Valoración Control'!F110</f>
        <v>Afectación Económica o presupuestal</v>
      </c>
      <c r="G110" s="203"/>
      <c r="H110" s="203"/>
      <c r="I110" s="204"/>
      <c r="J110" s="205" t="e">
        <f t="shared" si="4"/>
        <v>#DIV/0!</v>
      </c>
      <c r="K110" s="205" t="e">
        <f t="shared" si="5"/>
        <v>#DIV/0!</v>
      </c>
      <c r="L110" s="203"/>
      <c r="M110" s="203"/>
      <c r="N110" s="203"/>
      <c r="O110" s="203"/>
      <c r="P110" s="206" t="e">
        <f t="shared" si="6"/>
        <v>#DIV/0!</v>
      </c>
      <c r="Q110" s="207">
        <f t="shared" si="7"/>
        <v>1</v>
      </c>
    </row>
    <row r="111" spans="2:17" s="34" customFormat="1" ht="150" customHeight="1" x14ac:dyDescent="0.25">
      <c r="B111" s="99" t="str">
        <f>+'5 - Diseño y Valoración Control'!B111</f>
        <v>GESTIÓN DE LA INFORMACIÓN</v>
      </c>
      <c r="C111" s="99" t="str">
        <f>+'5 - Diseño y Valoración Control'!C111</f>
        <v>SUBDIRECCIÓN DE SISTEMAS DE INFORMACIÓN DE TIERRAS</v>
      </c>
      <c r="D111" s="203" t="str">
        <f>+'5 - Diseño y Valoración Control'!D111</f>
        <v>R 41</v>
      </c>
      <c r="E111" s="99" t="str">
        <f>+'5 - Diseño y Valoración Control'!E111</f>
        <v>Realizar actividades relacionadas con los procedimientos misionales fuera del sistema integrado de tierras (SIT), dispuesto  por la Entidad</v>
      </c>
      <c r="F111" s="99" t="str">
        <f>+'5 - Diseño y Valoración Control'!F111</f>
        <v>Afectación Económica o presupuestal</v>
      </c>
      <c r="G111" s="203"/>
      <c r="H111" s="203"/>
      <c r="I111" s="204"/>
      <c r="J111" s="205" t="e">
        <f t="shared" si="4"/>
        <v>#DIV/0!</v>
      </c>
      <c r="K111" s="205" t="e">
        <f t="shared" si="5"/>
        <v>#DIV/0!</v>
      </c>
      <c r="L111" s="203"/>
      <c r="M111" s="203"/>
      <c r="N111" s="203"/>
      <c r="O111" s="203"/>
      <c r="P111" s="206" t="e">
        <f t="shared" si="6"/>
        <v>#DIV/0!</v>
      </c>
      <c r="Q111" s="207">
        <f t="shared" si="7"/>
        <v>1</v>
      </c>
    </row>
    <row r="112" spans="2:17" s="34" customFormat="1" ht="150" customHeight="1" x14ac:dyDescent="0.25">
      <c r="B112" s="99" t="str">
        <f>+'5 - Diseño y Valoración Control'!B112</f>
        <v>GESTIÓN DEL TALENTO HUMANO</v>
      </c>
      <c r="C112" s="99" t="str">
        <f>+'5 - Diseño y Valoración Control'!C112</f>
        <v>SUBDIRECCIÓN DE TALENTO HUMANO</v>
      </c>
      <c r="D112" s="203" t="str">
        <f>+'5 - Diseño y Valoración Control'!D112</f>
        <v>R 42</v>
      </c>
      <c r="E112" s="99" t="str">
        <f>+'5 - Diseño y Valoración Control'!E112</f>
        <v>Posibilidad de incumplir metas del Plan Estratégico de Talento Humano</v>
      </c>
      <c r="F112" s="99" t="str">
        <f>+'5 - Diseño y Valoración Control'!F112</f>
        <v>Pérdida Reputacional</v>
      </c>
      <c r="G112" s="203"/>
      <c r="H112" s="203"/>
      <c r="I112" s="204"/>
      <c r="J112" s="205" t="e">
        <f t="shared" si="4"/>
        <v>#DIV/0!</v>
      </c>
      <c r="K112" s="205" t="e">
        <f t="shared" si="5"/>
        <v>#DIV/0!</v>
      </c>
      <c r="L112" s="203"/>
      <c r="M112" s="203"/>
      <c r="N112" s="203"/>
      <c r="O112" s="203"/>
      <c r="P112" s="206" t="e">
        <f t="shared" si="6"/>
        <v>#DIV/0!</v>
      </c>
      <c r="Q112" s="207">
        <f t="shared" si="7"/>
        <v>1</v>
      </c>
    </row>
    <row r="113" spans="2:17" s="34" customFormat="1" ht="150" customHeight="1" x14ac:dyDescent="0.25">
      <c r="B113" s="99" t="str">
        <f>+'5 - Diseño y Valoración Control'!B113</f>
        <v>GESTIÓN DEL TALENTO HUMANO</v>
      </c>
      <c r="C113" s="99" t="str">
        <f>+'5 - Diseño y Valoración Control'!C113</f>
        <v>SUBDIRECCIÓN DE TALENTO HUMANO</v>
      </c>
      <c r="D113" s="203" t="str">
        <f>+'5 - Diseño y Valoración Control'!D113</f>
        <v>R 42</v>
      </c>
      <c r="E113" s="99" t="str">
        <f>+'5 - Diseño y Valoración Control'!E113</f>
        <v>Posibilidad de incumplir metas del Plan Estratégico de Talento Humano</v>
      </c>
      <c r="F113" s="99" t="str">
        <f>+'5 - Diseño y Valoración Control'!F113</f>
        <v>Pérdida Reputacional</v>
      </c>
      <c r="G113" s="203"/>
      <c r="H113" s="203"/>
      <c r="I113" s="204"/>
      <c r="J113" s="205" t="e">
        <f t="shared" si="4"/>
        <v>#DIV/0!</v>
      </c>
      <c r="K113" s="205" t="e">
        <f t="shared" si="5"/>
        <v>#DIV/0!</v>
      </c>
      <c r="L113" s="203"/>
      <c r="M113" s="203"/>
      <c r="N113" s="203"/>
      <c r="O113" s="203"/>
      <c r="P113" s="206" t="e">
        <f t="shared" si="6"/>
        <v>#DIV/0!</v>
      </c>
      <c r="Q113" s="207">
        <f t="shared" si="7"/>
        <v>1</v>
      </c>
    </row>
    <row r="114" spans="2:17" s="34" customFormat="1" ht="150" customHeight="1" x14ac:dyDescent="0.25">
      <c r="B114" s="99" t="str">
        <f>+'5 - Diseño y Valoración Control'!B114</f>
        <v>GESTIÓN DEL TALENTO HUMANO</v>
      </c>
      <c r="C114" s="99" t="str">
        <f>+'5 - Diseño y Valoración Control'!C114</f>
        <v>SUBDIRECCIÓN DE TALENTO HUMANO</v>
      </c>
      <c r="D114" s="203" t="str">
        <f>+'5 - Diseño y Valoración Control'!D114</f>
        <v>R 42</v>
      </c>
      <c r="E114" s="99" t="str">
        <f>+'5 - Diseño y Valoración Control'!E114</f>
        <v>Posibilidad de incumplir metas del Plan Estratégico de Talento Humano</v>
      </c>
      <c r="F114" s="99" t="str">
        <f>+'5 - Diseño y Valoración Control'!F114</f>
        <v>Pérdida Reputacional</v>
      </c>
      <c r="G114" s="203"/>
      <c r="H114" s="203"/>
      <c r="I114" s="204"/>
      <c r="J114" s="205" t="e">
        <f t="shared" si="4"/>
        <v>#DIV/0!</v>
      </c>
      <c r="K114" s="205" t="e">
        <f t="shared" si="5"/>
        <v>#DIV/0!</v>
      </c>
      <c r="L114" s="203"/>
      <c r="M114" s="203"/>
      <c r="N114" s="203"/>
      <c r="O114" s="203"/>
      <c r="P114" s="206" t="e">
        <f t="shared" si="6"/>
        <v>#DIV/0!</v>
      </c>
      <c r="Q114" s="207">
        <f t="shared" si="7"/>
        <v>1</v>
      </c>
    </row>
    <row r="115" spans="2:17" s="34" customFormat="1" ht="150" customHeight="1" x14ac:dyDescent="0.25">
      <c r="B115" s="99" t="str">
        <f>+'5 - Diseño y Valoración Control'!B115</f>
        <v>GESTIÓN DEL TALENTO HUMANO</v>
      </c>
      <c r="C115" s="99" t="str">
        <f>+'5 - Diseño y Valoración Control'!C115</f>
        <v>SUBDIRECCIÓN DE TALENTO HUMANO</v>
      </c>
      <c r="D115" s="203" t="str">
        <f>+'5 - Diseño y Valoración Control'!D115</f>
        <v>R 43</v>
      </c>
      <c r="E115" s="99" t="str">
        <f>+'5 - Diseño y Valoración Control'!E115</f>
        <v>Inconsistencias en el reporte y liquidación de las novedades laborales y prestacionales</v>
      </c>
      <c r="F115" s="99" t="str">
        <f>+'5 - Diseño y Valoración Control'!F115</f>
        <v>Afectación Económica o presupuestal</v>
      </c>
      <c r="G115" s="203"/>
      <c r="H115" s="203"/>
      <c r="I115" s="204"/>
      <c r="J115" s="205" t="e">
        <f t="shared" si="4"/>
        <v>#DIV/0!</v>
      </c>
      <c r="K115" s="205" t="e">
        <f t="shared" si="5"/>
        <v>#DIV/0!</v>
      </c>
      <c r="L115" s="203"/>
      <c r="M115" s="203"/>
      <c r="N115" s="203"/>
      <c r="O115" s="203"/>
      <c r="P115" s="206" t="e">
        <f t="shared" si="6"/>
        <v>#DIV/0!</v>
      </c>
      <c r="Q115" s="207">
        <f t="shared" si="7"/>
        <v>1</v>
      </c>
    </row>
    <row r="116" spans="2:17" s="34" customFormat="1" ht="150" customHeight="1" x14ac:dyDescent="0.25">
      <c r="B116" s="99" t="str">
        <f>+'5 - Diseño y Valoración Control'!B116</f>
        <v>GESTIÓN DEL TALENTO HUMANO</v>
      </c>
      <c r="C116" s="99" t="str">
        <f>+'5 - Diseño y Valoración Control'!C116</f>
        <v>SUBDIRECCIÓN DE TALENTO HUMANO</v>
      </c>
      <c r="D116" s="203" t="str">
        <f>+'5 - Diseño y Valoración Control'!D116</f>
        <v>R 43</v>
      </c>
      <c r="E116" s="99" t="str">
        <f>+'5 - Diseño y Valoración Control'!E116</f>
        <v>Inconsistencias en el reporte y liquidación de las novedades laborales y prestacionales</v>
      </c>
      <c r="F116" s="99" t="str">
        <f>+'5 - Diseño y Valoración Control'!F116</f>
        <v>Afectación Económica o presupuestal</v>
      </c>
      <c r="G116" s="203"/>
      <c r="H116" s="203"/>
      <c r="I116" s="204"/>
      <c r="J116" s="205" t="e">
        <f t="shared" si="4"/>
        <v>#DIV/0!</v>
      </c>
      <c r="K116" s="205" t="e">
        <f t="shared" si="5"/>
        <v>#DIV/0!</v>
      </c>
      <c r="L116" s="203"/>
      <c r="M116" s="203"/>
      <c r="N116" s="203"/>
      <c r="O116" s="203"/>
      <c r="P116" s="206" t="e">
        <f t="shared" si="6"/>
        <v>#DIV/0!</v>
      </c>
      <c r="Q116" s="207">
        <f t="shared" si="7"/>
        <v>1</v>
      </c>
    </row>
    <row r="117" spans="2:17" s="34" customFormat="1" ht="150" customHeight="1" x14ac:dyDescent="0.25">
      <c r="B117" s="99" t="str">
        <f>+'5 - Diseño y Valoración Control'!B117</f>
        <v>GESTIÓN DEL TALENTO HUMANO</v>
      </c>
      <c r="C117" s="99" t="str">
        <f>+'5 - Diseño y Valoración Control'!C117</f>
        <v>OFICINA JURÍDICA</v>
      </c>
      <c r="D117" s="203" t="str">
        <f>+'5 - Diseño y Valoración Control'!D117</f>
        <v>R 44</v>
      </c>
      <c r="E117" s="99" t="str">
        <f>+'5 - Diseño y Valoración Control'!E117</f>
        <v>Prescripción de la acción disciplinaria</v>
      </c>
      <c r="F117" s="99" t="str">
        <f>+'5 - Diseño y Valoración Control'!F117</f>
        <v>Pérdida Reputacional</v>
      </c>
      <c r="G117" s="203"/>
      <c r="H117" s="203"/>
      <c r="I117" s="204"/>
      <c r="J117" s="205" t="e">
        <f t="shared" si="4"/>
        <v>#DIV/0!</v>
      </c>
      <c r="K117" s="205" t="e">
        <f t="shared" si="5"/>
        <v>#DIV/0!</v>
      </c>
      <c r="L117" s="203"/>
      <c r="M117" s="203"/>
      <c r="N117" s="203"/>
      <c r="O117" s="203"/>
      <c r="P117" s="206" t="e">
        <f t="shared" si="6"/>
        <v>#DIV/0!</v>
      </c>
      <c r="Q117" s="207">
        <f t="shared" si="7"/>
        <v>1</v>
      </c>
    </row>
    <row r="118" spans="2:17" s="34" customFormat="1" ht="150" customHeight="1" x14ac:dyDescent="0.25">
      <c r="B118" s="99" t="str">
        <f>+'5 - Diseño y Valoración Control'!B118</f>
        <v>GESTIÓN DEL TALENTO HUMANO</v>
      </c>
      <c r="C118" s="99" t="str">
        <f>+'5 - Diseño y Valoración Control'!C118</f>
        <v>OFICINA JURÍDICA</v>
      </c>
      <c r="D118" s="203" t="str">
        <f>+'5 - Diseño y Valoración Control'!D118</f>
        <v>R 44</v>
      </c>
      <c r="E118" s="99" t="str">
        <f>+'5 - Diseño y Valoración Control'!E118</f>
        <v>Prescripción de la acción disciplinaria</v>
      </c>
      <c r="F118" s="99" t="str">
        <f>+'5 - Diseño y Valoración Control'!F118</f>
        <v>Pérdida Reputacional</v>
      </c>
      <c r="G118" s="203"/>
      <c r="H118" s="203"/>
      <c r="I118" s="204"/>
      <c r="J118" s="205" t="e">
        <f t="shared" si="4"/>
        <v>#DIV/0!</v>
      </c>
      <c r="K118" s="205" t="e">
        <f t="shared" si="5"/>
        <v>#DIV/0!</v>
      </c>
      <c r="L118" s="203"/>
      <c r="M118" s="203"/>
      <c r="N118" s="203"/>
      <c r="O118" s="203"/>
      <c r="P118" s="206" t="e">
        <f t="shared" si="6"/>
        <v>#DIV/0!</v>
      </c>
      <c r="Q118" s="207">
        <f t="shared" si="7"/>
        <v>1</v>
      </c>
    </row>
    <row r="119" spans="2:17" s="34" customFormat="1" ht="150" customHeight="1" x14ac:dyDescent="0.25">
      <c r="B119" s="99" t="str">
        <f>+'5 - Diseño y Valoración Control'!B119</f>
        <v>GESTIÓN DEL TALENTO HUMANO</v>
      </c>
      <c r="C119" s="99" t="str">
        <f>+'5 - Diseño y Valoración Control'!C119</f>
        <v>OFICINA JURÍDICA</v>
      </c>
      <c r="D119" s="203" t="str">
        <f>+'5 - Diseño y Valoración Control'!D119</f>
        <v>R 45</v>
      </c>
      <c r="E119" s="99" t="str">
        <f>+'5 - Diseño y Valoración Control'!E119</f>
        <v>Caducidad de la acción disciplinaria</v>
      </c>
      <c r="F119" s="99" t="str">
        <f>+'5 - Diseño y Valoración Control'!F119</f>
        <v>Pérdida Reputacional</v>
      </c>
      <c r="G119" s="203"/>
      <c r="H119" s="203"/>
      <c r="I119" s="204"/>
      <c r="J119" s="205" t="e">
        <f t="shared" si="4"/>
        <v>#DIV/0!</v>
      </c>
      <c r="K119" s="205" t="e">
        <f t="shared" si="5"/>
        <v>#DIV/0!</v>
      </c>
      <c r="L119" s="203"/>
      <c r="M119" s="203"/>
      <c r="N119" s="203"/>
      <c r="O119" s="203"/>
      <c r="P119" s="206" t="e">
        <f t="shared" si="6"/>
        <v>#DIV/0!</v>
      </c>
      <c r="Q119" s="207">
        <f t="shared" si="7"/>
        <v>1</v>
      </c>
    </row>
    <row r="120" spans="2:17" s="34" customFormat="1" ht="150" customHeight="1" x14ac:dyDescent="0.25">
      <c r="B120" s="99" t="str">
        <f>+'5 - Diseño y Valoración Control'!B120</f>
        <v>GESTIÓN DEL TALENTO HUMANO</v>
      </c>
      <c r="C120" s="99" t="str">
        <f>+'5 - Diseño y Valoración Control'!C120</f>
        <v>OFICINA JURÍDICA</v>
      </c>
      <c r="D120" s="203" t="str">
        <f>+'5 - Diseño y Valoración Control'!D120</f>
        <v>R 45</v>
      </c>
      <c r="E120" s="99" t="str">
        <f>+'5 - Diseño y Valoración Control'!E120</f>
        <v>Caducidad de la acción disciplinaria</v>
      </c>
      <c r="F120" s="99" t="str">
        <f>+'5 - Diseño y Valoración Control'!F120</f>
        <v>Pérdida Reputacional</v>
      </c>
      <c r="G120" s="203"/>
      <c r="H120" s="203"/>
      <c r="I120" s="204"/>
      <c r="J120" s="205" t="e">
        <f t="shared" si="4"/>
        <v>#DIV/0!</v>
      </c>
      <c r="K120" s="205" t="e">
        <f t="shared" si="5"/>
        <v>#DIV/0!</v>
      </c>
      <c r="L120" s="203"/>
      <c r="M120" s="203"/>
      <c r="N120" s="203"/>
      <c r="O120" s="203"/>
      <c r="P120" s="206" t="e">
        <f t="shared" si="6"/>
        <v>#DIV/0!</v>
      </c>
      <c r="Q120" s="207">
        <f t="shared" si="7"/>
        <v>1</v>
      </c>
    </row>
    <row r="121" spans="2:17" s="34" customFormat="1" ht="150" customHeight="1" x14ac:dyDescent="0.25">
      <c r="B121" s="99" t="str">
        <f>+'5 - Diseño y Valoración Control'!B121</f>
        <v>GESTIÓN DEL TALENTO HUMANO</v>
      </c>
      <c r="C121" s="99" t="str">
        <f>+'5 - Diseño y Valoración Control'!C121</f>
        <v>OFICINA JURÍDICA</v>
      </c>
      <c r="D121" s="203" t="str">
        <f>+'5 - Diseño y Valoración Control'!D121</f>
        <v>R 46</v>
      </c>
      <c r="E121" s="99" t="str">
        <f>+'5 - Diseño y Valoración Control'!E121</f>
        <v>Perdida de expedientes disciplinarios</v>
      </c>
      <c r="F121" s="99" t="str">
        <f>+'5 - Diseño y Valoración Control'!F121</f>
        <v>Pérdida Reputacional</v>
      </c>
      <c r="G121" s="203"/>
      <c r="H121" s="203"/>
      <c r="I121" s="204"/>
      <c r="J121" s="205" t="e">
        <f t="shared" si="4"/>
        <v>#DIV/0!</v>
      </c>
      <c r="K121" s="205" t="e">
        <f t="shared" si="5"/>
        <v>#DIV/0!</v>
      </c>
      <c r="L121" s="203"/>
      <c r="M121" s="203"/>
      <c r="N121" s="203"/>
      <c r="O121" s="203"/>
      <c r="P121" s="206" t="e">
        <f t="shared" si="6"/>
        <v>#DIV/0!</v>
      </c>
      <c r="Q121" s="207">
        <f t="shared" si="7"/>
        <v>1</v>
      </c>
    </row>
    <row r="122" spans="2:17" s="34" customFormat="1" ht="150" customHeight="1" x14ac:dyDescent="0.25">
      <c r="B122" s="99" t="str">
        <f>+'5 - Diseño y Valoración Control'!B122</f>
        <v>GESTIÓN DEL TALENTO HUMANO</v>
      </c>
      <c r="C122" s="99" t="str">
        <f>+'5 - Diseño y Valoración Control'!C122</f>
        <v>OFICINA JURÍDICA</v>
      </c>
      <c r="D122" s="203" t="str">
        <f>+'5 - Diseño y Valoración Control'!D122</f>
        <v>R 46</v>
      </c>
      <c r="E122" s="99" t="str">
        <f>+'5 - Diseño y Valoración Control'!E122</f>
        <v>Perdida de expedientes disciplinarios</v>
      </c>
      <c r="F122" s="99" t="str">
        <f>+'5 - Diseño y Valoración Control'!F122</f>
        <v>Pérdida Reputacional</v>
      </c>
      <c r="G122" s="203"/>
      <c r="H122" s="203"/>
      <c r="I122" s="204"/>
      <c r="J122" s="205" t="e">
        <f t="shared" si="4"/>
        <v>#DIV/0!</v>
      </c>
      <c r="K122" s="205" t="e">
        <f t="shared" si="5"/>
        <v>#DIV/0!</v>
      </c>
      <c r="L122" s="203"/>
      <c r="M122" s="203"/>
      <c r="N122" s="203"/>
      <c r="O122" s="203"/>
      <c r="P122" s="206" t="e">
        <f t="shared" si="6"/>
        <v>#DIV/0!</v>
      </c>
      <c r="Q122" s="207">
        <f t="shared" si="7"/>
        <v>1</v>
      </c>
    </row>
    <row r="123" spans="2:17" s="34" customFormat="1" ht="150" customHeight="1" x14ac:dyDescent="0.25">
      <c r="B123" s="99" t="str">
        <f>+'5 - Diseño y Valoración Control'!B123</f>
        <v>APOYO JURÍDICO</v>
      </c>
      <c r="C123" s="99" t="str">
        <f>+'5 - Diseño y Valoración Control'!C123</f>
        <v>OFICINA JURÍDICA</v>
      </c>
      <c r="D123" s="203" t="str">
        <f>+'5 - Diseño y Valoración Control'!D123</f>
        <v>R 47</v>
      </c>
      <c r="E123" s="99" t="str">
        <f>+'5 - Diseño y Valoración Control'!E123</f>
        <v>Emitir conceptos sobre el mismo tema con distinta interpretación</v>
      </c>
      <c r="F123" s="99" t="str">
        <f>+'5 - Diseño y Valoración Control'!F123</f>
        <v>Pérdida Reputacional</v>
      </c>
      <c r="G123" s="203"/>
      <c r="H123" s="203"/>
      <c r="I123" s="204"/>
      <c r="J123" s="205" t="e">
        <f t="shared" si="4"/>
        <v>#DIV/0!</v>
      </c>
      <c r="K123" s="205" t="e">
        <f t="shared" si="5"/>
        <v>#DIV/0!</v>
      </c>
      <c r="L123" s="203"/>
      <c r="M123" s="203"/>
      <c r="N123" s="203"/>
      <c r="O123" s="203"/>
      <c r="P123" s="206" t="e">
        <f t="shared" si="6"/>
        <v>#DIV/0!</v>
      </c>
      <c r="Q123" s="207">
        <f t="shared" si="7"/>
        <v>1</v>
      </c>
    </row>
    <row r="124" spans="2:17" s="34" customFormat="1" ht="150" customHeight="1" x14ac:dyDescent="0.25">
      <c r="B124" s="99" t="str">
        <f>+'5 - Diseño y Valoración Control'!B124</f>
        <v>APOYO JURÍDICO</v>
      </c>
      <c r="C124" s="99" t="str">
        <f>+'5 - Diseño y Valoración Control'!C124</f>
        <v>OFICINA JURÍDICA</v>
      </c>
      <c r="D124" s="203" t="str">
        <f>+'5 - Diseño y Valoración Control'!D124</f>
        <v>R 47</v>
      </c>
      <c r="E124" s="99" t="str">
        <f>+'5 - Diseño y Valoración Control'!E124</f>
        <v>Emitir conceptos sobre el mismo tema con distinta interpretación</v>
      </c>
      <c r="F124" s="99" t="str">
        <f>+'5 - Diseño y Valoración Control'!F124</f>
        <v>Pérdida Reputacional</v>
      </c>
      <c r="G124" s="203"/>
      <c r="H124" s="203"/>
      <c r="I124" s="204"/>
      <c r="J124" s="205" t="e">
        <f t="shared" si="4"/>
        <v>#DIV/0!</v>
      </c>
      <c r="K124" s="205" t="e">
        <f t="shared" si="5"/>
        <v>#DIV/0!</v>
      </c>
      <c r="L124" s="203"/>
      <c r="M124" s="203"/>
      <c r="N124" s="203"/>
      <c r="O124" s="203"/>
      <c r="P124" s="206" t="e">
        <f t="shared" si="6"/>
        <v>#DIV/0!</v>
      </c>
      <c r="Q124" s="207">
        <f t="shared" si="7"/>
        <v>1</v>
      </c>
    </row>
    <row r="125" spans="2:17" s="34" customFormat="1" ht="150" customHeight="1" x14ac:dyDescent="0.25">
      <c r="B125" s="99" t="str">
        <f>+'5 - Diseño y Valoración Control'!B125</f>
        <v>APOYO JURÍDICO</v>
      </c>
      <c r="C125" s="99" t="str">
        <f>+'5 - Diseño y Valoración Control'!C125</f>
        <v>OFICINA JURÍDICA</v>
      </c>
      <c r="D125" s="203" t="str">
        <f>+'5 - Diseño y Valoración Control'!D125</f>
        <v>R 48</v>
      </c>
      <c r="E125" s="99" t="str">
        <f>+'5 - Diseño y Valoración Control'!E125</f>
        <v>Vencimiento de términos</v>
      </c>
      <c r="F125" s="99" t="str">
        <f>+'5 - Diseño y Valoración Control'!F125</f>
        <v>Afectación Económica o presupuestal</v>
      </c>
      <c r="G125" s="203"/>
      <c r="H125" s="203"/>
      <c r="I125" s="204"/>
      <c r="J125" s="205" t="e">
        <f t="shared" si="4"/>
        <v>#DIV/0!</v>
      </c>
      <c r="K125" s="205" t="e">
        <f t="shared" si="5"/>
        <v>#DIV/0!</v>
      </c>
      <c r="L125" s="203"/>
      <c r="M125" s="203"/>
      <c r="N125" s="203"/>
      <c r="O125" s="203"/>
      <c r="P125" s="206" t="e">
        <f t="shared" si="6"/>
        <v>#DIV/0!</v>
      </c>
      <c r="Q125" s="207">
        <f t="shared" si="7"/>
        <v>1</v>
      </c>
    </row>
    <row r="126" spans="2:17" s="34" customFormat="1" ht="150" customHeight="1" x14ac:dyDescent="0.25">
      <c r="B126" s="99" t="str">
        <f>+'5 - Diseño y Valoración Control'!B126</f>
        <v>APOYO JURÍDICO</v>
      </c>
      <c r="C126" s="99" t="str">
        <f>+'5 - Diseño y Valoración Control'!C126</f>
        <v>OFICINA JURÍDICA</v>
      </c>
      <c r="D126" s="203" t="str">
        <f>+'5 - Diseño y Valoración Control'!D126</f>
        <v>R 48</v>
      </c>
      <c r="E126" s="99" t="str">
        <f>+'5 - Diseño y Valoración Control'!E126</f>
        <v>Vencimiento de términos</v>
      </c>
      <c r="F126" s="99" t="str">
        <f>+'5 - Diseño y Valoración Control'!F126</f>
        <v>Afectación Económica o presupuestal</v>
      </c>
      <c r="G126" s="203"/>
      <c r="H126" s="203"/>
      <c r="I126" s="204"/>
      <c r="J126" s="205" t="e">
        <f t="shared" si="4"/>
        <v>#DIV/0!</v>
      </c>
      <c r="K126" s="205" t="e">
        <f t="shared" si="5"/>
        <v>#DIV/0!</v>
      </c>
      <c r="L126" s="203"/>
      <c r="M126" s="203"/>
      <c r="N126" s="203"/>
      <c r="O126" s="203"/>
      <c r="P126" s="206" t="e">
        <f t="shared" si="6"/>
        <v>#DIV/0!</v>
      </c>
      <c r="Q126" s="207">
        <f t="shared" si="7"/>
        <v>1</v>
      </c>
    </row>
    <row r="127" spans="2:17" s="34" customFormat="1" ht="150" customHeight="1" x14ac:dyDescent="0.25">
      <c r="B127" s="99" t="str">
        <f>+'5 - Diseño y Valoración Control'!B127</f>
        <v>APOYO JURÍDICO</v>
      </c>
      <c r="C127" s="99" t="str">
        <f>+'5 - Diseño y Valoración Control'!C127</f>
        <v>OFICINA JURÍDICA</v>
      </c>
      <c r="D127" s="203" t="str">
        <f>+'5 - Diseño y Valoración Control'!D127</f>
        <v>R 48</v>
      </c>
      <c r="E127" s="99" t="str">
        <f>+'5 - Diseño y Valoración Control'!E127</f>
        <v>Vencimiento de términos</v>
      </c>
      <c r="F127" s="99" t="str">
        <f>+'5 - Diseño y Valoración Control'!F127</f>
        <v>Afectación Económica o presupuestal</v>
      </c>
      <c r="G127" s="203"/>
      <c r="H127" s="203"/>
      <c r="I127" s="204"/>
      <c r="J127" s="205" t="e">
        <f t="shared" si="4"/>
        <v>#DIV/0!</v>
      </c>
      <c r="K127" s="205" t="e">
        <f t="shared" si="5"/>
        <v>#DIV/0!</v>
      </c>
      <c r="L127" s="203"/>
      <c r="M127" s="203"/>
      <c r="N127" s="203"/>
      <c r="O127" s="203"/>
      <c r="P127" s="206" t="e">
        <f t="shared" si="6"/>
        <v>#DIV/0!</v>
      </c>
      <c r="Q127" s="207">
        <f t="shared" si="7"/>
        <v>1</v>
      </c>
    </row>
    <row r="128" spans="2:17" s="34" customFormat="1" ht="150" customHeight="1" x14ac:dyDescent="0.25">
      <c r="B128" s="99" t="str">
        <f>+'5 - Diseño y Valoración Control'!B128</f>
        <v>APOYO JURÍDICO</v>
      </c>
      <c r="C128" s="99" t="str">
        <f>+'5 - Diseño y Valoración Control'!C128</f>
        <v>OFICINA JURÍDICA</v>
      </c>
      <c r="D128" s="203" t="str">
        <f>+'5 - Diseño y Valoración Control'!D128</f>
        <v>R 49</v>
      </c>
      <c r="E128" s="99" t="str">
        <f>+'5 - Diseño y Valoración Control'!E128</f>
        <v>Emisión de viabilidades positivas contrarias a la normatividad</v>
      </c>
      <c r="F128" s="99" t="str">
        <f>+'5 - Diseño y Valoración Control'!F128</f>
        <v>Pérdida Reputacional</v>
      </c>
      <c r="G128" s="203"/>
      <c r="H128" s="203"/>
      <c r="I128" s="204"/>
      <c r="J128" s="205" t="e">
        <f t="shared" si="4"/>
        <v>#DIV/0!</v>
      </c>
      <c r="K128" s="205" t="e">
        <f t="shared" si="5"/>
        <v>#DIV/0!</v>
      </c>
      <c r="L128" s="203"/>
      <c r="M128" s="203"/>
      <c r="N128" s="203"/>
      <c r="O128" s="203"/>
      <c r="P128" s="206" t="e">
        <f t="shared" si="6"/>
        <v>#DIV/0!</v>
      </c>
      <c r="Q128" s="207">
        <f t="shared" si="7"/>
        <v>1</v>
      </c>
    </row>
    <row r="129" spans="2:17" s="34" customFormat="1" ht="150" customHeight="1" x14ac:dyDescent="0.25">
      <c r="B129" s="99" t="str">
        <f>+'5 - Diseño y Valoración Control'!B129</f>
        <v>APOYO JURÍDICO</v>
      </c>
      <c r="C129" s="99" t="str">
        <f>+'5 - Diseño y Valoración Control'!C129</f>
        <v>OFICINA JURÍDICA</v>
      </c>
      <c r="D129" s="203" t="str">
        <f>+'5 - Diseño y Valoración Control'!D129</f>
        <v>R 49</v>
      </c>
      <c r="E129" s="99" t="str">
        <f>+'5 - Diseño y Valoración Control'!E129</f>
        <v>Emisión de viabilidades positivas contrarias a la normatividad</v>
      </c>
      <c r="F129" s="99" t="str">
        <f>+'5 - Diseño y Valoración Control'!F129</f>
        <v>Pérdida Reputacional</v>
      </c>
      <c r="G129" s="203"/>
      <c r="H129" s="203"/>
      <c r="I129" s="204"/>
      <c r="J129" s="205" t="e">
        <f t="shared" si="4"/>
        <v>#DIV/0!</v>
      </c>
      <c r="K129" s="205" t="e">
        <f t="shared" si="5"/>
        <v>#DIV/0!</v>
      </c>
      <c r="L129" s="203"/>
      <c r="M129" s="203"/>
      <c r="N129" s="203"/>
      <c r="O129" s="203"/>
      <c r="P129" s="206" t="e">
        <f t="shared" si="6"/>
        <v>#DIV/0!</v>
      </c>
      <c r="Q129" s="207">
        <f t="shared" si="7"/>
        <v>1</v>
      </c>
    </row>
    <row r="130" spans="2:17" s="34" customFormat="1" ht="150" customHeight="1" x14ac:dyDescent="0.25">
      <c r="B130" s="99" t="str">
        <f>+'5 - Diseño y Valoración Control'!B130</f>
        <v>ADQUISICIÓN DE BIENES Y SERVICIOS</v>
      </c>
      <c r="C130" s="99" t="str">
        <f>+'5 - Diseño y Valoración Control'!C130</f>
        <v>GRUPO CONTRATOS</v>
      </c>
      <c r="D130" s="203" t="str">
        <f>+'5 - Diseño y Valoración Control'!D130</f>
        <v>R 50</v>
      </c>
      <c r="E130" s="99" t="str">
        <f>+'5 - Diseño y Valoración Control'!E130</f>
        <v>Liquidación de contratos y/o convenios fuera del plazo previsto.</v>
      </c>
      <c r="F130" s="99" t="str">
        <f>+'5 - Diseño y Valoración Control'!F130</f>
        <v>Pérdida Reputacional</v>
      </c>
      <c r="G130" s="203"/>
      <c r="H130" s="203"/>
      <c r="I130" s="204"/>
      <c r="J130" s="205" t="e">
        <f t="shared" si="4"/>
        <v>#DIV/0!</v>
      </c>
      <c r="K130" s="205" t="e">
        <f t="shared" si="5"/>
        <v>#DIV/0!</v>
      </c>
      <c r="L130" s="203"/>
      <c r="M130" s="203"/>
      <c r="N130" s="203"/>
      <c r="O130" s="203"/>
      <c r="P130" s="206" t="e">
        <f t="shared" si="6"/>
        <v>#DIV/0!</v>
      </c>
      <c r="Q130" s="207">
        <f t="shared" si="7"/>
        <v>1</v>
      </c>
    </row>
    <row r="131" spans="2:17" s="34" customFormat="1" ht="150" customHeight="1" x14ac:dyDescent="0.25">
      <c r="B131" s="99" t="str">
        <f>+'5 - Diseño y Valoración Control'!B131</f>
        <v>ADQUISICIÓN DE BIENES Y SERVICIOS</v>
      </c>
      <c r="C131" s="99" t="str">
        <f>+'5 - Diseño y Valoración Control'!C131</f>
        <v>GRUPO CONTRATOS</v>
      </c>
      <c r="D131" s="203" t="str">
        <f>+'5 - Diseño y Valoración Control'!D131</f>
        <v>R 50</v>
      </c>
      <c r="E131" s="99" t="str">
        <f>+'5 - Diseño y Valoración Control'!E131</f>
        <v>Liquidación de contratos y/o convenios fuera del plazo previsto.</v>
      </c>
      <c r="F131" s="99" t="str">
        <f>+'5 - Diseño y Valoración Control'!F131</f>
        <v>Pérdida Reputacional</v>
      </c>
      <c r="G131" s="203"/>
      <c r="H131" s="203"/>
      <c r="I131" s="204"/>
      <c r="J131" s="205" t="e">
        <f t="shared" si="4"/>
        <v>#DIV/0!</v>
      </c>
      <c r="K131" s="205" t="e">
        <f t="shared" si="5"/>
        <v>#DIV/0!</v>
      </c>
      <c r="L131" s="203"/>
      <c r="M131" s="203"/>
      <c r="N131" s="203"/>
      <c r="O131" s="203"/>
      <c r="P131" s="206" t="e">
        <f t="shared" si="6"/>
        <v>#DIV/0!</v>
      </c>
      <c r="Q131" s="207">
        <f t="shared" si="7"/>
        <v>1</v>
      </c>
    </row>
    <row r="132" spans="2:17" s="34" customFormat="1" ht="150" customHeight="1" x14ac:dyDescent="0.25">
      <c r="B132" s="99" t="str">
        <f>+'5 - Diseño y Valoración Control'!B132</f>
        <v>ADQUISICIÓN DE BIENES Y SERVICIOS</v>
      </c>
      <c r="C132" s="99" t="str">
        <f>+'5 - Diseño y Valoración Control'!C132</f>
        <v>GRUPO CONTRATOS</v>
      </c>
      <c r="D132" s="203" t="str">
        <f>+'5 - Diseño y Valoración Control'!D132</f>
        <v>R 50</v>
      </c>
      <c r="E132" s="99" t="str">
        <f>+'5 - Diseño y Valoración Control'!E132</f>
        <v>Liquidación de contratos y/o convenios fuera del plazo previsto.</v>
      </c>
      <c r="F132" s="99" t="str">
        <f>+'5 - Diseño y Valoración Control'!F132</f>
        <v>Pérdida Reputacional</v>
      </c>
      <c r="G132" s="203"/>
      <c r="H132" s="203"/>
      <c r="I132" s="204"/>
      <c r="J132" s="205" t="e">
        <f t="shared" si="4"/>
        <v>#DIV/0!</v>
      </c>
      <c r="K132" s="205" t="e">
        <f t="shared" si="5"/>
        <v>#DIV/0!</v>
      </c>
      <c r="L132" s="203"/>
      <c r="M132" s="203"/>
      <c r="N132" s="203"/>
      <c r="O132" s="203"/>
      <c r="P132" s="206" t="e">
        <f t="shared" si="6"/>
        <v>#DIV/0!</v>
      </c>
      <c r="Q132" s="207">
        <f t="shared" si="7"/>
        <v>1</v>
      </c>
    </row>
    <row r="133" spans="2:17" s="34" customFormat="1" ht="150" customHeight="1" x14ac:dyDescent="0.25">
      <c r="B133" s="99" t="str">
        <f>+'5 - Diseño y Valoración Control'!B133</f>
        <v>ADQUISICIÓN DE BIENES Y SERVICIOS</v>
      </c>
      <c r="C133" s="99" t="str">
        <f>+'5 - Diseño y Valoración Control'!C133</f>
        <v>GRUPO CONTRATOS</v>
      </c>
      <c r="D133" s="203" t="str">
        <f>+'5 - Diseño y Valoración Control'!D133</f>
        <v>R 51</v>
      </c>
      <c r="E133" s="99" t="str">
        <f>+'5 - Diseño y Valoración Control'!E133</f>
        <v>Configuración del contrato realidad.</v>
      </c>
      <c r="F133" s="99" t="str">
        <f>+'5 - Diseño y Valoración Control'!F133</f>
        <v>Afectación Económica o presupuestal</v>
      </c>
      <c r="G133" s="203"/>
      <c r="H133" s="203"/>
      <c r="I133" s="204"/>
      <c r="J133" s="205" t="e">
        <f t="shared" si="4"/>
        <v>#DIV/0!</v>
      </c>
      <c r="K133" s="205" t="e">
        <f t="shared" si="5"/>
        <v>#DIV/0!</v>
      </c>
      <c r="L133" s="203"/>
      <c r="M133" s="203"/>
      <c r="N133" s="203"/>
      <c r="O133" s="203"/>
      <c r="P133" s="206" t="e">
        <f t="shared" si="6"/>
        <v>#DIV/0!</v>
      </c>
      <c r="Q133" s="207">
        <f t="shared" si="7"/>
        <v>1</v>
      </c>
    </row>
    <row r="134" spans="2:17" s="34" customFormat="1" ht="150" customHeight="1" x14ac:dyDescent="0.25">
      <c r="B134" s="99" t="str">
        <f>+'5 - Diseño y Valoración Control'!B134</f>
        <v>ADQUISICIÓN DE BIENES Y SERVICIOS</v>
      </c>
      <c r="C134" s="99" t="str">
        <f>+'5 - Diseño y Valoración Control'!C134</f>
        <v>GRUPO CONTRATOS</v>
      </c>
      <c r="D134" s="203" t="str">
        <f>+'5 - Diseño y Valoración Control'!D134</f>
        <v>R 51</v>
      </c>
      <c r="E134" s="99" t="str">
        <f>+'5 - Diseño y Valoración Control'!E134</f>
        <v>Configuración del contrato realidad.</v>
      </c>
      <c r="F134" s="99" t="str">
        <f>+'5 - Diseño y Valoración Control'!F134</f>
        <v>Afectación Económica o presupuestal</v>
      </c>
      <c r="G134" s="203"/>
      <c r="H134" s="203"/>
      <c r="I134" s="204"/>
      <c r="J134" s="205" t="e">
        <f t="shared" si="4"/>
        <v>#DIV/0!</v>
      </c>
      <c r="K134" s="205" t="e">
        <f t="shared" si="5"/>
        <v>#DIV/0!</v>
      </c>
      <c r="L134" s="203"/>
      <c r="M134" s="203"/>
      <c r="N134" s="203"/>
      <c r="O134" s="203"/>
      <c r="P134" s="206" t="e">
        <f t="shared" si="6"/>
        <v>#DIV/0!</v>
      </c>
      <c r="Q134" s="207">
        <f t="shared" si="7"/>
        <v>1</v>
      </c>
    </row>
    <row r="135" spans="2:17" s="34" customFormat="1" ht="150" customHeight="1" x14ac:dyDescent="0.25">
      <c r="B135" s="99" t="str">
        <f>+'5 - Diseño y Valoración Control'!B135</f>
        <v>ADMINISTRACIÓN DE BIENES Y SERVICIOS</v>
      </c>
      <c r="C135" s="99" t="str">
        <f>+'5 - Diseño y Valoración Control'!C135</f>
        <v>SUBDIRECCIÓN ADMINISTRATIVA Y FINANCIERA</v>
      </c>
      <c r="D135" s="203" t="str">
        <f>+'5 - Diseño y Valoración Control'!D135</f>
        <v>R 52</v>
      </c>
      <c r="E135" s="99" t="str">
        <f>+'5 - Diseño y Valoración Control'!E135</f>
        <v>Perdidas o daños en los bienes de la Entidad</v>
      </c>
      <c r="F135" s="99" t="str">
        <f>+'5 - Diseño y Valoración Control'!F135</f>
        <v>Afectación Económica o presupuestal</v>
      </c>
      <c r="G135" s="203" t="s">
        <v>325</v>
      </c>
      <c r="H135" s="203">
        <v>68</v>
      </c>
      <c r="I135" s="204">
        <v>68</v>
      </c>
      <c r="J135" s="205">
        <f t="shared" si="4"/>
        <v>0</v>
      </c>
      <c r="K135" s="205" t="str">
        <f t="shared" si="5"/>
        <v>Cambio</v>
      </c>
      <c r="L135" s="203" t="s">
        <v>2213</v>
      </c>
      <c r="M135" s="203" t="s">
        <v>2213</v>
      </c>
      <c r="N135" s="203" t="s">
        <v>2218</v>
      </c>
      <c r="O135" s="203" t="s">
        <v>2213</v>
      </c>
      <c r="P135" s="206" t="str">
        <f t="shared" si="6"/>
        <v>Cambio</v>
      </c>
      <c r="Q135" s="207">
        <f t="shared" si="7"/>
        <v>0.6</v>
      </c>
    </row>
    <row r="136" spans="2:17" s="34" customFormat="1" ht="150" customHeight="1" x14ac:dyDescent="0.25">
      <c r="B136" s="99" t="str">
        <f>+'5 - Diseño y Valoración Control'!B136</f>
        <v>ADMINISTRACIÓN DE BIENES Y SERVICIOS</v>
      </c>
      <c r="C136" s="99" t="str">
        <f>+'5 - Diseño y Valoración Control'!C136</f>
        <v>SUBDIRECCIÓN ADMINISTRATIVA Y FINANCIERA</v>
      </c>
      <c r="D136" s="203" t="str">
        <f>+'5 - Diseño y Valoración Control'!D136</f>
        <v>R 52</v>
      </c>
      <c r="E136" s="99" t="str">
        <f>+'5 - Diseño y Valoración Control'!E136</f>
        <v>Perdidas o daños en los bienes de la Entidad</v>
      </c>
      <c r="F136" s="99" t="str">
        <f>+'5 - Diseño y Valoración Control'!F136</f>
        <v>Afectación Económica o presupuestal</v>
      </c>
      <c r="G136" s="203"/>
      <c r="H136" s="203"/>
      <c r="I136" s="204"/>
      <c r="J136" s="205" t="e">
        <f t="shared" si="4"/>
        <v>#DIV/0!</v>
      </c>
      <c r="K136" s="205" t="e">
        <f t="shared" si="5"/>
        <v>#DIV/0!</v>
      </c>
      <c r="L136" s="203"/>
      <c r="M136" s="203"/>
      <c r="N136" s="203"/>
      <c r="O136" s="203"/>
      <c r="P136" s="206" t="e">
        <f t="shared" si="6"/>
        <v>#DIV/0!</v>
      </c>
      <c r="Q136" s="207">
        <f t="shared" si="7"/>
        <v>1</v>
      </c>
    </row>
    <row r="137" spans="2:17" s="34" customFormat="1" ht="150" customHeight="1" x14ac:dyDescent="0.25">
      <c r="B137" s="99" t="str">
        <f>+'5 - Diseño y Valoración Control'!B138</f>
        <v>ADMINISTRACIÓN DE BIENES Y SERVICIOS</v>
      </c>
      <c r="C137" s="99" t="str">
        <f>+'5 - Diseño y Valoración Control'!C138</f>
        <v>SUBDIRECCIÓN ADMINISTRATIVA Y FINANCIERA</v>
      </c>
      <c r="D137" s="203" t="str">
        <f>+'5 - Diseño y Valoración Control'!D138</f>
        <v>R 53</v>
      </c>
      <c r="E137" s="99" t="str">
        <f>+'5 - Diseño y Valoración Control'!E138</f>
        <v>Incumplimiento en la aplicación de los mantenimientos preventivos a los bienes de la Entidad</v>
      </c>
      <c r="F137" s="99" t="str">
        <f>+'5 - Diseño y Valoración Control'!F138</f>
        <v>Afectación Económica o presupuestal</v>
      </c>
      <c r="G137" s="203"/>
      <c r="H137" s="203"/>
      <c r="I137" s="204"/>
      <c r="J137" s="205" t="e">
        <f t="shared" si="4"/>
        <v>#DIV/0!</v>
      </c>
      <c r="K137" s="205" t="e">
        <f t="shared" si="5"/>
        <v>#DIV/0!</v>
      </c>
      <c r="L137" s="203"/>
      <c r="M137" s="203"/>
      <c r="N137" s="203"/>
      <c r="O137" s="203"/>
      <c r="P137" s="206" t="e">
        <f t="shared" si="6"/>
        <v>#DIV/0!</v>
      </c>
      <c r="Q137" s="207">
        <f t="shared" si="7"/>
        <v>1</v>
      </c>
    </row>
    <row r="138" spans="2:17" s="34" customFormat="1" ht="150" customHeight="1" x14ac:dyDescent="0.25">
      <c r="B138" s="99" t="str">
        <f>+'5 - Diseño y Valoración Control'!B139</f>
        <v>ADMINISTRACIÓN DE BIENES Y SERVICIOS</v>
      </c>
      <c r="C138" s="99" t="str">
        <f>+'5 - Diseño y Valoración Control'!C139</f>
        <v>SUBDIRECCIÓN ADMINISTRATIVA Y FINANCIERA</v>
      </c>
      <c r="D138" s="203" t="str">
        <f>+'5 - Diseño y Valoración Control'!D139</f>
        <v>R 53</v>
      </c>
      <c r="E138" s="99" t="str">
        <f>+'5 - Diseño y Valoración Control'!E139</f>
        <v>Incumplimiento en la aplicación de los mantenimientos preventivos a los bienes de la Entidad</v>
      </c>
      <c r="F138" s="99" t="str">
        <f>+'5 - Diseño y Valoración Control'!F139</f>
        <v>Afectación Económica o presupuestal</v>
      </c>
      <c r="G138" s="203"/>
      <c r="H138" s="203"/>
      <c r="I138" s="204"/>
      <c r="J138" s="205" t="e">
        <f t="shared" si="4"/>
        <v>#DIV/0!</v>
      </c>
      <c r="K138" s="205" t="e">
        <f t="shared" si="5"/>
        <v>#DIV/0!</v>
      </c>
      <c r="L138" s="203"/>
      <c r="M138" s="203"/>
      <c r="N138" s="203"/>
      <c r="O138" s="203"/>
      <c r="P138" s="206" t="e">
        <f t="shared" si="6"/>
        <v>#DIV/0!</v>
      </c>
      <c r="Q138" s="207">
        <f t="shared" si="7"/>
        <v>1</v>
      </c>
    </row>
    <row r="139" spans="2:17" s="34" customFormat="1" ht="150" customHeight="1" x14ac:dyDescent="0.25">
      <c r="B139" s="99" t="str">
        <f>+'5 - Diseño y Valoración Control'!B140</f>
        <v>ADMINISTRACIÓN DE BIENES Y SERVICIOS</v>
      </c>
      <c r="C139" s="99" t="str">
        <f>+'5 - Diseño y Valoración Control'!C140</f>
        <v>SUBDIRECCIÓN ADMINISTRATIVA Y FINANCIERA</v>
      </c>
      <c r="D139" s="203" t="str">
        <f>+'5 - Diseño y Valoración Control'!D140</f>
        <v>R 54</v>
      </c>
      <c r="E139" s="99" t="str">
        <f>+'5 - Diseño y Valoración Control'!E140</f>
        <v>Legalización de comisión o viáticos sin el cumplimiento de requisitos</v>
      </c>
      <c r="F139" s="99" t="str">
        <f>+'5 - Diseño y Valoración Control'!F140</f>
        <v>Afectación Económica o presupuestal</v>
      </c>
      <c r="G139" s="203"/>
      <c r="H139" s="203"/>
      <c r="I139" s="204"/>
      <c r="J139" s="205" t="e">
        <f t="shared" ref="J139:J189" si="8">1-(H139/I139)</f>
        <v>#DIV/0!</v>
      </c>
      <c r="K139" s="205" t="e">
        <f t="shared" ref="K139:K189" si="9">_xlfn.IFS(J139&lt;0.8,"Cambio",J139&lt;0.9,"Revisión de control",J139&gt;0.89,"Se mantiene")</f>
        <v>#DIV/0!</v>
      </c>
      <c r="L139" s="203"/>
      <c r="M139" s="203"/>
      <c r="N139" s="203"/>
      <c r="O139" s="203"/>
      <c r="P139" s="206" t="e">
        <f t="shared" ref="P139:P189" si="10">+K139</f>
        <v>#DIV/0!</v>
      </c>
      <c r="Q139" s="207">
        <f t="shared" ref="Q139:Q189" si="11">(_xlfn.IFS(G139="",1,G139="SI",0)+_xlfn.IFS(L139="",1,L139="SI",1,L139="NO",0)+_xlfn.IFS(M139="",1,M139="SI",1,M139="NO",0)+_xlfn.IFS(N139="",1,N139="SI",1,N139="NO",0)+_xlfn.IFS(O139="",1,O139="SI",1,O139="NO",0))/5</f>
        <v>1</v>
      </c>
    </row>
    <row r="140" spans="2:17" s="34" customFormat="1" ht="150" customHeight="1" x14ac:dyDescent="0.25">
      <c r="B140" s="99" t="str">
        <f>+'5 - Diseño y Valoración Control'!B141</f>
        <v>ADMINISTRACIÓN DE BIENES Y SERVICIOS</v>
      </c>
      <c r="C140" s="99" t="str">
        <f>+'5 - Diseño y Valoración Control'!C141</f>
        <v>SUBDIRECCIÓN ADMINISTRATIVA Y FINANCIERA</v>
      </c>
      <c r="D140" s="203" t="str">
        <f>+'5 - Diseño y Valoración Control'!D141</f>
        <v>R 54</v>
      </c>
      <c r="E140" s="99" t="str">
        <f>+'5 - Diseño y Valoración Control'!E141</f>
        <v>Legalización de comisión o viáticos sin el cumplimiento de requisitos</v>
      </c>
      <c r="F140" s="99" t="str">
        <f>+'5 - Diseño y Valoración Control'!F141</f>
        <v>Afectación Económica o presupuestal</v>
      </c>
      <c r="G140" s="203"/>
      <c r="H140" s="203"/>
      <c r="I140" s="204"/>
      <c r="J140" s="205" t="e">
        <f t="shared" si="8"/>
        <v>#DIV/0!</v>
      </c>
      <c r="K140" s="205" t="e">
        <f t="shared" si="9"/>
        <v>#DIV/0!</v>
      </c>
      <c r="L140" s="203"/>
      <c r="M140" s="203"/>
      <c r="N140" s="203"/>
      <c r="O140" s="203"/>
      <c r="P140" s="206" t="e">
        <f t="shared" si="10"/>
        <v>#DIV/0!</v>
      </c>
      <c r="Q140" s="207">
        <f t="shared" si="11"/>
        <v>1</v>
      </c>
    </row>
    <row r="141" spans="2:17" s="34" customFormat="1" ht="150" customHeight="1" x14ac:dyDescent="0.25">
      <c r="B141" s="99" t="str">
        <f>+'5 - Diseño y Valoración Control'!B142</f>
        <v>ADMINISTRACIÓN DE BIENES Y SERVICIOS</v>
      </c>
      <c r="C141" s="99" t="str">
        <f>+'5 - Diseño y Valoración Control'!C142</f>
        <v>SUBDIRECCIÓN ADMINISTRATIVA Y FINANCIERA</v>
      </c>
      <c r="D141" s="203" t="str">
        <f>+'5 - Diseño y Valoración Control'!D142</f>
        <v>R 54</v>
      </c>
      <c r="E141" s="99" t="str">
        <f>+'5 - Diseño y Valoración Control'!E142</f>
        <v>Legalización de comisión o viáticos sin el cumplimiento de requisitos</v>
      </c>
      <c r="F141" s="99" t="str">
        <f>+'5 - Diseño y Valoración Control'!F142</f>
        <v>Afectación Económica o presupuestal</v>
      </c>
      <c r="G141" s="203"/>
      <c r="H141" s="203"/>
      <c r="I141" s="204"/>
      <c r="J141" s="205" t="e">
        <f t="shared" si="8"/>
        <v>#DIV/0!</v>
      </c>
      <c r="K141" s="205" t="e">
        <f t="shared" si="9"/>
        <v>#DIV/0!</v>
      </c>
      <c r="L141" s="203"/>
      <c r="M141" s="203"/>
      <c r="N141" s="203"/>
      <c r="O141" s="203"/>
      <c r="P141" s="206" t="e">
        <f t="shared" si="10"/>
        <v>#DIV/0!</v>
      </c>
      <c r="Q141" s="207">
        <f t="shared" si="11"/>
        <v>1</v>
      </c>
    </row>
    <row r="142" spans="2:17" s="34" customFormat="1" ht="150" customHeight="1" x14ac:dyDescent="0.25">
      <c r="B142" s="99" t="str">
        <f>+'5 - Diseño y Valoración Control'!B143</f>
        <v>ADMINISTRACIÓN DE BIENES Y SERVICIOS</v>
      </c>
      <c r="C142" s="99" t="str">
        <f>+'5 - Diseño y Valoración Control'!C143</f>
        <v xml:space="preserve">SUBDIRECCIÓN ADMINISTRATIVA Y FINANCIERA
</v>
      </c>
      <c r="D142" s="203" t="str">
        <f>+'5 - Diseño y Valoración Control'!D143</f>
        <v>R 55</v>
      </c>
      <c r="E142" s="99" t="str">
        <f>+'5 - Diseño y Valoración Control'!E143</f>
        <v>Pérdida o daño en la documentación de la Agencia</v>
      </c>
      <c r="F142" s="99" t="str">
        <f>+'5 - Diseño y Valoración Control'!F143</f>
        <v>Pérdida Reputacional</v>
      </c>
      <c r="G142" s="203"/>
      <c r="H142" s="203"/>
      <c r="I142" s="204"/>
      <c r="J142" s="205" t="e">
        <f t="shared" si="8"/>
        <v>#DIV/0!</v>
      </c>
      <c r="K142" s="205" t="e">
        <f t="shared" si="9"/>
        <v>#DIV/0!</v>
      </c>
      <c r="L142" s="203"/>
      <c r="M142" s="203"/>
      <c r="N142" s="203"/>
      <c r="O142" s="203"/>
      <c r="P142" s="206" t="e">
        <f t="shared" si="10"/>
        <v>#DIV/0!</v>
      </c>
      <c r="Q142" s="207">
        <f t="shared" si="11"/>
        <v>1</v>
      </c>
    </row>
    <row r="143" spans="2:17" s="34" customFormat="1" ht="150" customHeight="1" x14ac:dyDescent="0.25">
      <c r="B143" s="99" t="str">
        <f>+'5 - Diseño y Valoración Control'!B144</f>
        <v>ADMINISTRACIÓN DE BIENES Y SERVICIOS</v>
      </c>
      <c r="C143" s="99" t="str">
        <f>+'5 - Diseño y Valoración Control'!C144</f>
        <v xml:space="preserve">SUBDIRECCIÓN ADMINISTRATIVA Y FINANCIERA
</v>
      </c>
      <c r="D143" s="203" t="str">
        <f>+'5 - Diseño y Valoración Control'!D144</f>
        <v>R 55</v>
      </c>
      <c r="E143" s="99" t="str">
        <f>+'5 - Diseño y Valoración Control'!E144</f>
        <v>Pérdida o daño en la documentación de la Agencia</v>
      </c>
      <c r="F143" s="99" t="str">
        <f>+'5 - Diseño y Valoración Control'!F144</f>
        <v>Pérdida Reputacional</v>
      </c>
      <c r="G143" s="203"/>
      <c r="H143" s="203"/>
      <c r="I143" s="204"/>
      <c r="J143" s="205" t="e">
        <f t="shared" si="8"/>
        <v>#DIV/0!</v>
      </c>
      <c r="K143" s="205" t="e">
        <f t="shared" si="9"/>
        <v>#DIV/0!</v>
      </c>
      <c r="L143" s="203"/>
      <c r="M143" s="203"/>
      <c r="N143" s="203"/>
      <c r="O143" s="203"/>
      <c r="P143" s="206" t="e">
        <f t="shared" si="10"/>
        <v>#DIV/0!</v>
      </c>
      <c r="Q143" s="207">
        <f t="shared" si="11"/>
        <v>1</v>
      </c>
    </row>
    <row r="144" spans="2:17" s="34" customFormat="1" ht="150" customHeight="1" x14ac:dyDescent="0.25">
      <c r="B144" s="99" t="str">
        <f>+'5 - Diseño y Valoración Control'!B145</f>
        <v>ADMINISTRACIÓN DE BIENES Y SERVICIOS</v>
      </c>
      <c r="C144" s="99" t="str">
        <f>+'5 - Diseño y Valoración Control'!C145</f>
        <v xml:space="preserve">SUBDIRECCIÓN ADMINISTRATIVA Y FINANCIERA
</v>
      </c>
      <c r="D144" s="203" t="str">
        <f>+'5 - Diseño y Valoración Control'!D145</f>
        <v>R 55</v>
      </c>
      <c r="E144" s="99" t="str">
        <f>+'5 - Diseño y Valoración Control'!E145</f>
        <v>Pérdida o daño en la documentación de la Agencia</v>
      </c>
      <c r="F144" s="99" t="str">
        <f>+'5 - Diseño y Valoración Control'!F145</f>
        <v>Pérdida Reputacional</v>
      </c>
      <c r="G144" s="203"/>
      <c r="H144" s="203"/>
      <c r="I144" s="204"/>
      <c r="J144" s="205" t="e">
        <f t="shared" si="8"/>
        <v>#DIV/0!</v>
      </c>
      <c r="K144" s="205" t="e">
        <f t="shared" si="9"/>
        <v>#DIV/0!</v>
      </c>
      <c r="L144" s="203"/>
      <c r="M144" s="203"/>
      <c r="N144" s="203"/>
      <c r="O144" s="203"/>
      <c r="P144" s="206" t="e">
        <f t="shared" si="10"/>
        <v>#DIV/0!</v>
      </c>
      <c r="Q144" s="207">
        <f t="shared" si="11"/>
        <v>1</v>
      </c>
    </row>
    <row r="145" spans="2:17" s="34" customFormat="1" ht="150" customHeight="1" x14ac:dyDescent="0.25">
      <c r="B145" s="99" t="str">
        <f>+'5 - Diseño y Valoración Control'!B146</f>
        <v>ADMINISTRACIÓN DE BIENES Y SERVICIOS</v>
      </c>
      <c r="C145" s="99" t="str">
        <f>+'5 - Diseño y Valoración Control'!C146</f>
        <v xml:space="preserve">SUBDIRECCIÓN ADMINISTRATIVA Y FINANCIERA
</v>
      </c>
      <c r="D145" s="203" t="str">
        <f>+'5 - Diseño y Valoración Control'!D146</f>
        <v>R 55</v>
      </c>
      <c r="E145" s="99" t="str">
        <f>+'5 - Diseño y Valoración Control'!E146</f>
        <v>Pérdida o daño en la documentación de la Agencia</v>
      </c>
      <c r="F145" s="99" t="str">
        <f>+'5 - Diseño y Valoración Control'!F146</f>
        <v>Pérdida Reputacional</v>
      </c>
      <c r="G145" s="203"/>
      <c r="H145" s="203"/>
      <c r="I145" s="204"/>
      <c r="J145" s="205" t="e">
        <f t="shared" si="8"/>
        <v>#DIV/0!</v>
      </c>
      <c r="K145" s="205" t="e">
        <f t="shared" si="9"/>
        <v>#DIV/0!</v>
      </c>
      <c r="L145" s="203"/>
      <c r="M145" s="203"/>
      <c r="N145" s="203"/>
      <c r="O145" s="203"/>
      <c r="P145" s="206" t="e">
        <f t="shared" si="10"/>
        <v>#DIV/0!</v>
      </c>
      <c r="Q145" s="207">
        <f t="shared" si="11"/>
        <v>1</v>
      </c>
    </row>
    <row r="146" spans="2:17" s="34" customFormat="1" ht="150" customHeight="1" x14ac:dyDescent="0.25">
      <c r="B146" s="99" t="str">
        <f>+'5 - Diseño y Valoración Control'!B147</f>
        <v>ADMINISTRACIÓN DE BIENES Y SERVICIOS</v>
      </c>
      <c r="C146" s="99" t="str">
        <f>+'5 - Diseño y Valoración Control'!C147</f>
        <v xml:space="preserve">SUBDIRECCIÓN ADMINISTRATIVA Y FINANCIERA
</v>
      </c>
      <c r="D146" s="203" t="str">
        <f>+'5 - Diseño y Valoración Control'!D147</f>
        <v>R 56</v>
      </c>
      <c r="E146" s="99" t="str">
        <f>+'5 - Diseño y Valoración Control'!E147</f>
        <v xml:space="preserve">Asignación incorrecta de comunicaciones oficiales recibidas (documentos) en el momento de la radicación. </v>
      </c>
      <c r="F146" s="99" t="str">
        <f>+'5 - Diseño y Valoración Control'!F147</f>
        <v>Pérdida Reputacional</v>
      </c>
      <c r="G146" s="203"/>
      <c r="H146" s="203"/>
      <c r="I146" s="204"/>
      <c r="J146" s="205" t="e">
        <f t="shared" si="8"/>
        <v>#DIV/0!</v>
      </c>
      <c r="K146" s="205" t="e">
        <f t="shared" si="9"/>
        <v>#DIV/0!</v>
      </c>
      <c r="L146" s="203"/>
      <c r="M146" s="203"/>
      <c r="N146" s="203"/>
      <c r="O146" s="203"/>
      <c r="P146" s="206" t="e">
        <f t="shared" si="10"/>
        <v>#DIV/0!</v>
      </c>
      <c r="Q146" s="207">
        <f t="shared" si="11"/>
        <v>1</v>
      </c>
    </row>
    <row r="147" spans="2:17" s="34" customFormat="1" ht="150" customHeight="1" x14ac:dyDescent="0.25">
      <c r="B147" s="99" t="str">
        <f>+'5 - Diseño y Valoración Control'!B148</f>
        <v>ADMINISTRACIÓN DE BIENES Y SERVICIOS</v>
      </c>
      <c r="C147" s="99" t="str">
        <f>+'5 - Diseño y Valoración Control'!C148</f>
        <v xml:space="preserve">SUBDIRECCIÓN ADMINISTRATIVA Y FINANCIERA
</v>
      </c>
      <c r="D147" s="203" t="str">
        <f>+'5 - Diseño y Valoración Control'!D148</f>
        <v>R 56</v>
      </c>
      <c r="E147" s="99" t="str">
        <f>+'5 - Diseño y Valoración Control'!E148</f>
        <v xml:space="preserve">Asignación incorrecta de comunicaciones oficiales recibidas (documentos) en el momento de la radicación. </v>
      </c>
      <c r="F147" s="99" t="str">
        <f>+'5 - Diseño y Valoración Control'!F148</f>
        <v>Pérdida Reputacional</v>
      </c>
      <c r="G147" s="203"/>
      <c r="H147" s="203"/>
      <c r="I147" s="204"/>
      <c r="J147" s="205" t="e">
        <f t="shared" si="8"/>
        <v>#DIV/0!</v>
      </c>
      <c r="K147" s="205" t="e">
        <f t="shared" si="9"/>
        <v>#DIV/0!</v>
      </c>
      <c r="L147" s="203"/>
      <c r="M147" s="203"/>
      <c r="N147" s="203"/>
      <c r="O147" s="203"/>
      <c r="P147" s="206" t="e">
        <f t="shared" si="10"/>
        <v>#DIV/0!</v>
      </c>
      <c r="Q147" s="207">
        <f t="shared" si="11"/>
        <v>1</v>
      </c>
    </row>
    <row r="148" spans="2:17" s="34" customFormat="1" ht="150" customHeight="1" x14ac:dyDescent="0.25">
      <c r="B148" s="99" t="str">
        <f>+'5 - Diseño y Valoración Control'!B149</f>
        <v>ADMINISTRACIÓN DE BIENES Y SERVICIOS</v>
      </c>
      <c r="C148" s="99" t="str">
        <f>+'5 - Diseño y Valoración Control'!C149</f>
        <v xml:space="preserve">SUBDIRECCIÓN ADMINISTRATIVA Y FINANCIERA
</v>
      </c>
      <c r="D148" s="203" t="str">
        <f>+'5 - Diseño y Valoración Control'!D149</f>
        <v>R 56</v>
      </c>
      <c r="E148" s="99" t="str">
        <f>+'5 - Diseño y Valoración Control'!E149</f>
        <v xml:space="preserve">Asignación incorrecta de comunicaciones oficiales recibidas (documentos) en el momento de la radicación. </v>
      </c>
      <c r="F148" s="99" t="str">
        <f>+'5 - Diseño y Valoración Control'!F149</f>
        <v>Pérdida Reputacional</v>
      </c>
      <c r="G148" s="203"/>
      <c r="H148" s="203"/>
      <c r="I148" s="204"/>
      <c r="J148" s="205" t="e">
        <f t="shared" si="8"/>
        <v>#DIV/0!</v>
      </c>
      <c r="K148" s="205" t="e">
        <f t="shared" si="9"/>
        <v>#DIV/0!</v>
      </c>
      <c r="L148" s="203"/>
      <c r="M148" s="203"/>
      <c r="N148" s="203"/>
      <c r="O148" s="203"/>
      <c r="P148" s="206" t="e">
        <f t="shared" si="10"/>
        <v>#DIV/0!</v>
      </c>
      <c r="Q148" s="207">
        <f t="shared" si="11"/>
        <v>1</v>
      </c>
    </row>
    <row r="149" spans="2:17" s="34" customFormat="1" ht="150" customHeight="1" x14ac:dyDescent="0.25">
      <c r="B149" s="99" t="str">
        <f>+'5 - Diseño y Valoración Control'!B150</f>
        <v>ADMINISTRACIÓN DE BIENES Y SERVICIOS</v>
      </c>
      <c r="C149" s="99" t="str">
        <f>+'5 - Diseño y Valoración Control'!C150</f>
        <v xml:space="preserve">SUBDIRECCIÓN ADMINISTRATIVA Y FINANCIERA
</v>
      </c>
      <c r="D149" s="203" t="str">
        <f>+'5 - Diseño y Valoración Control'!D150</f>
        <v>R 57</v>
      </c>
      <c r="E149" s="99" t="str">
        <f>+'5 - Diseño y Valoración Control'!E150</f>
        <v>Demoras en la respuesta a solicitudes internas de documentos en atención de los requerimientos de expedientes por parte de las dependencias</v>
      </c>
      <c r="F149" s="99" t="str">
        <f>+'5 - Diseño y Valoración Control'!F150</f>
        <v>Pérdida Reputacional</v>
      </c>
      <c r="G149" s="203"/>
      <c r="H149" s="203"/>
      <c r="I149" s="204"/>
      <c r="J149" s="205" t="e">
        <f t="shared" si="8"/>
        <v>#DIV/0!</v>
      </c>
      <c r="K149" s="205" t="e">
        <f t="shared" si="9"/>
        <v>#DIV/0!</v>
      </c>
      <c r="L149" s="203"/>
      <c r="M149" s="203"/>
      <c r="N149" s="203"/>
      <c r="O149" s="203"/>
      <c r="P149" s="206" t="e">
        <f t="shared" si="10"/>
        <v>#DIV/0!</v>
      </c>
      <c r="Q149" s="207">
        <f t="shared" si="11"/>
        <v>1</v>
      </c>
    </row>
    <row r="150" spans="2:17" s="34" customFormat="1" ht="150" customHeight="1" x14ac:dyDescent="0.25">
      <c r="B150" s="99" t="str">
        <f>+'5 - Diseño y Valoración Control'!B151</f>
        <v>ADMINISTRACIÓN DE BIENES Y SERVICIOS</v>
      </c>
      <c r="C150" s="99" t="str">
        <f>+'5 - Diseño y Valoración Control'!C151</f>
        <v xml:space="preserve">SUBDIRECCIÓN ADMINISTRATIVA Y FINANCIERA
</v>
      </c>
      <c r="D150" s="203" t="str">
        <f>+'5 - Diseño y Valoración Control'!D151</f>
        <v>R 57</v>
      </c>
      <c r="E150" s="99" t="str">
        <f>+'5 - Diseño y Valoración Control'!E151</f>
        <v>Demoras en la respuesta a solicitudes internas de documentos en atención de los requerimientos de expedientes por parte de las dependencias</v>
      </c>
      <c r="F150" s="99" t="str">
        <f>+'5 - Diseño y Valoración Control'!F151</f>
        <v>Pérdida Reputacional</v>
      </c>
      <c r="G150" s="203"/>
      <c r="H150" s="203"/>
      <c r="I150" s="204"/>
      <c r="J150" s="205" t="e">
        <f t="shared" si="8"/>
        <v>#DIV/0!</v>
      </c>
      <c r="K150" s="205" t="e">
        <f t="shared" si="9"/>
        <v>#DIV/0!</v>
      </c>
      <c r="L150" s="203"/>
      <c r="M150" s="203"/>
      <c r="N150" s="203"/>
      <c r="O150" s="203"/>
      <c r="P150" s="206" t="e">
        <f t="shared" si="10"/>
        <v>#DIV/0!</v>
      </c>
      <c r="Q150" s="207">
        <f t="shared" si="11"/>
        <v>1</v>
      </c>
    </row>
    <row r="151" spans="2:17" s="34" customFormat="1" ht="150" customHeight="1" x14ac:dyDescent="0.25">
      <c r="B151" s="99" t="str">
        <f>+'5 - Diseño y Valoración Control'!B152</f>
        <v>ADMINISTRACIÓN DE BIENES Y SERVICIOS</v>
      </c>
      <c r="C151" s="99" t="str">
        <f>+'5 - Diseño y Valoración Control'!C152</f>
        <v>SUBDIRECCIÓN ADMINISTRATIVA Y FINANCIERA</v>
      </c>
      <c r="D151" s="203" t="str">
        <f>+'5 - Diseño y Valoración Control'!D152</f>
        <v>R 58</v>
      </c>
      <c r="E151" s="99" t="str">
        <f>+'5 - Diseño y Valoración Control'!E152</f>
        <v>Incumplimiento del Plan de Gestión Integral de Residuos Peligrosos (PGIRESPEL)</v>
      </c>
      <c r="F151" s="99" t="str">
        <f>+'5 - Diseño y Valoración Control'!F152</f>
        <v>Afectación Económica o presupuestal</v>
      </c>
      <c r="G151" s="203"/>
      <c r="H151" s="203"/>
      <c r="I151" s="204"/>
      <c r="J151" s="205" t="e">
        <f t="shared" si="8"/>
        <v>#DIV/0!</v>
      </c>
      <c r="K151" s="205" t="e">
        <f t="shared" si="9"/>
        <v>#DIV/0!</v>
      </c>
      <c r="L151" s="203"/>
      <c r="M151" s="203"/>
      <c r="N151" s="203"/>
      <c r="O151" s="203"/>
      <c r="P151" s="206" t="e">
        <f t="shared" si="10"/>
        <v>#DIV/0!</v>
      </c>
      <c r="Q151" s="207">
        <f t="shared" si="11"/>
        <v>1</v>
      </c>
    </row>
    <row r="152" spans="2:17" s="34" customFormat="1" ht="150" customHeight="1" x14ac:dyDescent="0.25">
      <c r="B152" s="99" t="str">
        <f>+'5 - Diseño y Valoración Control'!B153</f>
        <v>ADMINISTRACIÓN DE BIENES Y SERVICIOS</v>
      </c>
      <c r="C152" s="99" t="str">
        <f>+'5 - Diseño y Valoración Control'!C153</f>
        <v>SUBDIRECCIÓN ADMINISTRATIVA Y FINANCIERA</v>
      </c>
      <c r="D152" s="203" t="str">
        <f>+'5 - Diseño y Valoración Control'!D153</f>
        <v>R 58</v>
      </c>
      <c r="E152" s="99" t="str">
        <f>+'5 - Diseño y Valoración Control'!E153</f>
        <v>Incumplimiento del Plan de Gestión Integral de Residuos Peligrosos (PGIRESPEL)</v>
      </c>
      <c r="F152" s="99" t="str">
        <f>+'5 - Diseño y Valoración Control'!F153</f>
        <v>Afectación Económica o presupuestal</v>
      </c>
      <c r="G152" s="203"/>
      <c r="H152" s="203"/>
      <c r="I152" s="204"/>
      <c r="J152" s="205" t="e">
        <f t="shared" si="8"/>
        <v>#DIV/0!</v>
      </c>
      <c r="K152" s="205" t="e">
        <f t="shared" si="9"/>
        <v>#DIV/0!</v>
      </c>
      <c r="L152" s="203"/>
      <c r="M152" s="203"/>
      <c r="N152" s="203"/>
      <c r="O152" s="203"/>
      <c r="P152" s="206" t="e">
        <f t="shared" si="10"/>
        <v>#DIV/0!</v>
      </c>
      <c r="Q152" s="207">
        <f t="shared" si="11"/>
        <v>1</v>
      </c>
    </row>
    <row r="153" spans="2:17" s="34" customFormat="1" ht="150" customHeight="1" x14ac:dyDescent="0.25">
      <c r="B153" s="99" t="str">
        <f>+'5 - Diseño y Valoración Control'!B154</f>
        <v>ADMINISTRACIÓN DE BIENES Y SERVICIOS</v>
      </c>
      <c r="C153" s="99" t="str">
        <f>+'5 - Diseño y Valoración Control'!C154</f>
        <v>SUBDIRECCIÓN ADMINISTRATIVA Y FINANCIERA</v>
      </c>
      <c r="D153" s="203" t="str">
        <f>+'5 - Diseño y Valoración Control'!D154</f>
        <v>R 59</v>
      </c>
      <c r="E153" s="99" t="str">
        <f>+'5 - Diseño y Valoración Control'!E154</f>
        <v>Incumplimiento de requisitos y trámites legales ambientales en la adquisición de bienes y servicios</v>
      </c>
      <c r="F153" s="99" t="str">
        <f>+'5 - Diseño y Valoración Control'!F154</f>
        <v>Afectación Económica o presupuestal</v>
      </c>
      <c r="G153" s="203"/>
      <c r="H153" s="203"/>
      <c r="I153" s="204"/>
      <c r="J153" s="205" t="e">
        <f t="shared" si="8"/>
        <v>#DIV/0!</v>
      </c>
      <c r="K153" s="205" t="e">
        <f t="shared" si="9"/>
        <v>#DIV/0!</v>
      </c>
      <c r="L153" s="203"/>
      <c r="M153" s="203"/>
      <c r="N153" s="203"/>
      <c r="O153" s="203"/>
      <c r="P153" s="206" t="e">
        <f t="shared" si="10"/>
        <v>#DIV/0!</v>
      </c>
      <c r="Q153" s="207">
        <f t="shared" si="11"/>
        <v>1</v>
      </c>
    </row>
    <row r="154" spans="2:17" s="34" customFormat="1" ht="150" customHeight="1" x14ac:dyDescent="0.25">
      <c r="B154" s="99" t="str">
        <f>+'5 - Diseño y Valoración Control'!B155</f>
        <v>ADMINISTRACIÓN DE BIENES Y SERVICIOS</v>
      </c>
      <c r="C154" s="99" t="str">
        <f>+'5 - Diseño y Valoración Control'!C155</f>
        <v>SUBDIRECCIÓN ADMINISTRATIVA Y FINANCIERA</v>
      </c>
      <c r="D154" s="203" t="str">
        <f>+'5 - Diseño y Valoración Control'!D155</f>
        <v>R 59</v>
      </c>
      <c r="E154" s="99" t="str">
        <f>+'5 - Diseño y Valoración Control'!E155</f>
        <v>Incumplimiento de requisitos y trámites legales ambientales en la adquisición de bienes y servicios</v>
      </c>
      <c r="F154" s="99" t="str">
        <f>+'5 - Diseño y Valoración Control'!F155</f>
        <v>Afectación Económica o presupuestal</v>
      </c>
      <c r="G154" s="203"/>
      <c r="H154" s="203"/>
      <c r="I154" s="204"/>
      <c r="J154" s="205" t="e">
        <f t="shared" si="8"/>
        <v>#DIV/0!</v>
      </c>
      <c r="K154" s="205" t="e">
        <f t="shared" si="9"/>
        <v>#DIV/0!</v>
      </c>
      <c r="L154" s="203"/>
      <c r="M154" s="203"/>
      <c r="N154" s="203"/>
      <c r="O154" s="203"/>
      <c r="P154" s="206" t="e">
        <f t="shared" si="10"/>
        <v>#DIV/0!</v>
      </c>
      <c r="Q154" s="207">
        <f t="shared" si="11"/>
        <v>1</v>
      </c>
    </row>
    <row r="155" spans="2:17" s="34" customFormat="1" ht="150" customHeight="1" x14ac:dyDescent="0.25">
      <c r="B155" s="99" t="str">
        <f>+'5 - Diseño y Valoración Control'!B156</f>
        <v>ADMINISTRACIÓN DE BIENES Y SERVICIOS</v>
      </c>
      <c r="C155" s="99" t="str">
        <f>+'5 - Diseño y Valoración Control'!C156</f>
        <v>SUBDIRECCIÓN ADMINISTRATIVA Y FINANCIERA</v>
      </c>
      <c r="D155" s="203" t="str">
        <f>+'5 - Diseño y Valoración Control'!D156</f>
        <v>R 60</v>
      </c>
      <c r="E155" s="99" t="str">
        <f>+'5 - Diseño y Valoración Control'!E156</f>
        <v>Desactualización del Sistema de Gestión Ambiental con requisitos legales ambientales</v>
      </c>
      <c r="F155" s="99" t="str">
        <f>+'5 - Diseño y Valoración Control'!F156</f>
        <v>Afectación Económica o presupuestal</v>
      </c>
      <c r="G155" s="203"/>
      <c r="H155" s="203"/>
      <c r="I155" s="204"/>
      <c r="J155" s="205" t="e">
        <f t="shared" si="8"/>
        <v>#DIV/0!</v>
      </c>
      <c r="K155" s="205" t="e">
        <f t="shared" si="9"/>
        <v>#DIV/0!</v>
      </c>
      <c r="L155" s="203"/>
      <c r="M155" s="203"/>
      <c r="N155" s="203"/>
      <c r="O155" s="203"/>
      <c r="P155" s="206" t="e">
        <f t="shared" si="10"/>
        <v>#DIV/0!</v>
      </c>
      <c r="Q155" s="207">
        <f t="shared" si="11"/>
        <v>1</v>
      </c>
    </row>
    <row r="156" spans="2:17" s="34" customFormat="1" ht="150" customHeight="1" x14ac:dyDescent="0.25">
      <c r="B156" s="99" t="str">
        <f>+'5 - Diseño y Valoración Control'!B157</f>
        <v>ADMINISTRACIÓN DE BIENES Y SERVICIOS</v>
      </c>
      <c r="C156" s="99" t="str">
        <f>+'5 - Diseño y Valoración Control'!C157</f>
        <v>SUBDIRECCIÓN ADMINISTRATIVA Y FINANCIERA</v>
      </c>
      <c r="D156" s="203" t="str">
        <f>+'5 - Diseño y Valoración Control'!D157</f>
        <v>R 60</v>
      </c>
      <c r="E156" s="99" t="str">
        <f>+'5 - Diseño y Valoración Control'!E157</f>
        <v>Desactualización del Sistema de Gestión Ambiental con requisitos legales ambientales</v>
      </c>
      <c r="F156" s="99" t="str">
        <f>+'5 - Diseño y Valoración Control'!F157</f>
        <v>Afectación Económica o presupuestal</v>
      </c>
      <c r="G156" s="203"/>
      <c r="H156" s="203"/>
      <c r="I156" s="204"/>
      <c r="J156" s="205" t="e">
        <f t="shared" si="8"/>
        <v>#DIV/0!</v>
      </c>
      <c r="K156" s="205" t="e">
        <f t="shared" si="9"/>
        <v>#DIV/0!</v>
      </c>
      <c r="L156" s="203"/>
      <c r="M156" s="203"/>
      <c r="N156" s="203"/>
      <c r="O156" s="203"/>
      <c r="P156" s="206" t="e">
        <f t="shared" si="10"/>
        <v>#DIV/0!</v>
      </c>
      <c r="Q156" s="207">
        <f t="shared" si="11"/>
        <v>1</v>
      </c>
    </row>
    <row r="157" spans="2:17" s="34" customFormat="1" ht="150" customHeight="1" x14ac:dyDescent="0.25">
      <c r="B157" s="99" t="str">
        <f>+'5 - Diseño y Valoración Control'!B158</f>
        <v>ADMINISTRACIÓN DE BIENES Y SERVICIOS</v>
      </c>
      <c r="C157" s="99" t="str">
        <f>+'5 - Diseño y Valoración Control'!C158</f>
        <v>SUBDIRECCIÓN ADMINISTRATIVA Y FINANCIERA</v>
      </c>
      <c r="D157" s="203" t="str">
        <f>+'5 - Diseño y Valoración Control'!D158</f>
        <v>R 61</v>
      </c>
      <c r="E157" s="99" t="str">
        <f>+'5 - Diseño y Valoración Control'!E158</f>
        <v>Disposición de residuos ordinarios sin cumplir las prácticas establecidas en la entidad</v>
      </c>
      <c r="F157" s="99" t="str">
        <f>+'5 - Diseño y Valoración Control'!F158</f>
        <v>Afectación Económica o presupuestal</v>
      </c>
      <c r="G157" s="203"/>
      <c r="H157" s="203"/>
      <c r="I157" s="204"/>
      <c r="J157" s="205" t="e">
        <f t="shared" si="8"/>
        <v>#DIV/0!</v>
      </c>
      <c r="K157" s="205" t="e">
        <f t="shared" si="9"/>
        <v>#DIV/0!</v>
      </c>
      <c r="L157" s="203"/>
      <c r="M157" s="203"/>
      <c r="N157" s="203"/>
      <c r="O157" s="203"/>
      <c r="P157" s="206" t="e">
        <f t="shared" si="10"/>
        <v>#DIV/0!</v>
      </c>
      <c r="Q157" s="207">
        <f t="shared" si="11"/>
        <v>1</v>
      </c>
    </row>
    <row r="158" spans="2:17" s="34" customFormat="1" ht="150" customHeight="1" x14ac:dyDescent="0.25">
      <c r="B158" s="99" t="str">
        <f>+'5 - Diseño y Valoración Control'!B159</f>
        <v>ADMINISTRACIÓN DE BIENES Y SERVICIOS</v>
      </c>
      <c r="C158" s="99" t="str">
        <f>+'5 - Diseño y Valoración Control'!C159</f>
        <v>SUBDIRECCIÓN ADMINISTRATIVA Y FINANCIERA</v>
      </c>
      <c r="D158" s="203" t="str">
        <f>+'5 - Diseño y Valoración Control'!D159</f>
        <v>R 61</v>
      </c>
      <c r="E158" s="99" t="str">
        <f>+'5 - Diseño y Valoración Control'!E159</f>
        <v>Disposición de residuos ordinarios sin cumplir las prácticas establecidas en la entidad</v>
      </c>
      <c r="F158" s="99" t="str">
        <f>+'5 - Diseño y Valoración Control'!F159</f>
        <v>Afectación Económica o presupuestal</v>
      </c>
      <c r="G158" s="203"/>
      <c r="H158" s="203"/>
      <c r="I158" s="204"/>
      <c r="J158" s="205" t="e">
        <f t="shared" si="8"/>
        <v>#DIV/0!</v>
      </c>
      <c r="K158" s="205" t="e">
        <f t="shared" si="9"/>
        <v>#DIV/0!</v>
      </c>
      <c r="L158" s="203"/>
      <c r="M158" s="203"/>
      <c r="N158" s="203"/>
      <c r="O158" s="203"/>
      <c r="P158" s="206" t="e">
        <f t="shared" si="10"/>
        <v>#DIV/0!</v>
      </c>
      <c r="Q158" s="207">
        <f t="shared" si="11"/>
        <v>1</v>
      </c>
    </row>
    <row r="159" spans="2:17" s="34" customFormat="1" ht="150" customHeight="1" x14ac:dyDescent="0.25">
      <c r="B159" s="99" t="str">
        <f>+'5 - Diseño y Valoración Control'!B160</f>
        <v>GESTIÓN FINANCIERA</v>
      </c>
      <c r="C159" s="99" t="str">
        <f>+'5 - Diseño y Valoración Control'!C160</f>
        <v>SUBDIRECCIÓN ADMINISTRATIVA Y FINANCIERA</v>
      </c>
      <c r="D159" s="203" t="str">
        <f>+'5 - Diseño y Valoración Control'!D160</f>
        <v>R 62</v>
      </c>
      <c r="E159" s="99" t="str">
        <f>+'5 - Diseño y Valoración Control'!E160</f>
        <v>Registro de gastos y pagos sin cumplimiento de requisitos legales</v>
      </c>
      <c r="F159" s="99" t="str">
        <f>+'5 - Diseño y Valoración Control'!F160</f>
        <v>Afectación Económica o presupuestal</v>
      </c>
      <c r="G159" s="203"/>
      <c r="H159" s="203"/>
      <c r="I159" s="204"/>
      <c r="J159" s="205" t="e">
        <f t="shared" si="8"/>
        <v>#DIV/0!</v>
      </c>
      <c r="K159" s="205" t="e">
        <f t="shared" si="9"/>
        <v>#DIV/0!</v>
      </c>
      <c r="L159" s="203"/>
      <c r="M159" s="203"/>
      <c r="N159" s="203"/>
      <c r="O159" s="203"/>
      <c r="P159" s="206" t="e">
        <f t="shared" si="10"/>
        <v>#DIV/0!</v>
      </c>
      <c r="Q159" s="207">
        <f t="shared" si="11"/>
        <v>1</v>
      </c>
    </row>
    <row r="160" spans="2:17" s="34" customFormat="1" ht="150" customHeight="1" x14ac:dyDescent="0.25">
      <c r="B160" s="99" t="str">
        <f>+'5 - Diseño y Valoración Control'!B161</f>
        <v>GESTIÓN FINANCIERA</v>
      </c>
      <c r="C160" s="99" t="str">
        <f>+'5 - Diseño y Valoración Control'!C161</f>
        <v>SUBDIRECCIÓN ADMINISTRATIVA Y FINANCIERA</v>
      </c>
      <c r="D160" s="203" t="str">
        <f>+'5 - Diseño y Valoración Control'!D161</f>
        <v>R 62</v>
      </c>
      <c r="E160" s="99" t="str">
        <f>+'5 - Diseño y Valoración Control'!E161</f>
        <v>Registro de gastos y pagos sin cumplimiento de requisitos legales</v>
      </c>
      <c r="F160" s="99" t="str">
        <f>+'5 - Diseño y Valoración Control'!F161</f>
        <v>Afectación Económica o presupuestal</v>
      </c>
      <c r="G160" s="203"/>
      <c r="H160" s="203"/>
      <c r="I160" s="204"/>
      <c r="J160" s="205" t="e">
        <f t="shared" si="8"/>
        <v>#DIV/0!</v>
      </c>
      <c r="K160" s="205" t="e">
        <f t="shared" si="9"/>
        <v>#DIV/0!</v>
      </c>
      <c r="L160" s="203"/>
      <c r="M160" s="203"/>
      <c r="N160" s="203"/>
      <c r="O160" s="203"/>
      <c r="P160" s="206" t="e">
        <f t="shared" si="10"/>
        <v>#DIV/0!</v>
      </c>
      <c r="Q160" s="207">
        <f t="shared" si="11"/>
        <v>1</v>
      </c>
    </row>
    <row r="161" spans="2:17" s="34" customFormat="1" ht="150" customHeight="1" x14ac:dyDescent="0.25">
      <c r="B161" s="99" t="str">
        <f>+'5 - Diseño y Valoración Control'!B162</f>
        <v>GESTIÓN FINANCIERA</v>
      </c>
      <c r="C161" s="99" t="str">
        <f>+'5 - Diseño y Valoración Control'!C162</f>
        <v>SUBDIRECCIÓN ADMINISTRATIVA Y FINANCIERA</v>
      </c>
      <c r="D161" s="203" t="str">
        <f>+'5 - Diseño y Valoración Control'!D162</f>
        <v>R 63</v>
      </c>
      <c r="E161" s="99" t="str">
        <f>+'5 - Diseño y Valoración Control'!E162</f>
        <v>Programación del PAC que no corresponde a las necesidades reales</v>
      </c>
      <c r="F161" s="99" t="str">
        <f>+'5 - Diseño y Valoración Control'!F162</f>
        <v>Afectación Económica o presupuestal</v>
      </c>
      <c r="G161" s="203"/>
      <c r="H161" s="203"/>
      <c r="I161" s="204"/>
      <c r="J161" s="205" t="e">
        <f t="shared" si="8"/>
        <v>#DIV/0!</v>
      </c>
      <c r="K161" s="205" t="e">
        <f t="shared" si="9"/>
        <v>#DIV/0!</v>
      </c>
      <c r="L161" s="203"/>
      <c r="M161" s="203"/>
      <c r="N161" s="203"/>
      <c r="O161" s="203"/>
      <c r="P161" s="206" t="e">
        <f t="shared" si="10"/>
        <v>#DIV/0!</v>
      </c>
      <c r="Q161" s="207">
        <f t="shared" si="11"/>
        <v>1</v>
      </c>
    </row>
    <row r="162" spans="2:17" s="34" customFormat="1" ht="150" customHeight="1" x14ac:dyDescent="0.25">
      <c r="B162" s="99" t="str">
        <f>+'5 - Diseño y Valoración Control'!B163</f>
        <v>GESTIÓN FINANCIERA</v>
      </c>
      <c r="C162" s="99" t="str">
        <f>+'5 - Diseño y Valoración Control'!C163</f>
        <v>SUBDIRECCIÓN ADMINISTRATIVA Y FINANCIERA</v>
      </c>
      <c r="D162" s="203" t="str">
        <f>+'5 - Diseño y Valoración Control'!D163</f>
        <v>R 63</v>
      </c>
      <c r="E162" s="99" t="str">
        <f>+'5 - Diseño y Valoración Control'!E163</f>
        <v>Programación del PAC que no corresponde a las necesidades reales</v>
      </c>
      <c r="F162" s="99" t="str">
        <f>+'5 - Diseño y Valoración Control'!F163</f>
        <v>Afectación Económica o presupuestal</v>
      </c>
      <c r="G162" s="203"/>
      <c r="H162" s="203"/>
      <c r="I162" s="204"/>
      <c r="J162" s="205" t="e">
        <f t="shared" si="8"/>
        <v>#DIV/0!</v>
      </c>
      <c r="K162" s="205" t="e">
        <f t="shared" si="9"/>
        <v>#DIV/0!</v>
      </c>
      <c r="L162" s="203"/>
      <c r="M162" s="203"/>
      <c r="N162" s="203"/>
      <c r="O162" s="203"/>
      <c r="P162" s="206" t="e">
        <f t="shared" si="10"/>
        <v>#DIV/0!</v>
      </c>
      <c r="Q162" s="207">
        <f t="shared" si="11"/>
        <v>1</v>
      </c>
    </row>
    <row r="163" spans="2:17" s="34" customFormat="1" ht="150" customHeight="1" x14ac:dyDescent="0.25">
      <c r="B163" s="99" t="str">
        <f>+'5 - Diseño y Valoración Control'!B164</f>
        <v>GESTIÓN FINANCIERA</v>
      </c>
      <c r="C163" s="99" t="str">
        <f>+'5 - Diseño y Valoración Control'!C164</f>
        <v>SUBDIRECCIÓN ADMINISTRATIVA Y FINANCIERA</v>
      </c>
      <c r="D163" s="203" t="str">
        <f>+'5 - Diseño y Valoración Control'!D164</f>
        <v>R 64</v>
      </c>
      <c r="E163" s="99" t="str">
        <f>+'5 - Diseño y Valoración Control'!E164</f>
        <v>Generacion y presentacion de declaraciones tributarias fuera de los plazos establecidos por las Entidades Administradoras de impuestos.</v>
      </c>
      <c r="F163" s="99" t="str">
        <f>+'5 - Diseño y Valoración Control'!F164</f>
        <v>Afectación Económica o presupuestal</v>
      </c>
      <c r="G163" s="203"/>
      <c r="H163" s="203"/>
      <c r="I163" s="204"/>
      <c r="J163" s="205" t="e">
        <f t="shared" si="8"/>
        <v>#DIV/0!</v>
      </c>
      <c r="K163" s="205" t="e">
        <f t="shared" si="9"/>
        <v>#DIV/0!</v>
      </c>
      <c r="L163" s="203"/>
      <c r="M163" s="203"/>
      <c r="N163" s="203"/>
      <c r="O163" s="203"/>
      <c r="P163" s="206" t="e">
        <f t="shared" si="10"/>
        <v>#DIV/0!</v>
      </c>
      <c r="Q163" s="207">
        <f t="shared" si="11"/>
        <v>1</v>
      </c>
    </row>
    <row r="164" spans="2:17" s="34" customFormat="1" ht="150" customHeight="1" x14ac:dyDescent="0.25">
      <c r="B164" s="99" t="str">
        <f>+'5 - Diseño y Valoración Control'!B165</f>
        <v>GESTIÓN FINANCIERA</v>
      </c>
      <c r="C164" s="99" t="str">
        <f>+'5 - Diseño y Valoración Control'!C165</f>
        <v>SUBDIRECCIÓN ADMINISTRATIVA Y FINANCIERA</v>
      </c>
      <c r="D164" s="203" t="str">
        <f>+'5 - Diseño y Valoración Control'!D165</f>
        <v>R 64</v>
      </c>
      <c r="E164" s="99" t="str">
        <f>+'5 - Diseño y Valoración Control'!E165</f>
        <v>Generacion y presentacion de declaraciones tributarias fuera de los plazos establecidos por las Entidades Administradoras de impuestos.</v>
      </c>
      <c r="F164" s="99" t="str">
        <f>+'5 - Diseño y Valoración Control'!F165</f>
        <v>Afectación Económica o presupuestal</v>
      </c>
      <c r="G164" s="203"/>
      <c r="H164" s="203"/>
      <c r="I164" s="204"/>
      <c r="J164" s="205" t="e">
        <f t="shared" si="8"/>
        <v>#DIV/0!</v>
      </c>
      <c r="K164" s="205" t="e">
        <f t="shared" si="9"/>
        <v>#DIV/0!</v>
      </c>
      <c r="L164" s="203"/>
      <c r="M164" s="203"/>
      <c r="N164" s="203"/>
      <c r="O164" s="203"/>
      <c r="P164" s="206" t="e">
        <f t="shared" si="10"/>
        <v>#DIV/0!</v>
      </c>
      <c r="Q164" s="207">
        <f t="shared" si="11"/>
        <v>1</v>
      </c>
    </row>
    <row r="165" spans="2:17" s="34" customFormat="1" ht="150" customHeight="1" x14ac:dyDescent="0.25">
      <c r="B165" s="99" t="str">
        <f>+'5 - Diseño y Valoración Control'!B166</f>
        <v>GESTIÓN FINANCIERA</v>
      </c>
      <c r="C165" s="99" t="str">
        <f>+'5 - Diseño y Valoración Control'!C166</f>
        <v>SUBDIRECCIÓN ADMINISTRATIVA Y FINANCIERA</v>
      </c>
      <c r="D165" s="203" t="str">
        <f>+'5 - Diseño y Valoración Control'!D166</f>
        <v>R 65</v>
      </c>
      <c r="E165" s="99" t="str">
        <f>+'5 - Diseño y Valoración Control'!E166</f>
        <v>Generar Estados Financieros que no sean razonables</v>
      </c>
      <c r="F165" s="99" t="str">
        <f>+'5 - Diseño y Valoración Control'!F166</f>
        <v>Pérdida Reputacional</v>
      </c>
      <c r="G165" s="203"/>
      <c r="H165" s="203"/>
      <c r="I165" s="204"/>
      <c r="J165" s="205" t="e">
        <f t="shared" si="8"/>
        <v>#DIV/0!</v>
      </c>
      <c r="K165" s="205" t="e">
        <f t="shared" si="9"/>
        <v>#DIV/0!</v>
      </c>
      <c r="L165" s="203"/>
      <c r="M165" s="203"/>
      <c r="N165" s="203"/>
      <c r="O165" s="203"/>
      <c r="P165" s="206" t="e">
        <f t="shared" si="10"/>
        <v>#DIV/0!</v>
      </c>
      <c r="Q165" s="207">
        <f t="shared" si="11"/>
        <v>1</v>
      </c>
    </row>
    <row r="166" spans="2:17" s="34" customFormat="1" ht="150" customHeight="1" x14ac:dyDescent="0.25">
      <c r="B166" s="99" t="str">
        <f>+'5 - Diseño y Valoración Control'!B167</f>
        <v>GESTIÓN FINANCIERA</v>
      </c>
      <c r="C166" s="99" t="str">
        <f>+'5 - Diseño y Valoración Control'!C167</f>
        <v>SUBDIRECCIÓN ADMINISTRATIVA Y FINANCIERA</v>
      </c>
      <c r="D166" s="203" t="str">
        <f>+'5 - Diseño y Valoración Control'!D167</f>
        <v>R 65</v>
      </c>
      <c r="E166" s="99" t="str">
        <f>+'5 - Diseño y Valoración Control'!E167</f>
        <v>Generar Estados Financieros que no sean razonables</v>
      </c>
      <c r="F166" s="99" t="str">
        <f>+'5 - Diseño y Valoración Control'!F167</f>
        <v>Pérdida Reputacional</v>
      </c>
      <c r="G166" s="203"/>
      <c r="H166" s="203"/>
      <c r="I166" s="204"/>
      <c r="J166" s="205" t="e">
        <f t="shared" si="8"/>
        <v>#DIV/0!</v>
      </c>
      <c r="K166" s="205" t="e">
        <f t="shared" si="9"/>
        <v>#DIV/0!</v>
      </c>
      <c r="L166" s="203"/>
      <c r="M166" s="203"/>
      <c r="N166" s="203"/>
      <c r="O166" s="203"/>
      <c r="P166" s="206" t="e">
        <f t="shared" si="10"/>
        <v>#DIV/0!</v>
      </c>
      <c r="Q166" s="207">
        <f t="shared" si="11"/>
        <v>1</v>
      </c>
    </row>
    <row r="167" spans="2:17" s="34" customFormat="1" ht="150" customHeight="1" x14ac:dyDescent="0.25">
      <c r="B167" s="99" t="str">
        <f>+'5 - Diseño y Valoración Control'!B168</f>
        <v>GESTIÓN FINANCIERA</v>
      </c>
      <c r="C167" s="99" t="str">
        <f>+'5 - Diseño y Valoración Control'!C168</f>
        <v>SUBDIRECCIÓN ADMINISTRATIVA Y FINANCIERA</v>
      </c>
      <c r="D167" s="203" t="str">
        <f>+'5 - Diseño y Valoración Control'!D168</f>
        <v>R 65</v>
      </c>
      <c r="E167" s="99" t="str">
        <f>+'5 - Diseño y Valoración Control'!E168</f>
        <v>Generar Estados Financieros que no sean razonables</v>
      </c>
      <c r="F167" s="99" t="str">
        <f>+'5 - Diseño y Valoración Control'!F168</f>
        <v>Pérdida Reputacional</v>
      </c>
      <c r="G167" s="203"/>
      <c r="H167" s="203"/>
      <c r="I167" s="204"/>
      <c r="J167" s="205" t="e">
        <f t="shared" si="8"/>
        <v>#DIV/0!</v>
      </c>
      <c r="K167" s="205" t="e">
        <f t="shared" si="9"/>
        <v>#DIV/0!</v>
      </c>
      <c r="L167" s="203"/>
      <c r="M167" s="203"/>
      <c r="N167" s="203"/>
      <c r="O167" s="203"/>
      <c r="P167" s="206" t="e">
        <f t="shared" si="10"/>
        <v>#DIV/0!</v>
      </c>
      <c r="Q167" s="207">
        <f t="shared" si="11"/>
        <v>1</v>
      </c>
    </row>
    <row r="168" spans="2:17" s="34" customFormat="1" ht="150" customHeight="1" x14ac:dyDescent="0.25">
      <c r="B168" s="99" t="str">
        <f>+'5 - Diseño y Valoración Control'!B169</f>
        <v>GESTIÓN FINANCIERA</v>
      </c>
      <c r="C168" s="99" t="str">
        <f>+'5 - Diseño y Valoración Control'!C169</f>
        <v>SUBDIRECCIÓN ADMINISTRATIVA Y FINANCIERA</v>
      </c>
      <c r="D168" s="203" t="str">
        <f>+'5 - Diseño y Valoración Control'!D169</f>
        <v>R 66</v>
      </c>
      <c r="E168" s="99" t="str">
        <f>+'5 - Diseño y Valoración Control'!E169</f>
        <v>Imprecisión en el registro de la información financiera a nombre de terceros que presenten obligaciones a favor de la entidad.</v>
      </c>
      <c r="F168" s="99" t="str">
        <f>+'5 - Diseño y Valoración Control'!F169</f>
        <v>Pérdida Reputacional</v>
      </c>
      <c r="G168" s="203"/>
      <c r="H168" s="203"/>
      <c r="I168" s="204"/>
      <c r="J168" s="205" t="e">
        <f t="shared" si="8"/>
        <v>#DIV/0!</v>
      </c>
      <c r="K168" s="205" t="e">
        <f t="shared" si="9"/>
        <v>#DIV/0!</v>
      </c>
      <c r="L168" s="203"/>
      <c r="M168" s="203"/>
      <c r="N168" s="203"/>
      <c r="O168" s="203"/>
      <c r="P168" s="206" t="e">
        <f t="shared" si="10"/>
        <v>#DIV/0!</v>
      </c>
      <c r="Q168" s="207">
        <f t="shared" si="11"/>
        <v>1</v>
      </c>
    </row>
    <row r="169" spans="2:17" s="34" customFormat="1" ht="150" customHeight="1" x14ac:dyDescent="0.25">
      <c r="B169" s="99" t="str">
        <f>+'5 - Diseño y Valoración Control'!B170</f>
        <v>GESTIÓN FINANCIERA</v>
      </c>
      <c r="C169" s="99" t="str">
        <f>+'5 - Diseño y Valoración Control'!C170</f>
        <v>SUBDIRECCIÓN ADMINISTRATIVA Y FINANCIERA</v>
      </c>
      <c r="D169" s="203" t="str">
        <f>+'5 - Diseño y Valoración Control'!D170</f>
        <v>R 66</v>
      </c>
      <c r="E169" s="99" t="str">
        <f>+'5 - Diseño y Valoración Control'!E170</f>
        <v>Imprecisión en el registro de la información financiera a nombre de terceros que presenten obligaciones a favor de la entidad.</v>
      </c>
      <c r="F169" s="99" t="str">
        <f>+'5 - Diseño y Valoración Control'!F170</f>
        <v>Pérdida Reputacional</v>
      </c>
      <c r="G169" s="203"/>
      <c r="H169" s="203"/>
      <c r="I169" s="204"/>
      <c r="J169" s="205" t="e">
        <f t="shared" si="8"/>
        <v>#DIV/0!</v>
      </c>
      <c r="K169" s="205" t="e">
        <f t="shared" si="9"/>
        <v>#DIV/0!</v>
      </c>
      <c r="L169" s="203"/>
      <c r="M169" s="203"/>
      <c r="N169" s="203"/>
      <c r="O169" s="203"/>
      <c r="P169" s="206" t="e">
        <f t="shared" si="10"/>
        <v>#DIV/0!</v>
      </c>
      <c r="Q169" s="207">
        <f t="shared" si="11"/>
        <v>1</v>
      </c>
    </row>
    <row r="170" spans="2:17" s="34" customFormat="1" ht="150" customHeight="1" x14ac:dyDescent="0.25">
      <c r="B170" s="99" t="str">
        <f>+'5 - Diseño y Valoración Control'!B171</f>
        <v>GESTIÓN FINANCIERA</v>
      </c>
      <c r="C170" s="99" t="str">
        <f>+'5 - Diseño y Valoración Control'!C171</f>
        <v>SUBDIRECCIÓN ADMINISTRATIVA Y FINANCIERA</v>
      </c>
      <c r="D170" s="203" t="str">
        <f>+'5 - Diseño y Valoración Control'!D171</f>
        <v>R 67</v>
      </c>
      <c r="E170" s="99" t="str">
        <f>+'5 - Diseño y Valoración Control'!E171</f>
        <v>Fallas en la ejecución de la reserva presupuestal constituida</v>
      </c>
      <c r="F170" s="99" t="str">
        <f>+'5 - Diseño y Valoración Control'!F171</f>
        <v>Afectación Económica o presupuestal</v>
      </c>
      <c r="G170" s="203"/>
      <c r="H170" s="203"/>
      <c r="I170" s="204"/>
      <c r="J170" s="205" t="e">
        <f t="shared" si="8"/>
        <v>#DIV/0!</v>
      </c>
      <c r="K170" s="205" t="e">
        <f t="shared" si="9"/>
        <v>#DIV/0!</v>
      </c>
      <c r="L170" s="203"/>
      <c r="M170" s="203"/>
      <c r="N170" s="203"/>
      <c r="O170" s="203"/>
      <c r="P170" s="206" t="e">
        <f t="shared" si="10"/>
        <v>#DIV/0!</v>
      </c>
      <c r="Q170" s="207">
        <f t="shared" si="11"/>
        <v>1</v>
      </c>
    </row>
    <row r="171" spans="2:17" s="34" customFormat="1" ht="150" customHeight="1" x14ac:dyDescent="0.25">
      <c r="B171" s="99" t="str">
        <f>+'5 - Diseño y Valoración Control'!B172</f>
        <v>GESTIÓN FINANCIERA</v>
      </c>
      <c r="C171" s="99" t="str">
        <f>+'5 - Diseño y Valoración Control'!C172</f>
        <v>SUBDIRECCIÓN ADMINISTRATIVA Y FINANCIERA</v>
      </c>
      <c r="D171" s="203" t="str">
        <f>+'5 - Diseño y Valoración Control'!D172</f>
        <v>R 67</v>
      </c>
      <c r="E171" s="99" t="str">
        <f>+'5 - Diseño y Valoración Control'!E172</f>
        <v>Fallas en la ejecución de la reserva presupuestal constituida</v>
      </c>
      <c r="F171" s="99" t="str">
        <f>+'5 - Diseño y Valoración Control'!F172</f>
        <v>Afectación Económica o presupuestal</v>
      </c>
      <c r="G171" s="203"/>
      <c r="H171" s="203"/>
      <c r="I171" s="204"/>
      <c r="J171" s="205" t="e">
        <f t="shared" si="8"/>
        <v>#DIV/0!</v>
      </c>
      <c r="K171" s="205" t="e">
        <f t="shared" si="9"/>
        <v>#DIV/0!</v>
      </c>
      <c r="L171" s="203"/>
      <c r="M171" s="203"/>
      <c r="N171" s="203"/>
      <c r="O171" s="203"/>
      <c r="P171" s="206" t="e">
        <f t="shared" si="10"/>
        <v>#DIV/0!</v>
      </c>
      <c r="Q171" s="207">
        <f t="shared" si="11"/>
        <v>1</v>
      </c>
    </row>
    <row r="172" spans="2:17" s="34" customFormat="1" ht="150" customHeight="1" x14ac:dyDescent="0.25">
      <c r="B172" s="99" t="str">
        <f>+'5 - Diseño y Valoración Control'!B173</f>
        <v>GESTIÓN FINANCIERA</v>
      </c>
      <c r="C172" s="99" t="str">
        <f>+'5 - Diseño y Valoración Control'!C173</f>
        <v>SUBDIRECCIÓN ADMINISTRATIVA Y FINANCIERA</v>
      </c>
      <c r="D172" s="203" t="str">
        <f>+'5 - Diseño y Valoración Control'!D173</f>
        <v>R 67</v>
      </c>
      <c r="E172" s="99" t="str">
        <f>+'5 - Diseño y Valoración Control'!E173</f>
        <v>Fallas en la ejecución de la reserva presupuestal constituida</v>
      </c>
      <c r="F172" s="99" t="str">
        <f>+'5 - Diseño y Valoración Control'!F173</f>
        <v>Afectación Económica o presupuestal</v>
      </c>
      <c r="G172" s="203"/>
      <c r="H172" s="203"/>
      <c r="I172" s="204"/>
      <c r="J172" s="205" t="e">
        <f t="shared" si="8"/>
        <v>#DIV/0!</v>
      </c>
      <c r="K172" s="205" t="e">
        <f t="shared" si="9"/>
        <v>#DIV/0!</v>
      </c>
      <c r="L172" s="203"/>
      <c r="M172" s="203"/>
      <c r="N172" s="203"/>
      <c r="O172" s="203"/>
      <c r="P172" s="206" t="e">
        <f t="shared" si="10"/>
        <v>#DIV/0!</v>
      </c>
      <c r="Q172" s="207">
        <f t="shared" si="11"/>
        <v>1</v>
      </c>
    </row>
    <row r="173" spans="2:17" s="34" customFormat="1" ht="150" customHeight="1" x14ac:dyDescent="0.25">
      <c r="B173" s="99" t="str">
        <f>+'5 - Diseño y Valoración Control'!B174</f>
        <v>GESTIÓN FINANCIERA</v>
      </c>
      <c r="C173" s="99" t="str">
        <f>+'5 - Diseño y Valoración Control'!C174</f>
        <v>SUBDIRECCIÓN ADMINISTRATIVA Y FINANCIERA</v>
      </c>
      <c r="D173" s="203" t="str">
        <f>+'5 - Diseño y Valoración Control'!D174</f>
        <v>R 68</v>
      </c>
      <c r="E173" s="99" t="str">
        <f>+'5 - Diseño y Valoración Control'!E174</f>
        <v>Falla en la formulación del anteproyecto de presupuesto en el rubro de Funcionamiento</v>
      </c>
      <c r="F173" s="99" t="str">
        <f>+'5 - Diseño y Valoración Control'!F174</f>
        <v>Afectación Económica o presupuestal</v>
      </c>
      <c r="G173" s="203"/>
      <c r="H173" s="203"/>
      <c r="I173" s="204"/>
      <c r="J173" s="205" t="e">
        <f t="shared" si="8"/>
        <v>#DIV/0!</v>
      </c>
      <c r="K173" s="205" t="e">
        <f t="shared" si="9"/>
        <v>#DIV/0!</v>
      </c>
      <c r="L173" s="203"/>
      <c r="M173" s="203"/>
      <c r="N173" s="203"/>
      <c r="O173" s="203"/>
      <c r="P173" s="206" t="e">
        <f t="shared" si="10"/>
        <v>#DIV/0!</v>
      </c>
      <c r="Q173" s="207">
        <f t="shared" si="11"/>
        <v>1</v>
      </c>
    </row>
    <row r="174" spans="2:17" s="34" customFormat="1" ht="150" customHeight="1" x14ac:dyDescent="0.25">
      <c r="B174" s="99" t="str">
        <f>+'5 - Diseño y Valoración Control'!B175</f>
        <v>GESTIÓN FINANCIERA</v>
      </c>
      <c r="C174" s="99" t="str">
        <f>+'5 - Diseño y Valoración Control'!C175</f>
        <v>SUBDIRECCIÓN ADMINISTRATIVA Y FINANCIERA</v>
      </c>
      <c r="D174" s="203" t="str">
        <f>+'5 - Diseño y Valoración Control'!D175</f>
        <v>R 68</v>
      </c>
      <c r="E174" s="99" t="str">
        <f>+'5 - Diseño y Valoración Control'!E175</f>
        <v>Falla en la formulación del anteproyecto de presupuesto en el rubro de Funcionamiento</v>
      </c>
      <c r="F174" s="99" t="str">
        <f>+'5 - Diseño y Valoración Control'!F175</f>
        <v>Afectación Económica o presupuestal</v>
      </c>
      <c r="G174" s="203"/>
      <c r="H174" s="203"/>
      <c r="I174" s="204"/>
      <c r="J174" s="205" t="e">
        <f t="shared" si="8"/>
        <v>#DIV/0!</v>
      </c>
      <c r="K174" s="205" t="e">
        <f t="shared" si="9"/>
        <v>#DIV/0!</v>
      </c>
      <c r="L174" s="203"/>
      <c r="M174" s="203"/>
      <c r="N174" s="203"/>
      <c r="O174" s="203"/>
      <c r="P174" s="206" t="e">
        <f t="shared" si="10"/>
        <v>#DIV/0!</v>
      </c>
      <c r="Q174" s="207">
        <f t="shared" si="11"/>
        <v>1</v>
      </c>
    </row>
    <row r="175" spans="2:17" s="34" customFormat="1" ht="150" customHeight="1" x14ac:dyDescent="0.25">
      <c r="B175" s="99" t="str">
        <f>+'5 - Diseño y Valoración Control'!B176</f>
        <v>GESTIÓN FINANCIERA</v>
      </c>
      <c r="C175" s="99" t="str">
        <f>+'5 - Diseño y Valoración Control'!C176</f>
        <v>SUBDIRECCIÓN ADMINISTRATIVA Y FINANCIERA</v>
      </c>
      <c r="D175" s="203" t="str">
        <f>+'5 - Diseño y Valoración Control'!D176</f>
        <v>R 69</v>
      </c>
      <c r="E175" s="99" t="str">
        <f>+'5 - Diseño y Valoración Control'!E176</f>
        <v>Falla en el registro de un Compromiso Presupuestal</v>
      </c>
      <c r="F175" s="99" t="str">
        <f>+'5 - Diseño y Valoración Control'!F176</f>
        <v>Afectación Económica o presupuestal</v>
      </c>
      <c r="G175" s="203"/>
      <c r="H175" s="203"/>
      <c r="I175" s="204"/>
      <c r="J175" s="205" t="e">
        <f t="shared" si="8"/>
        <v>#DIV/0!</v>
      </c>
      <c r="K175" s="205" t="e">
        <f t="shared" si="9"/>
        <v>#DIV/0!</v>
      </c>
      <c r="L175" s="203"/>
      <c r="M175" s="203"/>
      <c r="N175" s="203"/>
      <c r="O175" s="203"/>
      <c r="P175" s="206" t="e">
        <f t="shared" si="10"/>
        <v>#DIV/0!</v>
      </c>
      <c r="Q175" s="207">
        <f t="shared" si="11"/>
        <v>1</v>
      </c>
    </row>
    <row r="176" spans="2:17" s="34" customFormat="1" ht="150" customHeight="1" x14ac:dyDescent="0.25">
      <c r="B176" s="99" t="str">
        <f>+'5 - Diseño y Valoración Control'!B177</f>
        <v>GESTIÓN FINANCIERA</v>
      </c>
      <c r="C176" s="99" t="str">
        <f>+'5 - Diseño y Valoración Control'!C177</f>
        <v>SUBDIRECCIÓN ADMINISTRATIVA Y FINANCIERA</v>
      </c>
      <c r="D176" s="203" t="str">
        <f>+'5 - Diseño y Valoración Control'!D177</f>
        <v>R 69</v>
      </c>
      <c r="E176" s="99" t="str">
        <f>+'5 - Diseño y Valoración Control'!E177</f>
        <v>Falla en el registro de un Compromiso Presupuestal</v>
      </c>
      <c r="F176" s="99" t="str">
        <f>+'5 - Diseño y Valoración Control'!F177</f>
        <v>Afectación Económica o presupuestal</v>
      </c>
      <c r="G176" s="203"/>
      <c r="H176" s="203"/>
      <c r="I176" s="204"/>
      <c r="J176" s="205" t="e">
        <f t="shared" si="8"/>
        <v>#DIV/0!</v>
      </c>
      <c r="K176" s="205" t="e">
        <f t="shared" si="9"/>
        <v>#DIV/0!</v>
      </c>
      <c r="L176" s="203"/>
      <c r="M176" s="203"/>
      <c r="N176" s="203"/>
      <c r="O176" s="203"/>
      <c r="P176" s="206" t="e">
        <f t="shared" si="10"/>
        <v>#DIV/0!</v>
      </c>
      <c r="Q176" s="207">
        <f t="shared" si="11"/>
        <v>1</v>
      </c>
    </row>
    <row r="177" spans="2:17" s="34" customFormat="1" ht="150" customHeight="1" x14ac:dyDescent="0.25">
      <c r="B177" s="99" t="str">
        <f>+'5 - Diseño y Valoración Control'!B178</f>
        <v>SEGUIMIENTO, EVALUACIÓN Y MEJORA</v>
      </c>
      <c r="C177" s="99" t="str">
        <f>+'5 - Diseño y Valoración Control'!C178</f>
        <v>OFICINA DE PLANEACIÓN</v>
      </c>
      <c r="D177" s="203" t="str">
        <f>+'5 - Diseño y Valoración Control'!D178</f>
        <v>R 70</v>
      </c>
      <c r="E177" s="99" t="str">
        <f>+'5 - Diseño y Valoración Control'!E178</f>
        <v xml:space="preserve">Incumplimiento y no conformidad de reportes e informes de avance de planes de acción y proyectos de inversión </v>
      </c>
      <c r="F177" s="99" t="str">
        <f>+'5 - Diseño y Valoración Control'!F178</f>
        <v>Pérdida Reputacional</v>
      </c>
      <c r="G177" s="203"/>
      <c r="H177" s="203"/>
      <c r="I177" s="204"/>
      <c r="J177" s="205" t="e">
        <f t="shared" si="8"/>
        <v>#DIV/0!</v>
      </c>
      <c r="K177" s="205" t="e">
        <f t="shared" si="9"/>
        <v>#DIV/0!</v>
      </c>
      <c r="L177" s="203"/>
      <c r="M177" s="203"/>
      <c r="N177" s="203"/>
      <c r="O177" s="203"/>
      <c r="P177" s="206" t="e">
        <f t="shared" si="10"/>
        <v>#DIV/0!</v>
      </c>
      <c r="Q177" s="207">
        <f t="shared" si="11"/>
        <v>1</v>
      </c>
    </row>
    <row r="178" spans="2:17" s="34" customFormat="1" ht="150" customHeight="1" x14ac:dyDescent="0.25">
      <c r="B178" s="99" t="str">
        <f>+'5 - Diseño y Valoración Control'!B179</f>
        <v>SEGUIMIENTO, EVALUACIÓN Y MEJORA</v>
      </c>
      <c r="C178" s="99" t="str">
        <f>+'5 - Diseño y Valoración Control'!C179</f>
        <v>OFICINA DE PLANEACIÓN</v>
      </c>
      <c r="D178" s="203" t="str">
        <f>+'5 - Diseño y Valoración Control'!D179</f>
        <v>R 70</v>
      </c>
      <c r="E178" s="99" t="str">
        <f>+'5 - Diseño y Valoración Control'!E179</f>
        <v xml:space="preserve">Incumplimiento y no conformidad de reportes e informes de avance de planes de acción y proyectos de inversión </v>
      </c>
      <c r="F178" s="99" t="str">
        <f>+'5 - Diseño y Valoración Control'!F179</f>
        <v>Pérdida Reputacional</v>
      </c>
      <c r="G178" s="203"/>
      <c r="H178" s="203"/>
      <c r="I178" s="204"/>
      <c r="J178" s="205" t="e">
        <f t="shared" si="8"/>
        <v>#DIV/0!</v>
      </c>
      <c r="K178" s="205" t="e">
        <f t="shared" si="9"/>
        <v>#DIV/0!</v>
      </c>
      <c r="L178" s="203"/>
      <c r="M178" s="203"/>
      <c r="N178" s="203"/>
      <c r="O178" s="203"/>
      <c r="P178" s="206" t="e">
        <f t="shared" si="10"/>
        <v>#DIV/0!</v>
      </c>
      <c r="Q178" s="207">
        <f t="shared" si="11"/>
        <v>1</v>
      </c>
    </row>
    <row r="179" spans="2:17" s="34" customFormat="1" ht="150" customHeight="1" x14ac:dyDescent="0.25">
      <c r="B179" s="99" t="str">
        <f>+'5 - Diseño y Valoración Control'!B180</f>
        <v>SEGUIMIENTO, EVALUACIÓN Y MEJORA</v>
      </c>
      <c r="C179" s="99" t="str">
        <f>+'5 - Diseño y Valoración Control'!C180</f>
        <v>OFICINA DE PLANEACIÓN</v>
      </c>
      <c r="D179" s="203" t="str">
        <f>+'5 - Diseño y Valoración Control'!D180</f>
        <v>R 71</v>
      </c>
      <c r="E179" s="99" t="str">
        <f>+'5 - Diseño y Valoración Control'!E180</f>
        <v>Liberación de productos no conformes con los requisitos</v>
      </c>
      <c r="F179" s="99" t="str">
        <f>+'5 - Diseño y Valoración Control'!F180</f>
        <v>Pérdida Reputacional</v>
      </c>
      <c r="G179" s="203"/>
      <c r="H179" s="203"/>
      <c r="I179" s="204"/>
      <c r="J179" s="205" t="e">
        <f t="shared" si="8"/>
        <v>#DIV/0!</v>
      </c>
      <c r="K179" s="205" t="e">
        <f t="shared" si="9"/>
        <v>#DIV/0!</v>
      </c>
      <c r="L179" s="203"/>
      <c r="M179" s="203"/>
      <c r="N179" s="203"/>
      <c r="O179" s="203"/>
      <c r="P179" s="206" t="e">
        <f t="shared" si="10"/>
        <v>#DIV/0!</v>
      </c>
      <c r="Q179" s="207">
        <f t="shared" si="11"/>
        <v>1</v>
      </c>
    </row>
    <row r="180" spans="2:17" s="34" customFormat="1" ht="150" customHeight="1" x14ac:dyDescent="0.25">
      <c r="B180" s="99" t="str">
        <f>+'5 - Diseño y Valoración Control'!B181</f>
        <v>SEGUIMIENTO, EVALUACIÓN Y MEJORA</v>
      </c>
      <c r="C180" s="99" t="str">
        <f>+'5 - Diseño y Valoración Control'!C181</f>
        <v>OFICINA DE PLANEACIÓN</v>
      </c>
      <c r="D180" s="203" t="str">
        <f>+'5 - Diseño y Valoración Control'!D181</f>
        <v>R 71</v>
      </c>
      <c r="E180" s="99" t="str">
        <f>+'5 - Diseño y Valoración Control'!E181</f>
        <v>Liberación de productos no conformes con los requisitos</v>
      </c>
      <c r="F180" s="99" t="str">
        <f>+'5 - Diseño y Valoración Control'!F181</f>
        <v>Pérdida Reputacional</v>
      </c>
      <c r="G180" s="203"/>
      <c r="H180" s="203"/>
      <c r="I180" s="204"/>
      <c r="J180" s="205" t="e">
        <f t="shared" si="8"/>
        <v>#DIV/0!</v>
      </c>
      <c r="K180" s="205" t="e">
        <f t="shared" si="9"/>
        <v>#DIV/0!</v>
      </c>
      <c r="L180" s="203"/>
      <c r="M180" s="203"/>
      <c r="N180" s="203"/>
      <c r="O180" s="203"/>
      <c r="P180" s="206" t="e">
        <f t="shared" si="10"/>
        <v>#DIV/0!</v>
      </c>
      <c r="Q180" s="207">
        <f t="shared" si="11"/>
        <v>1</v>
      </c>
    </row>
    <row r="181" spans="2:17" s="34" customFormat="1" ht="150" customHeight="1" x14ac:dyDescent="0.25">
      <c r="B181" s="99" t="str">
        <f>+'5 - Diseño y Valoración Control'!B182</f>
        <v>SEGUIMIENTO, EVALUACIÓN Y MEJORA</v>
      </c>
      <c r="C181" s="99" t="str">
        <f>+'5 - Diseño y Valoración Control'!C182</f>
        <v>OFICINA DE PLANEACIÓN</v>
      </c>
      <c r="D181" s="203" t="str">
        <f>+'5 - Diseño y Valoración Control'!D182</f>
        <v>R 72</v>
      </c>
      <c r="E181" s="99" t="str">
        <f>+'5 - Diseño y Valoración Control'!E182</f>
        <v>Incumplimiento en la ejecución de los planes y proyectos Institucionales</v>
      </c>
      <c r="F181" s="99" t="str">
        <f>+'5 - Diseño y Valoración Control'!F182</f>
        <v>Pérdida Reputacional</v>
      </c>
      <c r="G181" s="203"/>
      <c r="H181" s="203"/>
      <c r="I181" s="204"/>
      <c r="J181" s="205" t="e">
        <f t="shared" si="8"/>
        <v>#DIV/0!</v>
      </c>
      <c r="K181" s="205" t="e">
        <f t="shared" si="9"/>
        <v>#DIV/0!</v>
      </c>
      <c r="L181" s="203"/>
      <c r="M181" s="203"/>
      <c r="N181" s="203"/>
      <c r="O181" s="203"/>
      <c r="P181" s="206" t="e">
        <f t="shared" si="10"/>
        <v>#DIV/0!</v>
      </c>
      <c r="Q181" s="207">
        <f t="shared" si="11"/>
        <v>1</v>
      </c>
    </row>
    <row r="182" spans="2:17" s="34" customFormat="1" ht="150" customHeight="1" x14ac:dyDescent="0.25">
      <c r="B182" s="99" t="str">
        <f>+'5 - Diseño y Valoración Control'!B183</f>
        <v>SEGUIMIENTO, EVALUACIÓN Y MEJORA</v>
      </c>
      <c r="C182" s="99" t="str">
        <f>+'5 - Diseño y Valoración Control'!C183</f>
        <v>OFICINA DE PLANEACIÓN</v>
      </c>
      <c r="D182" s="203" t="str">
        <f>+'5 - Diseño y Valoración Control'!D183</f>
        <v>R 72</v>
      </c>
      <c r="E182" s="99" t="str">
        <f>+'5 - Diseño y Valoración Control'!E183</f>
        <v>Incumplimiento en la ejecución de los planes y proyectos Institucionales</v>
      </c>
      <c r="F182" s="99" t="str">
        <f>+'5 - Diseño y Valoración Control'!F183</f>
        <v>Pérdida Reputacional</v>
      </c>
      <c r="G182" s="203"/>
      <c r="H182" s="203"/>
      <c r="I182" s="204"/>
      <c r="J182" s="205" t="e">
        <f t="shared" si="8"/>
        <v>#DIV/0!</v>
      </c>
      <c r="K182" s="205" t="e">
        <f t="shared" si="9"/>
        <v>#DIV/0!</v>
      </c>
      <c r="L182" s="203"/>
      <c r="M182" s="203"/>
      <c r="N182" s="203"/>
      <c r="O182" s="203"/>
      <c r="P182" s="206" t="e">
        <f t="shared" si="10"/>
        <v>#DIV/0!</v>
      </c>
      <c r="Q182" s="207">
        <f t="shared" si="11"/>
        <v>1</v>
      </c>
    </row>
    <row r="183" spans="2:17" s="34" customFormat="1" ht="150" customHeight="1" x14ac:dyDescent="0.25">
      <c r="B183" s="99" t="str">
        <f>+'5 - Diseño y Valoración Control'!B184</f>
        <v>SEGUIMIENTO, EVALUACIÓN Y MEJORA</v>
      </c>
      <c r="C183" s="99" t="str">
        <f>+'5 - Diseño y Valoración Control'!C184</f>
        <v>OFICINA DE CONTROL INTERNO</v>
      </c>
      <c r="D183" s="203" t="str">
        <f>+'5 - Diseño y Valoración Control'!D184</f>
        <v>R 73</v>
      </c>
      <c r="E183" s="99" t="str">
        <f>+'5 - Diseño y Valoración Control'!E184</f>
        <v>Incumplimiento del Plan Anual de Auditoría Interna</v>
      </c>
      <c r="F183" s="99" t="str">
        <f>+'5 - Diseño y Valoración Control'!F184</f>
        <v>Pérdida Reputacional</v>
      </c>
      <c r="G183" s="203"/>
      <c r="H183" s="203"/>
      <c r="I183" s="204"/>
      <c r="J183" s="205" t="e">
        <f t="shared" si="8"/>
        <v>#DIV/0!</v>
      </c>
      <c r="K183" s="205" t="e">
        <f t="shared" si="9"/>
        <v>#DIV/0!</v>
      </c>
      <c r="L183" s="203"/>
      <c r="M183" s="203"/>
      <c r="N183" s="203"/>
      <c r="O183" s="203"/>
      <c r="P183" s="206" t="e">
        <f t="shared" si="10"/>
        <v>#DIV/0!</v>
      </c>
      <c r="Q183" s="207">
        <f t="shared" si="11"/>
        <v>1</v>
      </c>
    </row>
    <row r="184" spans="2:17" s="34" customFormat="1" ht="150" customHeight="1" x14ac:dyDescent="0.25">
      <c r="B184" s="99" t="str">
        <f>+'5 - Diseño y Valoración Control'!B185</f>
        <v>SEGUIMIENTO, EVALUACIÓN Y MEJORA</v>
      </c>
      <c r="C184" s="99" t="str">
        <f>+'5 - Diseño y Valoración Control'!C185</f>
        <v>OFICINA DE CONTROL INTERNO</v>
      </c>
      <c r="D184" s="203" t="str">
        <f>+'5 - Diseño y Valoración Control'!D185</f>
        <v>R 73</v>
      </c>
      <c r="E184" s="99" t="str">
        <f>+'5 - Diseño y Valoración Control'!E185</f>
        <v>Incumplimiento del Plan Anual de Auditoría Interna</v>
      </c>
      <c r="F184" s="99" t="str">
        <f>+'5 - Diseño y Valoración Control'!F185</f>
        <v>Pérdida Reputacional</v>
      </c>
      <c r="G184" s="203"/>
      <c r="H184" s="203"/>
      <c r="I184" s="204"/>
      <c r="J184" s="205" t="e">
        <f t="shared" si="8"/>
        <v>#DIV/0!</v>
      </c>
      <c r="K184" s="205" t="e">
        <f t="shared" si="9"/>
        <v>#DIV/0!</v>
      </c>
      <c r="L184" s="203"/>
      <c r="M184" s="203"/>
      <c r="N184" s="203"/>
      <c r="O184" s="203"/>
      <c r="P184" s="206" t="e">
        <f t="shared" si="10"/>
        <v>#DIV/0!</v>
      </c>
      <c r="Q184" s="207">
        <f t="shared" si="11"/>
        <v>1</v>
      </c>
    </row>
    <row r="185" spans="2:17" s="34" customFormat="1" ht="150" customHeight="1" x14ac:dyDescent="0.25">
      <c r="B185" s="99" t="str">
        <f>+'5 - Diseño y Valoración Control'!B186</f>
        <v>SEGUIMIENTO, EVALUACIÓN Y MEJORA</v>
      </c>
      <c r="C185" s="99" t="str">
        <f>+'5 - Diseño y Valoración Control'!C186</f>
        <v>OFICINA DE CONTROL INTERNO</v>
      </c>
      <c r="D185" s="203" t="str">
        <f>+'5 - Diseño y Valoración Control'!D186</f>
        <v>R 73</v>
      </c>
      <c r="E185" s="99" t="str">
        <f>+'5 - Diseño y Valoración Control'!E186</f>
        <v>Incumplimiento del Plan Anual de Auditoría Interna</v>
      </c>
      <c r="F185" s="99" t="str">
        <f>+'5 - Diseño y Valoración Control'!F186</f>
        <v>Pérdida Reputacional</v>
      </c>
      <c r="G185" s="203"/>
      <c r="H185" s="203"/>
      <c r="I185" s="204"/>
      <c r="J185" s="205" t="e">
        <f t="shared" si="8"/>
        <v>#DIV/0!</v>
      </c>
      <c r="K185" s="205" t="e">
        <f t="shared" si="9"/>
        <v>#DIV/0!</v>
      </c>
      <c r="L185" s="203"/>
      <c r="M185" s="203"/>
      <c r="N185" s="203"/>
      <c r="O185" s="203"/>
      <c r="P185" s="206" t="e">
        <f t="shared" si="10"/>
        <v>#DIV/0!</v>
      </c>
      <c r="Q185" s="207">
        <f t="shared" si="11"/>
        <v>1</v>
      </c>
    </row>
    <row r="186" spans="2:17" s="34" customFormat="1" ht="150" customHeight="1" x14ac:dyDescent="0.25">
      <c r="B186" s="99" t="str">
        <f>+'5 - Diseño y Valoración Control'!B187</f>
        <v>SEGUIMIENTO, EVALUACIÓN Y MEJORA</v>
      </c>
      <c r="C186" s="99" t="str">
        <f>+'5 - Diseño y Valoración Control'!C187</f>
        <v>OFICINA DE CONTROL INTERNO</v>
      </c>
      <c r="D186" s="203" t="str">
        <f>+'5 - Diseño y Valoración Control'!D187</f>
        <v>R 73</v>
      </c>
      <c r="E186" s="99" t="str">
        <f>+'5 - Diseño y Valoración Control'!E187</f>
        <v>Incumplimiento del Plan Anual de Auditoría Interna</v>
      </c>
      <c r="F186" s="99" t="str">
        <f>+'5 - Diseño y Valoración Control'!F187</f>
        <v>Pérdida Reputacional</v>
      </c>
      <c r="G186" s="203"/>
      <c r="H186" s="203"/>
      <c r="I186" s="204"/>
      <c r="J186" s="205" t="e">
        <f t="shared" si="8"/>
        <v>#DIV/0!</v>
      </c>
      <c r="K186" s="205" t="e">
        <f t="shared" si="9"/>
        <v>#DIV/0!</v>
      </c>
      <c r="L186" s="203"/>
      <c r="M186" s="203"/>
      <c r="N186" s="203"/>
      <c r="O186" s="203"/>
      <c r="P186" s="206" t="e">
        <f t="shared" si="10"/>
        <v>#DIV/0!</v>
      </c>
      <c r="Q186" s="207">
        <f t="shared" si="11"/>
        <v>1</v>
      </c>
    </row>
    <row r="187" spans="2:17" s="34" customFormat="1" ht="150" customHeight="1" x14ac:dyDescent="0.25">
      <c r="B187" s="99" t="str">
        <f>+'5 - Diseño y Valoración Control'!B188</f>
        <v>SEGUIMIENTO, EVALUACIÓN Y MEJORA</v>
      </c>
      <c r="C187" s="99" t="str">
        <f>+'5 - Diseño y Valoración Control'!C188</f>
        <v>OFICINA DE CONTROL INTERNO</v>
      </c>
      <c r="D187" s="203" t="str">
        <f>+'5 - Diseño y Valoración Control'!D188</f>
        <v>R 74</v>
      </c>
      <c r="E187" s="99" t="str">
        <f>+'5 - Diseño y Valoración Control'!E188</f>
        <v>Incumplimiento en la ejecución del cronograma de monitoreo de los planes de mejoramiento</v>
      </c>
      <c r="F187" s="99" t="str">
        <f>+'5 - Diseño y Valoración Control'!F188</f>
        <v>Pérdida Reputacional</v>
      </c>
      <c r="G187" s="203"/>
      <c r="H187" s="203"/>
      <c r="I187" s="204"/>
      <c r="J187" s="205" t="e">
        <f t="shared" si="8"/>
        <v>#DIV/0!</v>
      </c>
      <c r="K187" s="205" t="e">
        <f t="shared" si="9"/>
        <v>#DIV/0!</v>
      </c>
      <c r="L187" s="203"/>
      <c r="M187" s="203"/>
      <c r="N187" s="203"/>
      <c r="O187" s="203"/>
      <c r="P187" s="206" t="e">
        <f t="shared" si="10"/>
        <v>#DIV/0!</v>
      </c>
      <c r="Q187" s="207">
        <f t="shared" si="11"/>
        <v>1</v>
      </c>
    </row>
    <row r="188" spans="2:17" s="34" customFormat="1" ht="150" customHeight="1" x14ac:dyDescent="0.25">
      <c r="B188" s="99" t="str">
        <f>+'5 - Diseño y Valoración Control'!B189</f>
        <v>SEGUIMIENTO, EVALUACIÓN Y MEJORA</v>
      </c>
      <c r="C188" s="99" t="str">
        <f>+'5 - Diseño y Valoración Control'!C189</f>
        <v>OFICINA DE CONTROL INTERNO</v>
      </c>
      <c r="D188" s="203" t="str">
        <f>+'5 - Diseño y Valoración Control'!D189</f>
        <v>R 74</v>
      </c>
      <c r="E188" s="99" t="str">
        <f>+'5 - Diseño y Valoración Control'!E189</f>
        <v>Incumplimiento en la ejecución del cronograma de monitoreo de los planes de mejoramiento</v>
      </c>
      <c r="F188" s="99" t="str">
        <f>+'5 - Diseño y Valoración Control'!F189</f>
        <v>Pérdida Reputacional</v>
      </c>
      <c r="G188" s="203"/>
      <c r="H188" s="203"/>
      <c r="I188" s="204"/>
      <c r="J188" s="205" t="e">
        <f t="shared" si="8"/>
        <v>#DIV/0!</v>
      </c>
      <c r="K188" s="205" t="e">
        <f t="shared" si="9"/>
        <v>#DIV/0!</v>
      </c>
      <c r="L188" s="203"/>
      <c r="M188" s="203"/>
      <c r="N188" s="203"/>
      <c r="O188" s="203"/>
      <c r="P188" s="206" t="e">
        <f t="shared" si="10"/>
        <v>#DIV/0!</v>
      </c>
      <c r="Q188" s="207">
        <f t="shared" si="11"/>
        <v>1</v>
      </c>
    </row>
    <row r="189" spans="2:17" s="34" customFormat="1" ht="150" customHeight="1" x14ac:dyDescent="0.25">
      <c r="B189" s="99" t="str">
        <f>+'5 - Diseño y Valoración Control'!B190</f>
        <v>SEGUIMIENTO, EVALUACIÓN Y MEJORA</v>
      </c>
      <c r="C189" s="99" t="str">
        <f>+'5 - Diseño y Valoración Control'!C190</f>
        <v>OFICINA DE CONTROL INTERNO</v>
      </c>
      <c r="D189" s="203" t="str">
        <f>+'5 - Diseño y Valoración Control'!D190</f>
        <v>R 74</v>
      </c>
      <c r="E189" s="99" t="str">
        <f>+'5 - Diseño y Valoración Control'!E190</f>
        <v>Incumplimiento en la ejecución del cronograma de monitoreo de los planes de mejoramiento</v>
      </c>
      <c r="F189" s="99" t="str">
        <f>+'5 - Diseño y Valoración Control'!F190</f>
        <v>Pérdida Reputacional</v>
      </c>
      <c r="G189" s="203"/>
      <c r="H189" s="203"/>
      <c r="I189" s="204"/>
      <c r="J189" s="205" t="e">
        <f t="shared" si="8"/>
        <v>#DIV/0!</v>
      </c>
      <c r="K189" s="205" t="e">
        <f t="shared" si="9"/>
        <v>#DIV/0!</v>
      </c>
      <c r="L189" s="203"/>
      <c r="M189" s="203"/>
      <c r="N189" s="203"/>
      <c r="O189" s="203"/>
      <c r="P189" s="206" t="e">
        <f t="shared" si="10"/>
        <v>#DIV/0!</v>
      </c>
      <c r="Q189" s="207">
        <f t="shared" si="11"/>
        <v>1</v>
      </c>
    </row>
  </sheetData>
  <sheetProtection autoFilter="0" pivotTables="0"/>
  <autoFilter ref="B9:Q189" xr:uid="{EB4AC0F0-805A-4EA5-836F-026C5EBE3D69}"/>
  <dataConsolidate/>
  <mergeCells count="19">
    <mergeCell ref="P2:Q2"/>
    <mergeCell ref="P3:Q3"/>
    <mergeCell ref="P4:Q4"/>
    <mergeCell ref="B6:Q6"/>
    <mergeCell ref="B7:Q7"/>
    <mergeCell ref="B5:Q5"/>
    <mergeCell ref="E2:M2"/>
    <mergeCell ref="E3:M3"/>
    <mergeCell ref="E4:M4"/>
    <mergeCell ref="N4:O4"/>
    <mergeCell ref="N3:O3"/>
    <mergeCell ref="N2:O2"/>
    <mergeCell ref="B2:C4"/>
    <mergeCell ref="B8:B9"/>
    <mergeCell ref="G8:P8"/>
    <mergeCell ref="C8:C9"/>
    <mergeCell ref="E8:E9"/>
    <mergeCell ref="F8:F9"/>
    <mergeCell ref="D8:D9"/>
  </mergeCells>
  <conditionalFormatting sqref="H10:H189">
    <cfRule type="cellIs" dxfId="995" priority="56" operator="notEqual">
      <formula>G10</formula>
    </cfRule>
  </conditionalFormatting>
  <conditionalFormatting sqref="K1:K8 K10:K1048576">
    <cfRule type="containsText" dxfId="994" priority="7" operator="containsText" text="Cambio">
      <formula>NOT(ISERROR(SEARCH("Cambio",K1)))</formula>
    </cfRule>
    <cfRule type="containsText" dxfId="993" priority="8" operator="containsText" text="Revisión de control">
      <formula>NOT(ISERROR(SEARCH("Revisión de control",K1)))</formula>
    </cfRule>
    <cfRule type="containsText" dxfId="992" priority="9" operator="containsText" text="Se mantiene">
      <formula>NOT(ISERROR(SEARCH("Se mantiene",K1)))</formula>
    </cfRule>
  </conditionalFormatting>
  <conditionalFormatting sqref="L10:L189">
    <cfRule type="cellIs" dxfId="991" priority="4" operator="notEqual">
      <formula>G10</formula>
    </cfRule>
  </conditionalFormatting>
  <conditionalFormatting sqref="M10:M189">
    <cfRule type="cellIs" dxfId="990" priority="3" operator="notEqual">
      <formula>G10</formula>
    </cfRule>
  </conditionalFormatting>
  <conditionalFormatting sqref="N10:N189">
    <cfRule type="cellIs" dxfId="989" priority="1" operator="notEqual">
      <formula>G10</formula>
    </cfRule>
  </conditionalFormatting>
  <conditionalFormatting sqref="O10:O189">
    <cfRule type="cellIs" dxfId="988" priority="2" operator="notEqual">
      <formula>G10</formula>
    </cfRule>
  </conditionalFormatting>
  <conditionalFormatting sqref="P10:P189">
    <cfRule type="notContainsBlanks" dxfId="987" priority="38">
      <formula>LEN(TRIM(P10))&gt;0</formula>
    </cfRule>
    <cfRule type="cellIs" dxfId="986" priority="51" operator="notEqual">
      <formula>G10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379947A-00BD-4EBE-9F78-04C7F63271E1}">
          <x14:formula1>
            <xm:f>Datos!$A$4</xm:f>
          </x14:formula1>
          <xm:sqref>G10:G189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F7C9-992C-4FDD-8463-CDF22B307A13}">
  <sheetPr filterMode="1">
    <tabColor rgb="FF002060"/>
  </sheetPr>
  <dimension ref="B1:BM179"/>
  <sheetViews>
    <sheetView tabSelected="1" topLeftCell="AN1" zoomScale="70" zoomScaleNormal="70" workbookViewId="0">
      <selection activeCell="AP7" sqref="AP7:AT7"/>
    </sheetView>
  </sheetViews>
  <sheetFormatPr baseColWidth="10" defaultColWidth="20.5703125" defaultRowHeight="15" x14ac:dyDescent="0.25"/>
  <cols>
    <col min="1" max="1" width="10.5703125" style="121" customWidth="1"/>
    <col min="2" max="2" width="30.5703125" style="120" customWidth="1"/>
    <col min="3" max="5" width="60.5703125" style="121" customWidth="1"/>
    <col min="6" max="6" width="20.5703125" style="120"/>
    <col min="7" max="7" width="60.5703125" style="120" customWidth="1"/>
    <col min="8" max="8" width="30.5703125" style="120" customWidth="1"/>
    <col min="9" max="9" width="120.5703125" style="121" customWidth="1"/>
    <col min="10" max="11" width="30.5703125" style="120" hidden="1" customWidth="1"/>
    <col min="12" max="12" width="30.5703125" style="121" hidden="1" customWidth="1"/>
    <col min="13" max="13" width="29.28515625" style="120" hidden="1" customWidth="1"/>
    <col min="14" max="14" width="30.5703125" style="120" hidden="1" customWidth="1"/>
    <col min="15" max="15" width="30.5703125" style="236" hidden="1" customWidth="1"/>
    <col min="16" max="17" width="30.5703125" style="120" hidden="1" customWidth="1"/>
    <col min="18" max="18" width="30.5703125" style="236" hidden="1" customWidth="1"/>
    <col min="19" max="19" width="30.5703125" style="120" hidden="1" customWidth="1"/>
    <col min="20" max="20" width="24.7109375" style="120" hidden="1" customWidth="1"/>
    <col min="21" max="21" width="30.5703125" style="120" hidden="1" customWidth="1"/>
    <col min="22" max="22" width="60.5703125" style="120" hidden="1" customWidth="1"/>
    <col min="23" max="23" width="120.5703125" style="121" hidden="1" customWidth="1"/>
    <col min="24" max="26" width="30.5703125" style="120" hidden="1" customWidth="1"/>
    <col min="27" max="27" width="30.5703125" style="236" hidden="1" customWidth="1"/>
    <col min="28" max="30" width="30.5703125" style="120" hidden="1" customWidth="1"/>
    <col min="31" max="31" width="30.5703125" style="236" hidden="1" customWidth="1"/>
    <col min="32" max="32" width="30.5703125" style="120" hidden="1" customWidth="1"/>
    <col min="33" max="33" width="30.5703125" style="236" hidden="1" customWidth="1"/>
    <col min="34" max="36" width="30.5703125" style="120" hidden="1" customWidth="1"/>
    <col min="37" max="37" width="30.5703125" style="120" customWidth="1"/>
    <col min="38" max="40" width="60.5703125" style="121" customWidth="1"/>
    <col min="41" max="41" width="20.85546875" style="120" customWidth="1"/>
    <col min="42" max="42" width="20.5703125" style="120" customWidth="1"/>
    <col min="43" max="43" width="20.5703125" style="236" customWidth="1"/>
    <col min="44" max="44" width="20.5703125" style="120" customWidth="1"/>
    <col min="45" max="46" width="120.5703125" style="283" customWidth="1"/>
    <col min="47" max="49" width="20.5703125" style="120" customWidth="1"/>
    <col min="50" max="51" width="60.5703125" style="120" customWidth="1"/>
    <col min="52" max="56" width="20.5703125" style="120" customWidth="1"/>
    <col min="57" max="57" width="46.5703125" style="236" customWidth="1"/>
    <col min="58" max="16384" width="20.5703125" style="121"/>
  </cols>
  <sheetData>
    <row r="1" spans="2:57" s="114" customFormat="1" x14ac:dyDescent="0.25">
      <c r="B1" s="120"/>
      <c r="C1" s="120"/>
      <c r="D1" s="120"/>
      <c r="E1" s="120"/>
      <c r="F1" s="120"/>
      <c r="G1" s="120"/>
      <c r="H1" s="120"/>
      <c r="I1" s="120"/>
      <c r="J1" s="120"/>
      <c r="K1" s="120"/>
      <c r="L1" s="120"/>
      <c r="M1" s="120"/>
      <c r="N1" s="120"/>
      <c r="O1" s="236"/>
      <c r="P1" s="120"/>
      <c r="Q1" s="120"/>
      <c r="R1" s="236"/>
      <c r="S1" s="120"/>
      <c r="T1" s="120"/>
      <c r="U1" s="120"/>
      <c r="V1" s="120"/>
      <c r="W1" s="121"/>
      <c r="X1" s="120"/>
      <c r="Y1" s="120"/>
      <c r="Z1" s="120"/>
      <c r="AA1" s="236"/>
      <c r="AB1" s="120"/>
      <c r="AC1" s="120"/>
      <c r="AD1" s="120"/>
      <c r="AE1" s="236"/>
      <c r="AF1" s="120"/>
      <c r="AG1" s="236"/>
      <c r="AH1" s="120"/>
      <c r="AI1" s="120"/>
      <c r="AJ1" s="120"/>
      <c r="AK1" s="120"/>
      <c r="AL1" s="121"/>
      <c r="AM1" s="121"/>
      <c r="AN1" s="121"/>
      <c r="AO1" s="120"/>
      <c r="AP1" s="120"/>
      <c r="AQ1" s="236"/>
      <c r="AR1" s="120"/>
      <c r="AS1" s="283"/>
      <c r="AT1" s="283"/>
      <c r="AU1" s="120"/>
      <c r="AV1" s="120"/>
      <c r="AW1" s="120"/>
      <c r="AX1" s="120"/>
      <c r="AY1" s="120"/>
      <c r="AZ1" s="120"/>
      <c r="BA1" s="120"/>
      <c r="BB1" s="120"/>
      <c r="BC1" s="120"/>
      <c r="BD1" s="120"/>
      <c r="BE1" s="236"/>
    </row>
    <row r="2" spans="2:57" s="114" customFormat="1" ht="30" customHeight="1" x14ac:dyDescent="0.25">
      <c r="B2" s="459"/>
      <c r="C2" s="29" t="s">
        <v>71</v>
      </c>
      <c r="D2" s="462" t="s">
        <v>229</v>
      </c>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462"/>
      <c r="AM2" s="462"/>
      <c r="AN2" s="462"/>
      <c r="AO2" s="462"/>
      <c r="AP2" s="462"/>
      <c r="AQ2" s="462"/>
      <c r="AR2" s="462"/>
      <c r="AS2" s="462"/>
      <c r="AT2" s="462"/>
      <c r="AU2" s="462"/>
      <c r="AV2" s="462"/>
      <c r="AW2" s="462"/>
      <c r="AX2" s="462"/>
      <c r="AY2" s="462"/>
      <c r="AZ2" s="462"/>
      <c r="BA2" s="462"/>
      <c r="BB2" s="343" t="s">
        <v>72</v>
      </c>
      <c r="BC2" s="343"/>
      <c r="BD2" s="455" t="s">
        <v>232</v>
      </c>
      <c r="BE2" s="456"/>
    </row>
    <row r="3" spans="2:57" s="114" customFormat="1" ht="30" customHeight="1" x14ac:dyDescent="0.25">
      <c r="B3" s="460"/>
      <c r="C3" s="29" t="s">
        <v>73</v>
      </c>
      <c r="D3" s="466" t="s">
        <v>230</v>
      </c>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343" t="s">
        <v>74</v>
      </c>
      <c r="BC3" s="343"/>
      <c r="BD3" s="350">
        <v>4</v>
      </c>
      <c r="BE3" s="351"/>
    </row>
    <row r="4" spans="2:57" s="114" customFormat="1" ht="30" customHeight="1" x14ac:dyDescent="0.25">
      <c r="B4" s="461"/>
      <c r="C4" s="29" t="s">
        <v>75</v>
      </c>
      <c r="D4" s="463" t="s">
        <v>231</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3"/>
      <c r="AO4" s="463"/>
      <c r="AP4" s="463"/>
      <c r="AQ4" s="463"/>
      <c r="AR4" s="463"/>
      <c r="AS4" s="463"/>
      <c r="AT4" s="463"/>
      <c r="AU4" s="463"/>
      <c r="AV4" s="463"/>
      <c r="AW4" s="463"/>
      <c r="AX4" s="463"/>
      <c r="AY4" s="463"/>
      <c r="AZ4" s="463"/>
      <c r="BA4" s="463"/>
      <c r="BB4" s="343" t="s">
        <v>335</v>
      </c>
      <c r="BC4" s="343"/>
      <c r="BD4" s="355">
        <v>44636</v>
      </c>
      <c r="BE4" s="356"/>
    </row>
    <row r="5" spans="2:57" s="216" customFormat="1" ht="30" customHeight="1" x14ac:dyDescent="0.25">
      <c r="B5" s="361" t="s">
        <v>229</v>
      </c>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row>
    <row r="6" spans="2:57" s="216" customFormat="1" ht="30" customHeight="1" x14ac:dyDescent="0.25">
      <c r="B6" s="461"/>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c r="AG6" s="465"/>
      <c r="AH6" s="465"/>
      <c r="AI6" s="465"/>
      <c r="AJ6" s="465"/>
      <c r="AK6" s="465"/>
      <c r="AL6" s="465"/>
      <c r="AM6" s="465"/>
      <c r="AN6" s="465"/>
      <c r="AO6" s="465"/>
      <c r="AP6" s="465"/>
      <c r="AQ6" s="465"/>
      <c r="AR6" s="465"/>
      <c r="AS6" s="465"/>
      <c r="AT6" s="465"/>
      <c r="AU6" s="465"/>
      <c r="AV6" s="465"/>
      <c r="AW6" s="465"/>
      <c r="AX6" s="465"/>
      <c r="AY6" s="465"/>
      <c r="AZ6" s="465"/>
      <c r="BA6" s="465"/>
      <c r="BB6" s="465"/>
      <c r="BC6" s="465"/>
      <c r="BD6" s="465"/>
      <c r="BE6" s="465"/>
    </row>
    <row r="7" spans="2:57" s="114" customFormat="1" ht="62.45" customHeight="1" x14ac:dyDescent="0.25">
      <c r="B7" s="441" t="s">
        <v>75</v>
      </c>
      <c r="C7" s="441" t="s">
        <v>108</v>
      </c>
      <c r="D7" s="441" t="s">
        <v>342</v>
      </c>
      <c r="E7" s="406" t="s">
        <v>989</v>
      </c>
      <c r="F7" s="441" t="s">
        <v>368</v>
      </c>
      <c r="G7" s="441" t="s">
        <v>827</v>
      </c>
      <c r="H7" s="323" t="s">
        <v>386</v>
      </c>
      <c r="I7" s="323" t="s">
        <v>1981</v>
      </c>
      <c r="J7" s="458" t="s">
        <v>724</v>
      </c>
      <c r="K7" s="323" t="s">
        <v>1232</v>
      </c>
      <c r="L7" s="323" t="s">
        <v>385</v>
      </c>
      <c r="M7" s="323" t="s">
        <v>988</v>
      </c>
      <c r="N7" s="416"/>
      <c r="O7" s="416"/>
      <c r="P7" s="416"/>
      <c r="Q7" s="416"/>
      <c r="R7" s="416"/>
      <c r="S7" s="416"/>
      <c r="T7" s="416"/>
      <c r="U7" s="442" t="s">
        <v>987</v>
      </c>
      <c r="V7" s="443"/>
      <c r="W7" s="444"/>
      <c r="X7" s="432" t="s">
        <v>986</v>
      </c>
      <c r="Y7" s="464"/>
      <c r="Z7" s="464"/>
      <c r="AA7" s="464"/>
      <c r="AB7" s="464"/>
      <c r="AC7" s="464"/>
      <c r="AD7" s="464"/>
      <c r="AE7" s="432" t="s">
        <v>916</v>
      </c>
      <c r="AF7" s="433"/>
      <c r="AG7" s="433"/>
      <c r="AH7" s="433"/>
      <c r="AI7" s="433"/>
      <c r="AJ7" s="434"/>
      <c r="AK7" s="394" t="s">
        <v>333</v>
      </c>
      <c r="AL7" s="394"/>
      <c r="AM7" s="394"/>
      <c r="AN7" s="394"/>
      <c r="AO7" s="394"/>
      <c r="AP7" s="450" t="s">
        <v>2510</v>
      </c>
      <c r="AQ7" s="451"/>
      <c r="AR7" s="451"/>
      <c r="AS7" s="451"/>
      <c r="AT7" s="454"/>
      <c r="AU7" s="432" t="s">
        <v>985</v>
      </c>
      <c r="AV7" s="433"/>
      <c r="AW7" s="433"/>
      <c r="AX7" s="433"/>
      <c r="AY7" s="433"/>
      <c r="AZ7" s="433"/>
      <c r="BA7" s="433"/>
      <c r="BB7" s="433"/>
      <c r="BC7" s="433"/>
      <c r="BD7" s="433"/>
      <c r="BE7" s="239">
        <f>+'7 - Materialización del Riesgo'!Q8</f>
        <v>0.99777777777777776</v>
      </c>
    </row>
    <row r="8" spans="2:57" s="114" customFormat="1" ht="143.25" x14ac:dyDescent="0.25">
      <c r="B8" s="441"/>
      <c r="C8" s="441"/>
      <c r="D8" s="441"/>
      <c r="E8" s="407"/>
      <c r="F8" s="441"/>
      <c r="G8" s="441"/>
      <c r="H8" s="323"/>
      <c r="I8" s="323"/>
      <c r="J8" s="458"/>
      <c r="K8" s="323"/>
      <c r="L8" s="323"/>
      <c r="M8" s="142" t="s">
        <v>904</v>
      </c>
      <c r="N8" s="142" t="s">
        <v>387</v>
      </c>
      <c r="O8" s="237" t="s">
        <v>397</v>
      </c>
      <c r="P8" s="143" t="s">
        <v>905</v>
      </c>
      <c r="Q8" s="142" t="s">
        <v>388</v>
      </c>
      <c r="R8" s="237" t="s">
        <v>397</v>
      </c>
      <c r="S8" s="142" t="s">
        <v>398</v>
      </c>
      <c r="T8" s="137" t="s">
        <v>722</v>
      </c>
      <c r="U8" s="137" t="s">
        <v>664</v>
      </c>
      <c r="V8" s="137" t="s">
        <v>957</v>
      </c>
      <c r="W8" s="137" t="s">
        <v>856</v>
      </c>
      <c r="X8" s="137" t="s">
        <v>984</v>
      </c>
      <c r="Y8" s="140" t="s">
        <v>907</v>
      </c>
      <c r="Z8" s="140" t="s">
        <v>983</v>
      </c>
      <c r="AA8" s="145" t="s">
        <v>982</v>
      </c>
      <c r="AB8" s="137" t="s">
        <v>910</v>
      </c>
      <c r="AC8" s="144" t="s">
        <v>911</v>
      </c>
      <c r="AD8" s="137" t="s">
        <v>912</v>
      </c>
      <c r="AE8" s="145" t="s">
        <v>913</v>
      </c>
      <c r="AF8" s="137" t="s">
        <v>395</v>
      </c>
      <c r="AG8" s="145" t="s">
        <v>914</v>
      </c>
      <c r="AH8" s="137" t="s">
        <v>396</v>
      </c>
      <c r="AI8" s="137" t="s">
        <v>915</v>
      </c>
      <c r="AJ8" s="137" t="s">
        <v>722</v>
      </c>
      <c r="AK8" s="67" t="s">
        <v>701</v>
      </c>
      <c r="AL8" s="67" t="s">
        <v>682</v>
      </c>
      <c r="AM8" s="67" t="s">
        <v>683</v>
      </c>
      <c r="AN8" s="67" t="s">
        <v>684</v>
      </c>
      <c r="AO8" s="67" t="s">
        <v>685</v>
      </c>
      <c r="AP8" s="92" t="s">
        <v>686</v>
      </c>
      <c r="AQ8" s="280" t="s">
        <v>828</v>
      </c>
      <c r="AR8" s="150" t="s">
        <v>666</v>
      </c>
      <c r="AS8" s="92" t="s">
        <v>687</v>
      </c>
      <c r="AT8" s="92" t="s">
        <v>688</v>
      </c>
      <c r="AU8" s="139" t="s">
        <v>428</v>
      </c>
      <c r="AV8" s="139" t="s">
        <v>919</v>
      </c>
      <c r="AW8" s="139" t="s">
        <v>920</v>
      </c>
      <c r="AX8" s="139" t="s">
        <v>2509</v>
      </c>
      <c r="AY8" s="139" t="s">
        <v>922</v>
      </c>
      <c r="AZ8" s="148" t="s">
        <v>401</v>
      </c>
      <c r="BA8" s="148" t="s">
        <v>402</v>
      </c>
      <c r="BB8" s="148" t="s">
        <v>723</v>
      </c>
      <c r="BC8" s="148" t="s">
        <v>725</v>
      </c>
      <c r="BD8" s="148" t="s">
        <v>429</v>
      </c>
      <c r="BE8" s="240" t="s">
        <v>403</v>
      </c>
    </row>
    <row r="9" spans="2:57" s="251" customFormat="1" ht="15" customHeight="1" x14ac:dyDescent="0.25">
      <c r="B9" s="249" t="s">
        <v>75</v>
      </c>
      <c r="C9" s="249" t="s">
        <v>108</v>
      </c>
      <c r="D9" s="249" t="s">
        <v>342</v>
      </c>
      <c r="E9" s="249" t="s">
        <v>989</v>
      </c>
      <c r="F9" s="249" t="s">
        <v>368</v>
      </c>
      <c r="G9" s="249" t="s">
        <v>827</v>
      </c>
      <c r="H9" s="249" t="s">
        <v>386</v>
      </c>
      <c r="I9" s="249" t="s">
        <v>1981</v>
      </c>
      <c r="J9" s="249" t="s">
        <v>724</v>
      </c>
      <c r="K9" s="249" t="s">
        <v>1232</v>
      </c>
      <c r="L9" s="249" t="s">
        <v>385</v>
      </c>
      <c r="M9" s="250" t="s">
        <v>2004</v>
      </c>
      <c r="N9" s="250" t="s">
        <v>387</v>
      </c>
      <c r="O9" s="250" t="s">
        <v>397</v>
      </c>
      <c r="P9" s="250" t="s">
        <v>2005</v>
      </c>
      <c r="Q9" s="250" t="s">
        <v>388</v>
      </c>
      <c r="R9" s="250" t="s">
        <v>397</v>
      </c>
      <c r="S9" s="250" t="s">
        <v>2006</v>
      </c>
      <c r="T9" s="250" t="s">
        <v>2007</v>
      </c>
      <c r="U9" s="250" t="s">
        <v>664</v>
      </c>
      <c r="V9" s="250" t="s">
        <v>2008</v>
      </c>
      <c r="W9" s="250" t="s">
        <v>856</v>
      </c>
      <c r="X9" s="250" t="s">
        <v>2009</v>
      </c>
      <c r="Y9" s="250" t="s">
        <v>2010</v>
      </c>
      <c r="Z9" s="250" t="s">
        <v>2011</v>
      </c>
      <c r="AA9" s="250" t="s">
        <v>982</v>
      </c>
      <c r="AB9" s="250" t="s">
        <v>2012</v>
      </c>
      <c r="AC9" s="250" t="s">
        <v>2004</v>
      </c>
      <c r="AD9" s="250" t="s">
        <v>2013</v>
      </c>
      <c r="AE9" s="250" t="s">
        <v>2014</v>
      </c>
      <c r="AF9" s="250" t="s">
        <v>395</v>
      </c>
      <c r="AG9" s="250" t="s">
        <v>2015</v>
      </c>
      <c r="AH9" s="250" t="s">
        <v>396</v>
      </c>
      <c r="AI9" s="250" t="s">
        <v>2016</v>
      </c>
      <c r="AJ9" s="250" t="s">
        <v>2007</v>
      </c>
      <c r="AK9" s="250" t="s">
        <v>701</v>
      </c>
      <c r="AL9" s="250" t="s">
        <v>682</v>
      </c>
      <c r="AM9" s="250" t="s">
        <v>683</v>
      </c>
      <c r="AN9" s="250" t="s">
        <v>684</v>
      </c>
      <c r="AO9" s="250"/>
      <c r="AP9" s="250" t="s">
        <v>2390</v>
      </c>
      <c r="AQ9" s="281" t="s">
        <v>828</v>
      </c>
      <c r="AR9" s="250" t="s">
        <v>666</v>
      </c>
      <c r="AS9" s="284" t="s">
        <v>687</v>
      </c>
      <c r="AT9" s="284" t="s">
        <v>688</v>
      </c>
      <c r="AU9" s="250" t="s">
        <v>428</v>
      </c>
      <c r="AV9" s="250" t="s">
        <v>2002</v>
      </c>
      <c r="AW9" s="250" t="s">
        <v>2003</v>
      </c>
      <c r="AX9" s="250" t="s">
        <v>2017</v>
      </c>
      <c r="AY9" s="250" t="s">
        <v>2018</v>
      </c>
      <c r="AZ9" s="250" t="s">
        <v>401</v>
      </c>
      <c r="BA9" s="250" t="s">
        <v>402</v>
      </c>
      <c r="BB9" s="250" t="s">
        <v>723</v>
      </c>
      <c r="BC9" s="250" t="s">
        <v>725</v>
      </c>
      <c r="BD9" s="250" t="s">
        <v>429</v>
      </c>
      <c r="BE9" s="250" t="s">
        <v>403</v>
      </c>
    </row>
    <row r="10" spans="2:57" s="115" customFormat="1" ht="60" x14ac:dyDescent="0.25">
      <c r="B10" s="211" t="str">
        <f>+'3 - Identificación del Riesgo'!B9</f>
        <v>DIRECCIONAMIENTO ESTRATÉGICO</v>
      </c>
      <c r="C10" s="211" t="str">
        <f>+'3 - Identificación del Riesgo'!C9</f>
        <v>Establecer los lineamientos estratégicos y el esquema de operación de la Agencia Nacional de Tierras, asegurando la disponibilidad de los recursos necesarios para su aplicación</v>
      </c>
      <c r="D10" s="211" t="str">
        <f>+'3 - Identificación del Riesgo'!D9</f>
        <v>Desde la comprensión del contexto interno y externo, hasta la formulación de Planes, programas y proyectos relacionados con el cumplimiento de las funciones de la entidad</v>
      </c>
      <c r="E10" s="212" t="str">
        <f>+'3 - Identificación del Riesgo'!F9</f>
        <v>OFICINA DE PLANEACIÓN</v>
      </c>
      <c r="F10" s="247" t="str">
        <f>+'3 - Identificación del Riesgo'!G9</f>
        <v>R 1</v>
      </c>
      <c r="G10" s="212" t="str">
        <f>+'3 - Identificación del Riesgo'!H9</f>
        <v>Aprobar planes no pertinentes a la entidad</v>
      </c>
      <c r="H10" s="212" t="str">
        <f>+'3 - Identificación del Riesgo'!I9</f>
        <v>Afectación Económica o presupuestal</v>
      </c>
      <c r="I10" s="211" t="s">
        <v>1964</v>
      </c>
      <c r="J10" s="215">
        <f>+'3 - Identificación del Riesgo'!O9</f>
        <v>44701</v>
      </c>
      <c r="K10" s="215" t="str">
        <f>+'3 - Identificación del Riesgo'!K9</f>
        <v>ESTRATÉGICOS</v>
      </c>
      <c r="L10" s="214" t="str">
        <f>+'3 - Identificación del Riesgo'!N9</f>
        <v>Ejecución y administración de procesos</v>
      </c>
      <c r="M10" s="213">
        <v>1</v>
      </c>
      <c r="N10" s="241" t="str">
        <f>IF(M10&lt;=0,"",IF(M10&lt;=2,"Muy Baja",IF(M10&lt;=24,"Baja",IF(M10&lt;=500,"Media",IF(M10&lt;=5000,"Alta","Muy Alta")))))</f>
        <v>Muy Baja</v>
      </c>
      <c r="O10" s="242">
        <f>IF(N10="","",IF(N10="Muy Baja",0.2,IF(N10="Baja",0.4,IF(N10="Media",0.6,IF(N10="Alta",0.8,IF(N10="Muy Alta",1,))))))</f>
        <v>0.2</v>
      </c>
      <c r="P10" s="213" t="s">
        <v>951</v>
      </c>
      <c r="Q10" s="241" t="str">
        <f>IF(OR(P10=[1]Datos!$A$23,P10=[1]Datos!$B$23),"Leve",IF(OR(P10=[1]Datos!$A$24,P10=[1]Datos!$B$24),"Menor",IF(OR(P10=[1]Datos!$A$25,P10=[1]Datos!$B$25),"Moderado",IF(OR(P10=[1]Datos!$A$26,P10=[1]Datos!$B$26),"Mayor",IF(OR(P10=[1]Datos!$A$27,P10=[1]Datos!$B$27),"Catastrófico","")))))</f>
        <v>Catastrófico</v>
      </c>
      <c r="R10" s="242">
        <f>IF(Q10="","",IF(Q10="Leve",0.2,IF(Q10="Menor",0.4,IF(Q10="Moderado",0.6,IF(Q10="Mayor",0.8,IF(Q10="Catastrófico",1,))))))</f>
        <v>1</v>
      </c>
      <c r="S10" s="241" t="str">
        <f>IF(OR(AND(N10="Muy Baja",Q10="Leve"),AND(N10="Muy Baja",Q10="Menor"),AND(N10="Baja",Q10="Leve")),"Bajo",IF(OR(AND(N10="Muy baja",Q10="Moderado"),AND(N10="Baja",Q10="Menor"),AND(N10="Baja",Q10="Moderado"),AND(N10="Media",Q10="Leve"),AND(N10="Media",Q10="Menor"),AND(N10="Media",Q10="Moderado"),AND(N10="Alta",Q10="Leve"),AND(N10="Alta",Q10="Menor")),"Moderado",IF(OR(AND(N10="Muy Baja",Q10="Mayor"),AND(N10="Baja",Q10="Mayor"),AND(N10="Media",Q10="Mayor"),AND(N10="Alta",Q10="Moderado"),AND(N10="Alta",Q10="Mayor"),AND(N10="Muy Alta",Q10="Leve"),AND(N10="Muy Alta",Q10="Menor"),AND(N10="Muy Alta",Q10="Moderado"),AND(N10="Muy Alta",Q10="Mayor")),"Alto",IF(OR(AND(N10="Muy Baja",Q10="Catastrófico"),AND(N10="Baja",Q10="Catastrófico"),AND(N10="Media",Q10="Catastrófico"),AND(N10="Alta",Q10="Catastrófico"),AND(N10="Muy Alta",Q10="Catastrófico")),"Extremo",""))))</f>
        <v>Extremo</v>
      </c>
      <c r="T10" s="241" t="str">
        <f>_xlfn.IFS(S10="Bajo","Aceptar",S10="Moderado","Reducir",S10="Alto","Reducir",S10="Extremo","Reducir")</f>
        <v>Reducir</v>
      </c>
      <c r="U10" s="247" t="str">
        <f>+'5 - Diseño y Valoración Control'!H10</f>
        <v>C 1.1</v>
      </c>
      <c r="V10" s="211" t="str">
        <f>+'5 - Diseño y Valoración Control'!I10</f>
        <v>CONSEJO DIRECTIVO DE LA AGENCIA NACIONAL DE TIERRAS</v>
      </c>
      <c r="W10" s="211" t="str">
        <f>+'5 - Diseño y Valoración Control'!J10</f>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
      <c r="X10" s="212" t="str">
        <f>+'5 - Diseño y Valoración Control'!K10</f>
        <v>Preventivo</v>
      </c>
      <c r="Y10" s="99" t="str">
        <f t="shared" ref="Y10:Y37" si="0">IF(OR(X10="Correctivo",X10="Detectivo"),"Impacto",IF(X10="Preventivo","Probabilidad",""))</f>
        <v>Probabilidad</v>
      </c>
      <c r="Z10" s="212" t="str">
        <f>+'5 - Diseño y Valoración Control'!M10</f>
        <v>Manual</v>
      </c>
      <c r="AA10" s="99" t="str">
        <f t="shared" ref="AA10:AA37" si="1">IF(AND(X10="Preventivo",Z10="Automático"),"50%",IF(AND(X10="Preventivo",Z10="Manual"),"40%",IF(AND(X10="Detectivo",Z10="Automático"),"40%",IF(AND(X10="Detectivo",Z10="Manual"),"30%",IF(AND(X10="Correctivo",Z10="Automático"),"35%",IF(AND(X10="Correctivo",Z10="Manual"),"25%",""))))))</f>
        <v>40%</v>
      </c>
      <c r="AB10" s="212" t="str">
        <f>+'5 - Diseño y Valoración Control'!O10</f>
        <v>Documentado</v>
      </c>
      <c r="AC10" s="212" t="str">
        <f>+'5 - Diseño y Valoración Control'!P10</f>
        <v>Continua</v>
      </c>
      <c r="AD10" s="212" t="str">
        <f>+'5 - Diseño y Valoración Control'!Q10</f>
        <v>Con registro</v>
      </c>
      <c r="AE10" s="202">
        <f>+'5 - Diseño y Valoración Control'!R10</f>
        <v>0.12</v>
      </c>
      <c r="AF10" s="185" t="str">
        <f>+'5 - Diseño y Valoración Control'!S10</f>
        <v>Muy Baja</v>
      </c>
      <c r="AG10" s="202">
        <f>+'5 - Diseño y Valoración Control'!T10</f>
        <v>1</v>
      </c>
      <c r="AH10" s="185" t="str">
        <f>+'5 - Diseño y Valoración Control'!U10</f>
        <v>Catastrófico</v>
      </c>
      <c r="AI10" s="185" t="str">
        <f>+'5 - Diseño y Valoración Control'!V10</f>
        <v>Extremo</v>
      </c>
      <c r="AJ10" s="185" t="str">
        <f>+'5 - Diseño y Valoración Control'!W10</f>
        <v>Reducir</v>
      </c>
      <c r="AK10" s="247" t="str">
        <f>+'6 - Plan de Acciones Preventiva'!F8</f>
        <v>P 1.1</v>
      </c>
      <c r="AL10" s="293" t="s">
        <v>2361</v>
      </c>
      <c r="AM10" s="293" t="s">
        <v>1011</v>
      </c>
      <c r="AN10" s="293" t="s">
        <v>1045</v>
      </c>
      <c r="AO10" s="294">
        <v>1</v>
      </c>
      <c r="AP10" s="212">
        <v>0</v>
      </c>
      <c r="AQ10" s="238">
        <f>+((AP10/AO10)*100)/100</f>
        <v>0</v>
      </c>
      <c r="AR10" s="212" t="s">
        <v>667</v>
      </c>
      <c r="AS10" s="243"/>
      <c r="AT10" s="294" t="s">
        <v>2407</v>
      </c>
      <c r="AU10" s="212" t="s">
        <v>326</v>
      </c>
      <c r="AV10" s="212">
        <f>+'7 - Materialización del Riesgo'!H10</f>
        <v>0</v>
      </c>
      <c r="AW10" s="212">
        <f>+'7 - Materialización del Riesgo'!I10</f>
        <v>0</v>
      </c>
      <c r="AX10" s="212" t="e">
        <f>+'7 - Materialización del Riesgo'!J10</f>
        <v>#DIV/0!</v>
      </c>
      <c r="AY10" s="212" t="e">
        <f>+'7 - Materialización del Riesgo'!K10</f>
        <v>#DIV/0!</v>
      </c>
      <c r="AZ10" s="212">
        <f>+'7 - Materialización del Riesgo'!L10</f>
        <v>0</v>
      </c>
      <c r="BA10" s="212">
        <f>+'7 - Materialización del Riesgo'!M10</f>
        <v>0</v>
      </c>
      <c r="BB10" s="212">
        <f>+'7 - Materialización del Riesgo'!N10</f>
        <v>0</v>
      </c>
      <c r="BC10" s="212">
        <f>+'7 - Materialización del Riesgo'!O10</f>
        <v>0</v>
      </c>
      <c r="BD10" s="212" t="e">
        <f>+'7 - Materialización del Riesgo'!P10</f>
        <v>#DIV/0!</v>
      </c>
      <c r="BE10" s="238">
        <f>+'7 - Materialización del Riesgo'!Q10</f>
        <v>1</v>
      </c>
    </row>
    <row r="11" spans="2:57" s="114" customFormat="1" ht="90" x14ac:dyDescent="0.25">
      <c r="B11" s="211" t="str">
        <f>+'3 - Identificación del Riesgo'!B11</f>
        <v>DIRECCIONAMIENTO ESTRATÉGICO</v>
      </c>
      <c r="C11" s="211" t="str">
        <f>+'3 - Identificación del Riesgo'!C11</f>
        <v>Establecer los lineamientos estratégicos y el esquema de operación de la Agencia Nacional de Tierras, asegurando la disponibilidad de los recursos necesarios para su aplicación</v>
      </c>
      <c r="D11" s="211" t="str">
        <f>+'3 - Identificación del Riesgo'!D11</f>
        <v>Desde la comprensión del contexto interno y externo, hasta la formulación de Planes, programas y proyectos relacionados con el cumplimiento de las funciones de la entidad</v>
      </c>
      <c r="E11" s="212" t="str">
        <f>+'3 - Identificación del Riesgo'!F11</f>
        <v>OFICINA DE PLANEACIÓN</v>
      </c>
      <c r="F11" s="247" t="str">
        <f>+'3 - Identificación del Riesgo'!G11</f>
        <v>R 2</v>
      </c>
      <c r="G11" s="212" t="str">
        <f>+'3 - Identificación del Riesgo'!H11</f>
        <v>Inscribir proyectos de inversión no adecuados a las necesidades de la entidad</v>
      </c>
      <c r="H11" s="212" t="str">
        <f>+'3 - Identificación del Riesgo'!I11</f>
        <v>Afectación Económica o presupuestal</v>
      </c>
      <c r="I11" s="211"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1" s="215">
        <f>+'3 - Identificación del Riesgo'!O11</f>
        <v>44701</v>
      </c>
      <c r="K11" s="215" t="str">
        <f>+'3 - Identificación del Riesgo'!K11</f>
        <v>GERENCIALES</v>
      </c>
      <c r="L11" s="214" t="str">
        <f>+'3 - Identificación del Riesgo'!N11</f>
        <v>Ejecución y administración de procesos</v>
      </c>
      <c r="M11" s="213">
        <v>1</v>
      </c>
      <c r="N11" s="241" t="str">
        <f t="shared" ref="N11:N70" si="2">IF(M11&lt;=0,"",IF(M11&lt;=2,"Muy Baja",IF(M11&lt;=24,"Baja",IF(M11&lt;=500,"Media",IF(M11&lt;=5000,"Alta","Muy Alta")))))</f>
        <v>Muy Baja</v>
      </c>
      <c r="O11" s="242">
        <f t="shared" ref="O11:O70" si="3">IF(N11="","",IF(N11="Muy Baja",0.2,IF(N11="Baja",0.4,IF(N11="Media",0.6,IF(N11="Alta",0.8,IF(N11="Muy Alta",1,))))))</f>
        <v>0.2</v>
      </c>
      <c r="P11" s="213" t="s">
        <v>951</v>
      </c>
      <c r="Q11" s="241" t="str">
        <f>IF(OR(P11=[1]Datos!$A$23,P11=[1]Datos!$B$23),"Leve",IF(OR(P11=[1]Datos!$A$24,P11=[1]Datos!$B$24),"Menor",IF(OR(P11=[1]Datos!$A$25,P11=[1]Datos!$B$25),"Moderado",IF(OR(P11=[1]Datos!$A$26,P11=[1]Datos!$B$26),"Mayor",IF(OR(P11=[1]Datos!$A$27,P11=[1]Datos!$B$27),"Catastrófico","")))))</f>
        <v>Catastrófico</v>
      </c>
      <c r="R11" s="242">
        <f t="shared" ref="R11:R70" si="4">IF(Q11="","",IF(Q11="Leve",0.2,IF(Q11="Menor",0.4,IF(Q11="Moderado",0.6,IF(Q11="Mayor",0.8,IF(Q11="Catastrófico",1,))))))</f>
        <v>1</v>
      </c>
      <c r="S11" s="241" t="str">
        <f t="shared" ref="S11:S70" si="5">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Extremo</v>
      </c>
      <c r="T11" s="241" t="str">
        <f t="shared" ref="T11:T70" si="6">_xlfn.IFS(S11="Bajo","Aceptar",S11="Moderado","Reducir",S11="Alto","Reducir",S11="Extremo","Reducir")</f>
        <v>Reducir</v>
      </c>
      <c r="U11" s="247" t="str">
        <f>+'5 - Diseño y Valoración Control'!H12</f>
        <v>C 2.1</v>
      </c>
      <c r="V11" s="211" t="str">
        <f>+'5 - Diseño y Valoración Control'!I12</f>
        <v>OFICINA DE PLANEACIÓN</v>
      </c>
      <c r="W11" s="211" t="str">
        <f>+'5 - Diseño y Valoración Control'!J12</f>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
      <c r="X11" s="212" t="str">
        <f>+'5 - Diseño y Valoración Control'!K12</f>
        <v>Preventivo</v>
      </c>
      <c r="Y11" s="99" t="str">
        <f t="shared" si="0"/>
        <v>Probabilidad</v>
      </c>
      <c r="Z11" s="212" t="str">
        <f>+'5 - Diseño y Valoración Control'!M12</f>
        <v>Manual</v>
      </c>
      <c r="AA11" s="99" t="str">
        <f t="shared" si="1"/>
        <v>40%</v>
      </c>
      <c r="AB11" s="212" t="str">
        <f>+'5 - Diseño y Valoración Control'!O12</f>
        <v>Documentado</v>
      </c>
      <c r="AC11" s="212" t="str">
        <f>+'5 - Diseño y Valoración Control'!P12</f>
        <v>Continua</v>
      </c>
      <c r="AD11" s="212" t="str">
        <f>+'5 - Diseño y Valoración Control'!Q12</f>
        <v>Con registro</v>
      </c>
      <c r="AE11" s="202">
        <f>+'5 - Diseño y Valoración Control'!R12</f>
        <v>0.12</v>
      </c>
      <c r="AF11" s="185" t="str">
        <f>+'5 - Diseño y Valoración Control'!S12</f>
        <v>Muy Baja</v>
      </c>
      <c r="AG11" s="202">
        <f>+'5 - Diseño y Valoración Control'!T12</f>
        <v>1</v>
      </c>
      <c r="AH11" s="185" t="str">
        <f>+'5 - Diseño y Valoración Control'!U12</f>
        <v>Catastrófico</v>
      </c>
      <c r="AI11" s="185" t="str">
        <f>+'5 - Diseño y Valoración Control'!V12</f>
        <v>Extremo</v>
      </c>
      <c r="AJ11" s="185" t="str">
        <f>+'5 - Diseño y Valoración Control'!W12</f>
        <v>Reducir</v>
      </c>
      <c r="AK11" s="247" t="str">
        <f>+'6 - Plan de Acciones Preventiva'!F10</f>
        <v>P 2.1</v>
      </c>
      <c r="AL11" s="293" t="s">
        <v>1042</v>
      </c>
      <c r="AM11" s="293" t="s">
        <v>1011</v>
      </c>
      <c r="AN11" s="293" t="s">
        <v>1043</v>
      </c>
      <c r="AO11" s="294">
        <v>7</v>
      </c>
      <c r="AP11" s="212">
        <v>7</v>
      </c>
      <c r="AQ11" s="238">
        <f t="shared" ref="AQ11:AQ74" si="7">+((AP11/AO11)*100)/100</f>
        <v>1</v>
      </c>
      <c r="AR11" s="212" t="s">
        <v>2439</v>
      </c>
      <c r="AS11" s="243" t="s">
        <v>2453</v>
      </c>
      <c r="AT11" s="243" t="s">
        <v>2454</v>
      </c>
      <c r="AU11" s="212" t="s">
        <v>326</v>
      </c>
      <c r="AV11" s="212">
        <f>+'7 - Materialización del Riesgo'!H12</f>
        <v>0</v>
      </c>
      <c r="AW11" s="212">
        <f>+'7 - Materialización del Riesgo'!I12</f>
        <v>0</v>
      </c>
      <c r="AX11" s="212" t="e">
        <f>+'7 - Materialización del Riesgo'!J12</f>
        <v>#DIV/0!</v>
      </c>
      <c r="AY11" s="212" t="e">
        <f>+'7 - Materialización del Riesgo'!K12</f>
        <v>#DIV/0!</v>
      </c>
      <c r="AZ11" s="212">
        <f>+'7 - Materialización del Riesgo'!L12</f>
        <v>0</v>
      </c>
      <c r="BA11" s="212">
        <f>+'7 - Materialización del Riesgo'!M12</f>
        <v>0</v>
      </c>
      <c r="BB11" s="212">
        <f>+'7 - Materialización del Riesgo'!N12</f>
        <v>0</v>
      </c>
      <c r="BC11" s="212">
        <f>+'7 - Materialización del Riesgo'!O12</f>
        <v>0</v>
      </c>
      <c r="BD11" s="212" t="e">
        <f>+'7 - Materialización del Riesgo'!P12</f>
        <v>#DIV/0!</v>
      </c>
      <c r="BE11" s="238">
        <f>+'7 - Materialización del Riesgo'!Q12</f>
        <v>1</v>
      </c>
    </row>
    <row r="12" spans="2:57" s="114" customFormat="1" ht="90" x14ac:dyDescent="0.25">
      <c r="B12" s="211" t="str">
        <f>+'3 - Identificación del Riesgo'!B12</f>
        <v>DIRECCIONAMIENTO ESTRATÉGICO</v>
      </c>
      <c r="C12" s="211" t="str">
        <f>+'3 - Identificación del Riesgo'!C12</f>
        <v>Establecer los lineamientos estratégicos y el esquema de operación de la Agencia Nacional de Tierras, asegurando la disponibilidad de los recursos necesarios para su aplicación</v>
      </c>
      <c r="D12" s="211" t="str">
        <f>+'3 - Identificación del Riesgo'!D12</f>
        <v>Desde la comprensión del contexto interno y externo, hasta la formulación de Planes, programas y proyectos relacionados con el cumplimiento de las funciones de la entidad</v>
      </c>
      <c r="E12" s="212" t="str">
        <f>+'3 - Identificación del Riesgo'!F12</f>
        <v>OFICINA DE PLANEACIÓN</v>
      </c>
      <c r="F12" s="247" t="str">
        <f>+'3 - Identificación del Riesgo'!G12</f>
        <v>R 2</v>
      </c>
      <c r="G12" s="212" t="str">
        <f>+'3 - Identificación del Riesgo'!H12</f>
        <v>Inscribir proyectos de inversión no adecuados a las necesidades de la entidad</v>
      </c>
      <c r="H12" s="212" t="str">
        <f>+'3 - Identificación del Riesgo'!I12</f>
        <v>Afectación Económica o presupuestal</v>
      </c>
      <c r="I12" s="211"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2" s="215">
        <f>+'3 - Identificación del Riesgo'!O12</f>
        <v>44701</v>
      </c>
      <c r="K12" s="215" t="str">
        <f>+'3 - Identificación del Riesgo'!K12</f>
        <v>GERENCIALES</v>
      </c>
      <c r="L12" s="214" t="str">
        <f>+'3 - Identificación del Riesgo'!N12</f>
        <v>Ejecución y administración de procesos</v>
      </c>
      <c r="M12" s="213">
        <v>1</v>
      </c>
      <c r="N12" s="241" t="str">
        <f t="shared" si="2"/>
        <v>Muy Baja</v>
      </c>
      <c r="O12" s="242">
        <f t="shared" si="3"/>
        <v>0.2</v>
      </c>
      <c r="P12" s="213" t="s">
        <v>951</v>
      </c>
      <c r="Q12" s="241" t="str">
        <f>IF(OR(P12=[1]Datos!$A$23,P12=[1]Datos!$B$23),"Leve",IF(OR(P12=[1]Datos!$A$24,P12=[1]Datos!$B$24),"Menor",IF(OR(P12=[1]Datos!$A$25,P12=[1]Datos!$B$25),"Moderado",IF(OR(P12=[1]Datos!$A$26,P12=[1]Datos!$B$26),"Mayor",IF(OR(P12=[1]Datos!$A$27,P12=[1]Datos!$B$27),"Catastrófico","")))))</f>
        <v>Catastrófico</v>
      </c>
      <c r="R12" s="242">
        <f t="shared" si="4"/>
        <v>1</v>
      </c>
      <c r="S12" s="241" t="str">
        <f t="shared" si="5"/>
        <v>Extremo</v>
      </c>
      <c r="T12" s="241" t="str">
        <f t="shared" si="6"/>
        <v>Reducir</v>
      </c>
      <c r="U12" s="247" t="str">
        <f>+'5 - Diseño y Valoración Control'!H13</f>
        <v>C 2.2</v>
      </c>
      <c r="V12" s="211" t="str">
        <f>+'5 - Diseño y Valoración Control'!I13</f>
        <v>OFICINA DE PLANEACIÓN</v>
      </c>
      <c r="W12" s="211" t="str">
        <f>+'5 - Diseño y Valoración Control'!J13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
      <c r="X12" s="212" t="str">
        <f>+'5 - Diseño y Valoración Control'!K13</f>
        <v>Preventivo</v>
      </c>
      <c r="Y12" s="99" t="str">
        <f t="shared" si="0"/>
        <v>Probabilidad</v>
      </c>
      <c r="Z12" s="212" t="str">
        <f>+'5 - Diseño y Valoración Control'!M13</f>
        <v>Manual</v>
      </c>
      <c r="AA12" s="99" t="str">
        <f t="shared" si="1"/>
        <v>40%</v>
      </c>
      <c r="AB12" s="212" t="str">
        <f>+'5 - Diseño y Valoración Control'!O13</f>
        <v>Documentado</v>
      </c>
      <c r="AC12" s="212" t="str">
        <f>+'5 - Diseño y Valoración Control'!P13</f>
        <v>Continua</v>
      </c>
      <c r="AD12" s="212" t="str">
        <f>+'5 - Diseño y Valoración Control'!Q13</f>
        <v>Sin registro</v>
      </c>
      <c r="AE12" s="202">
        <f>+'5 - Diseño y Valoración Control'!R13</f>
        <v>7.1999999999999995E-2</v>
      </c>
      <c r="AF12" s="185" t="str">
        <f>+'5 - Diseño y Valoración Control'!S13</f>
        <v>Muy Baja</v>
      </c>
      <c r="AG12" s="202">
        <f>+'5 - Diseño y Valoración Control'!T13</f>
        <v>1</v>
      </c>
      <c r="AH12" s="185" t="str">
        <f>+'5 - Diseño y Valoración Control'!U13</f>
        <v>Catastrófico</v>
      </c>
      <c r="AI12" s="185" t="str">
        <f>+'5 - Diseño y Valoración Control'!V13</f>
        <v>Extremo</v>
      </c>
      <c r="AJ12" s="185" t="str">
        <f>+'5 - Diseño y Valoración Control'!W13</f>
        <v>Reducir</v>
      </c>
      <c r="AK12" s="247" t="str">
        <f>+'6 - Plan de Acciones Preventiva'!F11</f>
        <v>P 2.2</v>
      </c>
      <c r="AL12" s="293" t="s">
        <v>1044</v>
      </c>
      <c r="AM12" s="293" t="s">
        <v>1011</v>
      </c>
      <c r="AN12" s="293" t="s">
        <v>1045</v>
      </c>
      <c r="AO12" s="294">
        <v>2</v>
      </c>
      <c r="AP12" s="212">
        <v>2</v>
      </c>
      <c r="AQ12" s="238">
        <f t="shared" si="7"/>
        <v>1</v>
      </c>
      <c r="AR12" s="212" t="s">
        <v>2439</v>
      </c>
      <c r="AS12" s="243" t="s">
        <v>2440</v>
      </c>
      <c r="AT12" s="243">
        <f>+'6 - Plan de Acciones Preventiva'!AM11</f>
        <v>0</v>
      </c>
      <c r="AU12" s="212">
        <f>+'7 - Materialización del Riesgo'!G13</f>
        <v>0</v>
      </c>
      <c r="AV12" s="212">
        <f>+'7 - Materialización del Riesgo'!H13</f>
        <v>0</v>
      </c>
      <c r="AW12" s="212">
        <f>+'7 - Materialización del Riesgo'!I13</f>
        <v>0</v>
      </c>
      <c r="AX12" s="212" t="e">
        <f>+'7 - Materialización del Riesgo'!J13</f>
        <v>#DIV/0!</v>
      </c>
      <c r="AY12" s="212" t="e">
        <f>+'7 - Materialización del Riesgo'!K13</f>
        <v>#DIV/0!</v>
      </c>
      <c r="AZ12" s="212">
        <f>+'7 - Materialización del Riesgo'!L13</f>
        <v>0</v>
      </c>
      <c r="BA12" s="212">
        <f>+'7 - Materialización del Riesgo'!M13</f>
        <v>0</v>
      </c>
      <c r="BB12" s="212">
        <f>+'7 - Materialización del Riesgo'!N13</f>
        <v>0</v>
      </c>
      <c r="BC12" s="212">
        <f>+'7 - Materialización del Riesgo'!O13</f>
        <v>0</v>
      </c>
      <c r="BD12" s="212" t="e">
        <f>+'7 - Materialización del Riesgo'!P13</f>
        <v>#DIV/0!</v>
      </c>
      <c r="BE12" s="238">
        <f>+'7 - Materialización del Riesgo'!Q13</f>
        <v>1</v>
      </c>
    </row>
    <row r="13" spans="2:57" s="114" customFormat="1" ht="90" hidden="1" x14ac:dyDescent="0.25">
      <c r="B13" s="211" t="str">
        <f>+'3 - Identificación del Riesgo'!B13</f>
        <v>DIRECCIONAMIENTO ESTRATÉGICO</v>
      </c>
      <c r="C13" s="211" t="str">
        <f>+'3 - Identificación del Riesgo'!C13</f>
        <v>Establecer los lineamientos estratégicos y el esquema de operación de la Agencia Nacional de Tierras, asegurando la disponibilidad de los recursos necesarios para su aplicación</v>
      </c>
      <c r="D13" s="211" t="str">
        <f>+'3 - Identificación del Riesgo'!D13</f>
        <v>Desde la comprensión del contexto interno y externo, hasta la formulación de Planes, programas y proyectos relacionados con el cumplimiento de las funciones de la entidad</v>
      </c>
      <c r="E13" s="212" t="str">
        <f>+'3 - Identificación del Riesgo'!F13</f>
        <v>OFICINA DE PLANEACIÓN</v>
      </c>
      <c r="F13" s="247" t="str">
        <f>+'3 - Identificación del Riesgo'!G13</f>
        <v>R 2</v>
      </c>
      <c r="G13" s="212" t="str">
        <f>+'3 - Identificación del Riesgo'!H13</f>
        <v>Inscribir proyectos de inversión no adecuados a las necesidades de la entidad</v>
      </c>
      <c r="H13" s="212" t="str">
        <f>+'3 - Identificación del Riesgo'!I13</f>
        <v>Afectación Económica o presupuestal</v>
      </c>
      <c r="I13" s="211"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J13" s="215">
        <f>+'3 - Identificación del Riesgo'!O13</f>
        <v>44701</v>
      </c>
      <c r="K13" s="215" t="str">
        <f>+'3 - Identificación del Riesgo'!K13</f>
        <v>GERENCIALES</v>
      </c>
      <c r="L13" s="214" t="str">
        <f>+'3 - Identificación del Riesgo'!N13</f>
        <v>Ejecución y administración de procesos</v>
      </c>
      <c r="M13" s="213"/>
      <c r="N13" s="241" t="str">
        <f t="shared" si="2"/>
        <v/>
      </c>
      <c r="O13" s="242" t="str">
        <f t="shared" si="3"/>
        <v/>
      </c>
      <c r="P13" s="213"/>
      <c r="Q13" s="241" t="str">
        <f>IF(OR(P13=[1]Datos!$A$23,P13=[1]Datos!$B$23),"Leve",IF(OR(P13=[1]Datos!$A$24,P13=[1]Datos!$B$24),"Menor",IF(OR(P13=[1]Datos!$A$25,P13=[1]Datos!$B$25),"Moderado",IF(OR(P13=[1]Datos!$A$26,P13=[1]Datos!$B$26),"Mayor",IF(OR(P13=[1]Datos!$A$27,P13=[1]Datos!$B$27),"Catastrófico","")))))</f>
        <v/>
      </c>
      <c r="R13" s="242" t="str">
        <f t="shared" si="4"/>
        <v/>
      </c>
      <c r="S13" s="241" t="str">
        <f t="shared" si="5"/>
        <v/>
      </c>
      <c r="T13" s="241" t="e">
        <f t="shared" si="6"/>
        <v>#N/A</v>
      </c>
      <c r="U13" s="247" t="str">
        <f>+'5 - Diseño y Valoración Control'!H14</f>
        <v>C 2.3</v>
      </c>
      <c r="V13" s="211" t="str">
        <f>+'5 - Diseño y Valoración Control'!I14</f>
        <v>OFICINA DE PLANEACIÓN</v>
      </c>
      <c r="W13" s="211" t="str">
        <f>+'5 - Diseño y Valoración Control'!J14</f>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v>
      </c>
      <c r="X13" s="212" t="str">
        <f>+'5 - Diseño y Valoración Control'!K14</f>
        <v>Correctivo</v>
      </c>
      <c r="Y13" s="99" t="str">
        <f t="shared" si="0"/>
        <v>Impacto</v>
      </c>
      <c r="Z13" s="212" t="str">
        <f>+'5 - Diseño y Valoración Control'!M14</f>
        <v>Manual</v>
      </c>
      <c r="AA13" s="99" t="str">
        <f t="shared" si="1"/>
        <v>25%</v>
      </c>
      <c r="AB13" s="212" t="str">
        <f>+'5 - Diseño y Valoración Control'!O14</f>
        <v>Documentado</v>
      </c>
      <c r="AC13" s="212" t="str">
        <f>+'5 - Diseño y Valoración Control'!P14</f>
        <v>Continua</v>
      </c>
      <c r="AD13" s="212" t="str">
        <f>+'5 - Diseño y Valoración Control'!Q14</f>
        <v>Con registro</v>
      </c>
      <c r="AE13" s="202">
        <f>+'5 - Diseño y Valoración Control'!R14</f>
        <v>0</v>
      </c>
      <c r="AF13" s="185" t="str">
        <f>+'5 - Diseño y Valoración Control'!S14</f>
        <v/>
      </c>
      <c r="AG13" s="202">
        <f>+'5 - Diseño y Valoración Control'!T14</f>
        <v>0</v>
      </c>
      <c r="AH13" s="185" t="str">
        <f>+'5 - Diseño y Valoración Control'!U14</f>
        <v/>
      </c>
      <c r="AI13" s="185" t="str">
        <f>+'5 - Diseño y Valoración Control'!V14</f>
        <v/>
      </c>
      <c r="AJ13" s="185"/>
      <c r="AK13" s="247" t="str">
        <f>+'6 - Plan de Acciones Preventiva'!F12</f>
        <v>P 2.3</v>
      </c>
      <c r="AL13" s="211"/>
      <c r="AM13" s="211" t="str">
        <f>+'6 - Plan de Acciones Preventiva'!H12</f>
        <v/>
      </c>
      <c r="AN13" s="211">
        <f>+'6 - Plan de Acciones Preventiva'!I12</f>
        <v>0</v>
      </c>
      <c r="AO13" s="293">
        <f>+'6 - Plan de Acciones Preventiva'!J12</f>
        <v>0</v>
      </c>
      <c r="AP13" s="212">
        <f>+'6 - Plan de Acciones Preventiva'!AI12</f>
        <v>0</v>
      </c>
      <c r="AQ13" s="238"/>
      <c r="AR13" s="212">
        <f>+'6 - Plan de Acciones Preventiva'!AK12</f>
        <v>0</v>
      </c>
      <c r="AS13" s="243"/>
      <c r="AT13" s="243">
        <f>+'6 - Plan de Acciones Preventiva'!AM12</f>
        <v>0</v>
      </c>
      <c r="AU13" s="212">
        <f>+'7 - Materialización del Riesgo'!G14</f>
        <v>0</v>
      </c>
      <c r="AV13" s="212">
        <f>+'7 - Materialización del Riesgo'!H14</f>
        <v>0</v>
      </c>
      <c r="AW13" s="212">
        <f>+'7 - Materialización del Riesgo'!I14</f>
        <v>0</v>
      </c>
      <c r="AX13" s="212" t="e">
        <f>+'7 - Materialización del Riesgo'!J14</f>
        <v>#DIV/0!</v>
      </c>
      <c r="AY13" s="212" t="e">
        <f>+'7 - Materialización del Riesgo'!K14</f>
        <v>#DIV/0!</v>
      </c>
      <c r="AZ13" s="212">
        <f>+'7 - Materialización del Riesgo'!L14</f>
        <v>0</v>
      </c>
      <c r="BA13" s="212">
        <f>+'7 - Materialización del Riesgo'!M14</f>
        <v>0</v>
      </c>
      <c r="BB13" s="212">
        <f>+'7 - Materialización del Riesgo'!N14</f>
        <v>0</v>
      </c>
      <c r="BC13" s="212">
        <f>+'7 - Materialización del Riesgo'!O14</f>
        <v>0</v>
      </c>
      <c r="BD13" s="212" t="e">
        <f>+'7 - Materialización del Riesgo'!P14</f>
        <v>#DIV/0!</v>
      </c>
      <c r="BE13" s="238">
        <f>+'7 - Materialización del Riesgo'!Q14</f>
        <v>1</v>
      </c>
    </row>
    <row r="14" spans="2:57" s="114" customFormat="1" ht="60" x14ac:dyDescent="0.25">
      <c r="B14" s="211" t="str">
        <f>+'3 - Identificación del Riesgo'!B14</f>
        <v>DIRECCIONAMIENTO ESTRATÉGICO</v>
      </c>
      <c r="C14" s="211" t="str">
        <f>+'3 - Identificación del Riesgo'!C14</f>
        <v>Establecer los lineamientos estratégicos y el esquema de operación de la Agencia Nacional de Tierras, asegurando la disponibilidad de los recursos necesarios para su aplicación</v>
      </c>
      <c r="D14" s="211" t="str">
        <f>+'3 - Identificación del Riesgo'!D14</f>
        <v>Desde la comprensión del contexto interno y externo, hasta la formulación de Planes, programas y proyectos relacionados con el cumplimiento de las funciones de la entidad</v>
      </c>
      <c r="E14" s="212" t="str">
        <f>+'3 - Identificación del Riesgo'!F14</f>
        <v>OFICINA DE PLANEACIÓN</v>
      </c>
      <c r="F14" s="247" t="str">
        <f>+'3 - Identificación del Riesgo'!G14</f>
        <v>R 3</v>
      </c>
      <c r="G14" s="212" t="str">
        <f>+'3 - Identificación del Riesgo'!H14</f>
        <v>Planeación inoportuna de cada vigencia</v>
      </c>
      <c r="H14" s="212" t="str">
        <f>+'3 - Identificación del Riesgo'!I14</f>
        <v>Pérdida Reputacional</v>
      </c>
      <c r="I14" s="211"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4" s="215">
        <f>+'3 - Identificación del Riesgo'!O14</f>
        <v>44701</v>
      </c>
      <c r="K14" s="215" t="str">
        <f>+'3 - Identificación del Riesgo'!K14</f>
        <v>GERENCIALES</v>
      </c>
      <c r="L14" s="214" t="str">
        <f>+'3 - Identificación del Riesgo'!N14</f>
        <v>Ejecución y administración de procesos</v>
      </c>
      <c r="M14" s="213">
        <v>1</v>
      </c>
      <c r="N14" s="241" t="str">
        <f t="shared" si="2"/>
        <v>Muy Baja</v>
      </c>
      <c r="O14" s="242">
        <f t="shared" si="3"/>
        <v>0.2</v>
      </c>
      <c r="P14" s="213" t="s">
        <v>393</v>
      </c>
      <c r="Q14" s="241" t="str">
        <f>IF(OR(P14=[1]Datos!$A$23,P14=[1]Datos!$B$23),"Leve",IF(OR(P14=[1]Datos!$A$24,P14=[1]Datos!$B$24),"Menor",IF(OR(P14=[1]Datos!$A$25,P14=[1]Datos!$B$25),"Moderado",IF(OR(P14=[1]Datos!$A$26,P14=[1]Datos!$B$26),"Mayor",IF(OR(P14=[1]Datos!$A$27,P14=[1]Datos!$B$27),"Catastrófico","")))))</f>
        <v>Moderado</v>
      </c>
      <c r="R14" s="242">
        <f t="shared" si="4"/>
        <v>0.6</v>
      </c>
      <c r="S14" s="241" t="str">
        <f t="shared" si="5"/>
        <v>Moderado</v>
      </c>
      <c r="T14" s="241" t="str">
        <f t="shared" si="6"/>
        <v>Reducir</v>
      </c>
      <c r="U14" s="247" t="str">
        <f>+'5 - Diseño y Valoración Control'!H15</f>
        <v>C 3.1</v>
      </c>
      <c r="V14" s="211" t="str">
        <f>+'5 - Diseño y Valoración Control'!I15</f>
        <v>OFICINA DE PLANEACIÓN</v>
      </c>
      <c r="W14" s="211" t="str">
        <f>+'5 - Diseño y Valoración Control'!J15</f>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
      <c r="X14" s="212" t="str">
        <f>+'5 - Diseño y Valoración Control'!K15</f>
        <v>Preventivo</v>
      </c>
      <c r="Y14" s="99" t="str">
        <f t="shared" si="0"/>
        <v>Probabilidad</v>
      </c>
      <c r="Z14" s="212" t="str">
        <f>+'5 - Diseño y Valoración Control'!M15</f>
        <v>Manual</v>
      </c>
      <c r="AA14" s="99" t="str">
        <f t="shared" si="1"/>
        <v>40%</v>
      </c>
      <c r="AB14" s="212" t="str">
        <f>+'5 - Diseño y Valoración Control'!O15</f>
        <v>Documentado</v>
      </c>
      <c r="AC14" s="212" t="str">
        <f>+'5 - Diseño y Valoración Control'!P15</f>
        <v>Continua</v>
      </c>
      <c r="AD14" s="212" t="str">
        <f>+'5 - Diseño y Valoración Control'!Q15</f>
        <v>Sin registro</v>
      </c>
      <c r="AE14" s="202">
        <f>+'5 - Diseño y Valoración Control'!R15</f>
        <v>0.12</v>
      </c>
      <c r="AF14" s="185" t="str">
        <f>+'5 - Diseño y Valoración Control'!S15</f>
        <v>Muy Baja</v>
      </c>
      <c r="AG14" s="202">
        <f>+'5 - Diseño y Valoración Control'!T15</f>
        <v>0.6</v>
      </c>
      <c r="AH14" s="185" t="str">
        <f>+'5 - Diseño y Valoración Control'!U15</f>
        <v>Moderado</v>
      </c>
      <c r="AI14" s="185" t="str">
        <f>+'5 - Diseño y Valoración Control'!V15</f>
        <v>Moderado</v>
      </c>
      <c r="AJ14" s="185" t="str">
        <f>+'5 - Diseño y Valoración Control'!W15</f>
        <v>Reducir</v>
      </c>
      <c r="AK14" s="247" t="str">
        <f>+'6 - Plan de Acciones Preventiva'!F13</f>
        <v>P 3.1</v>
      </c>
      <c r="AL14" s="293" t="s">
        <v>2362</v>
      </c>
      <c r="AM14" s="293" t="s">
        <v>1011</v>
      </c>
      <c r="AN14" s="293" t="s">
        <v>2363</v>
      </c>
      <c r="AO14" s="294">
        <v>1</v>
      </c>
      <c r="AP14" s="212">
        <v>0</v>
      </c>
      <c r="AQ14" s="238">
        <f t="shared" si="7"/>
        <v>0</v>
      </c>
      <c r="AR14" s="212" t="s">
        <v>667</v>
      </c>
      <c r="AS14" s="243"/>
      <c r="AT14" s="243" t="s">
        <v>2455</v>
      </c>
      <c r="AU14" s="212" t="s">
        <v>326</v>
      </c>
      <c r="AV14" s="212">
        <f>+'7 - Materialización del Riesgo'!H15</f>
        <v>0</v>
      </c>
      <c r="AW14" s="212">
        <f>+'7 - Materialización del Riesgo'!I15</f>
        <v>0</v>
      </c>
      <c r="AX14" s="212" t="e">
        <f>+'7 - Materialización del Riesgo'!J15</f>
        <v>#DIV/0!</v>
      </c>
      <c r="AY14" s="212" t="e">
        <f>+'7 - Materialización del Riesgo'!K15</f>
        <v>#DIV/0!</v>
      </c>
      <c r="AZ14" s="212">
        <f>+'7 - Materialización del Riesgo'!L15</f>
        <v>0</v>
      </c>
      <c r="BA14" s="212">
        <f>+'7 - Materialización del Riesgo'!M15</f>
        <v>0</v>
      </c>
      <c r="BB14" s="212">
        <f>+'7 - Materialización del Riesgo'!N15</f>
        <v>0</v>
      </c>
      <c r="BC14" s="212">
        <f>+'7 - Materialización del Riesgo'!O15</f>
        <v>0</v>
      </c>
      <c r="BD14" s="212" t="e">
        <f>+'7 - Materialización del Riesgo'!P15</f>
        <v>#DIV/0!</v>
      </c>
      <c r="BE14" s="238">
        <f>+'7 - Materialización del Riesgo'!Q15</f>
        <v>1</v>
      </c>
    </row>
    <row r="15" spans="2:57" s="114" customFormat="1" ht="60" hidden="1" x14ac:dyDescent="0.25">
      <c r="B15" s="211" t="str">
        <f>+'3 - Identificación del Riesgo'!B15</f>
        <v>DIRECCIONAMIENTO ESTRATÉGICO</v>
      </c>
      <c r="C15" s="211" t="str">
        <f>+'3 - Identificación del Riesgo'!C15</f>
        <v>Establecer los lineamientos estratégicos y el esquema de operación de la Agencia Nacional de Tierras, asegurando la disponibilidad de los recursos necesarios para su aplicación</v>
      </c>
      <c r="D15" s="211" t="str">
        <f>+'3 - Identificación del Riesgo'!D15</f>
        <v>Desde la comprensión del contexto interno y externo, hasta la formulación de Planes, programas y proyectos relacionados con el cumplimiento de las funciones de la entidad</v>
      </c>
      <c r="E15" s="212" t="str">
        <f>+'3 - Identificación del Riesgo'!F15</f>
        <v>OFICINA DE PLANEACIÓN</v>
      </c>
      <c r="F15" s="247" t="str">
        <f>+'3 - Identificación del Riesgo'!G15</f>
        <v>R 3</v>
      </c>
      <c r="G15" s="212" t="str">
        <f>+'3 - Identificación del Riesgo'!H15</f>
        <v>Planeación inoportuna de cada vigencia</v>
      </c>
      <c r="H15" s="212" t="str">
        <f>+'3 - Identificación del Riesgo'!I15</f>
        <v>Pérdida Reputacional</v>
      </c>
      <c r="I15" s="211"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J15" s="215">
        <f>+'3 - Identificación del Riesgo'!O15</f>
        <v>44701</v>
      </c>
      <c r="K15" s="215" t="str">
        <f>+'3 - Identificación del Riesgo'!K15</f>
        <v>GERENCIALES</v>
      </c>
      <c r="L15" s="214" t="str">
        <f>+'3 - Identificación del Riesgo'!N15</f>
        <v>Ejecución y administración de procesos</v>
      </c>
      <c r="M15" s="213"/>
      <c r="N15" s="241" t="str">
        <f t="shared" si="2"/>
        <v/>
      </c>
      <c r="O15" s="242" t="str">
        <f t="shared" si="3"/>
        <v/>
      </c>
      <c r="P15" s="213"/>
      <c r="Q15" s="241" t="str">
        <f>IF(OR(P15=[1]Datos!$A$23,P15=[1]Datos!$B$23),"Leve",IF(OR(P15=[1]Datos!$A$24,P15=[1]Datos!$B$24),"Menor",IF(OR(P15=[1]Datos!$A$25,P15=[1]Datos!$B$25),"Moderado",IF(OR(P15=[1]Datos!$A$26,P15=[1]Datos!$B$26),"Mayor",IF(OR(P15=[1]Datos!$A$27,P15=[1]Datos!$B$27),"Catastrófico","")))))</f>
        <v/>
      </c>
      <c r="R15" s="242" t="str">
        <f t="shared" si="4"/>
        <v/>
      </c>
      <c r="S15" s="241" t="str">
        <f t="shared" si="5"/>
        <v/>
      </c>
      <c r="T15" s="241" t="e">
        <f t="shared" si="6"/>
        <v>#N/A</v>
      </c>
      <c r="U15" s="247" t="str">
        <f>+'5 - Diseño y Valoración Control'!H16</f>
        <v>C 3.2</v>
      </c>
      <c r="V15" s="211" t="str">
        <f>+'5 - Diseño y Valoración Control'!I16</f>
        <v>OFICINA DE PLANEACIÓN</v>
      </c>
      <c r="W15" s="211" t="str">
        <f>+'5 - Diseño y Valoración Control'!J16</f>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X15" s="212" t="str">
        <f>+'5 - Diseño y Valoración Control'!K16</f>
        <v>Correctivo</v>
      </c>
      <c r="Y15" s="99" t="str">
        <f t="shared" si="0"/>
        <v>Impacto</v>
      </c>
      <c r="Z15" s="212" t="str">
        <f>+'5 - Diseño y Valoración Control'!M16</f>
        <v>Manual</v>
      </c>
      <c r="AA15" s="99" t="str">
        <f t="shared" si="1"/>
        <v>25%</v>
      </c>
      <c r="AB15" s="212" t="str">
        <f>+'5 - Diseño y Valoración Control'!O16</f>
        <v>Documentado</v>
      </c>
      <c r="AC15" s="212" t="str">
        <f>+'5 - Diseño y Valoración Control'!P16</f>
        <v>Continua</v>
      </c>
      <c r="AD15" s="212" t="str">
        <f>+'5 - Diseño y Valoración Control'!Q16</f>
        <v>Con registro</v>
      </c>
      <c r="AE15" s="202">
        <f>+'5 - Diseño y Valoración Control'!R16</f>
        <v>0</v>
      </c>
      <c r="AF15" s="185" t="str">
        <f>+'5 - Diseño y Valoración Control'!S16</f>
        <v/>
      </c>
      <c r="AG15" s="202">
        <f>+'5 - Diseño y Valoración Control'!T16</f>
        <v>0</v>
      </c>
      <c r="AH15" s="185" t="str">
        <f>+'5 - Diseño y Valoración Control'!U16</f>
        <v/>
      </c>
      <c r="AI15" s="185" t="str">
        <f>+'5 - Diseño y Valoración Control'!V16</f>
        <v/>
      </c>
      <c r="AJ15" s="185"/>
      <c r="AK15" s="247" t="str">
        <f>+'6 - Plan de Acciones Preventiva'!F14</f>
        <v>P 3.2</v>
      </c>
      <c r="AL15" s="211"/>
      <c r="AM15" s="211" t="str">
        <f>+'6 - Plan de Acciones Preventiva'!H14</f>
        <v/>
      </c>
      <c r="AN15" s="211">
        <f>+'6 - Plan de Acciones Preventiva'!I14</f>
        <v>0</v>
      </c>
      <c r="AO15" s="293">
        <f>+'6 - Plan de Acciones Preventiva'!J14</f>
        <v>0</v>
      </c>
      <c r="AP15" s="212">
        <f>+'6 - Plan de Acciones Preventiva'!AI14</f>
        <v>0</v>
      </c>
      <c r="AQ15" s="238"/>
      <c r="AR15" s="212">
        <f>+'6 - Plan de Acciones Preventiva'!AK14</f>
        <v>0</v>
      </c>
      <c r="AS15" s="243"/>
      <c r="AT15" s="243">
        <f>+'6 - Plan de Acciones Preventiva'!AM14</f>
        <v>0</v>
      </c>
      <c r="AU15" s="212">
        <f>+'7 - Materialización del Riesgo'!G16</f>
        <v>0</v>
      </c>
      <c r="AV15" s="212">
        <f>+'7 - Materialización del Riesgo'!H16</f>
        <v>0</v>
      </c>
      <c r="AW15" s="212">
        <f>+'7 - Materialización del Riesgo'!I16</f>
        <v>0</v>
      </c>
      <c r="AX15" s="212" t="e">
        <f>+'7 - Materialización del Riesgo'!J16</f>
        <v>#DIV/0!</v>
      </c>
      <c r="AY15" s="212" t="e">
        <f>+'7 - Materialización del Riesgo'!K16</f>
        <v>#DIV/0!</v>
      </c>
      <c r="AZ15" s="212">
        <f>+'7 - Materialización del Riesgo'!L16</f>
        <v>0</v>
      </c>
      <c r="BA15" s="212">
        <f>+'7 - Materialización del Riesgo'!M16</f>
        <v>0</v>
      </c>
      <c r="BB15" s="212">
        <f>+'7 - Materialización del Riesgo'!N16</f>
        <v>0</v>
      </c>
      <c r="BC15" s="212">
        <f>+'7 - Materialización del Riesgo'!O16</f>
        <v>0</v>
      </c>
      <c r="BD15" s="212" t="e">
        <f>+'7 - Materialización del Riesgo'!P16</f>
        <v>#DIV/0!</v>
      </c>
      <c r="BE15" s="238">
        <f>+'7 - Materialización del Riesgo'!Q16</f>
        <v>1</v>
      </c>
    </row>
    <row r="16" spans="2:57" s="114" customFormat="1" ht="60" x14ac:dyDescent="0.25">
      <c r="B16" s="211" t="str">
        <f>+'3 - Identificación del Riesgo'!B16</f>
        <v>DIRECCIONAMIENTO ESTRATÉGICO</v>
      </c>
      <c r="C16" s="211" t="str">
        <f>+'3 - Identificación del Riesgo'!C16</f>
        <v>Establecer los lineamientos estratégicos y el esquema de operación de la Agencia Nacional de Tierras, asegurando la disponibilidad de los recursos necesarios para su aplicación</v>
      </c>
      <c r="D16" s="211" t="str">
        <f>+'3 - Identificación del Riesgo'!D16</f>
        <v>Desde la comprensión del contexto interno y externo, hasta la formulación de Planes, programas y proyectos relacionados con el cumplimiento de las funciones de la entidad</v>
      </c>
      <c r="E16" s="212" t="str">
        <f>+'3 - Identificación del Riesgo'!F16</f>
        <v>OFICINA DE PLANEACIÓN</v>
      </c>
      <c r="F16" s="247" t="str">
        <f>+'3 - Identificación del Riesgo'!G16</f>
        <v>R 4</v>
      </c>
      <c r="G16" s="212" t="str">
        <f>+'3 - Identificación del Riesgo'!H16</f>
        <v>Reporte de información no pertinente a las necesidades de la Dirección General</v>
      </c>
      <c r="H16" s="212" t="str">
        <f>+'3 - Identificación del Riesgo'!I16</f>
        <v>Pérdida Reputacional</v>
      </c>
      <c r="I16" s="211"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J16" s="215">
        <f>+'3 - Identificación del Riesgo'!O16</f>
        <v>44701</v>
      </c>
      <c r="K16" s="215" t="str">
        <f>+'3 - Identificación del Riesgo'!K16</f>
        <v>GERENCIALES</v>
      </c>
      <c r="L16" s="214" t="str">
        <f>+'3 - Identificación del Riesgo'!N16</f>
        <v>Ejecución y administración de procesos</v>
      </c>
      <c r="M16" s="213">
        <v>365</v>
      </c>
      <c r="N16" s="241" t="str">
        <f t="shared" si="2"/>
        <v>Media</v>
      </c>
      <c r="O16" s="242">
        <f t="shared" si="3"/>
        <v>0.6</v>
      </c>
      <c r="P16" s="213" t="s">
        <v>393</v>
      </c>
      <c r="Q16" s="241" t="str">
        <f>IF(OR(P16=[1]Datos!$A$23,P16=[1]Datos!$B$23),"Leve",IF(OR(P16=[1]Datos!$A$24,P16=[1]Datos!$B$24),"Menor",IF(OR(P16=[1]Datos!$A$25,P16=[1]Datos!$B$25),"Moderado",IF(OR(P16=[1]Datos!$A$26,P16=[1]Datos!$B$26),"Mayor",IF(OR(P16=[1]Datos!$A$27,P16=[1]Datos!$B$27),"Catastrófico","")))))</f>
        <v>Moderado</v>
      </c>
      <c r="R16" s="242">
        <f t="shared" si="4"/>
        <v>0.6</v>
      </c>
      <c r="S16" s="241" t="str">
        <f t="shared" si="5"/>
        <v>Moderado</v>
      </c>
      <c r="T16" s="241" t="str">
        <f t="shared" si="6"/>
        <v>Reducir</v>
      </c>
      <c r="U16" s="247" t="str">
        <f>+'5 - Diseño y Valoración Control'!H17</f>
        <v>C 4.1</v>
      </c>
      <c r="V16" s="211" t="str">
        <f>+'5 - Diseño y Valoración Control'!I17</f>
        <v>OFICINA DE PLANEACIÓN</v>
      </c>
      <c r="W16" s="211" t="str">
        <f>+'5 - Diseño y Valoración Control'!J17</f>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
      <c r="X16" s="212" t="str">
        <f>+'5 - Diseño y Valoración Control'!K17</f>
        <v>Detectivo</v>
      </c>
      <c r="Y16" s="99" t="str">
        <f t="shared" si="0"/>
        <v>Impacto</v>
      </c>
      <c r="Z16" s="212" t="str">
        <f>+'5 - Diseño y Valoración Control'!M17</f>
        <v>Manual</v>
      </c>
      <c r="AA16" s="99" t="str">
        <f t="shared" si="1"/>
        <v>30%</v>
      </c>
      <c r="AB16" s="212" t="str">
        <f>+'5 - Diseño y Valoración Control'!O17</f>
        <v>Documentado</v>
      </c>
      <c r="AC16" s="212" t="str">
        <f>+'5 - Diseño y Valoración Control'!P17</f>
        <v>Continua</v>
      </c>
      <c r="AD16" s="212" t="str">
        <f>+'5 - Diseño y Valoración Control'!Q17</f>
        <v>Con registro</v>
      </c>
      <c r="AE16" s="202">
        <f>+'5 - Diseño y Valoración Control'!R17</f>
        <v>0.6</v>
      </c>
      <c r="AF16" s="185" t="str">
        <f>+'5 - Diseño y Valoración Control'!S17</f>
        <v>Media</v>
      </c>
      <c r="AG16" s="202">
        <f>+'5 - Diseño y Valoración Control'!T17</f>
        <v>0.42</v>
      </c>
      <c r="AH16" s="185" t="str">
        <f>+'5 - Diseño y Valoración Control'!U17</f>
        <v>Moderado</v>
      </c>
      <c r="AI16" s="185" t="str">
        <f>+'5 - Diseño y Valoración Control'!V17</f>
        <v>Moderado</v>
      </c>
      <c r="AJ16" s="185" t="str">
        <f>+'5 - Diseño y Valoración Control'!W17</f>
        <v>Reducir</v>
      </c>
      <c r="AK16" s="247" t="str">
        <f>+'6 - Plan de Acciones Preventiva'!F15</f>
        <v>P 4.1</v>
      </c>
      <c r="AL16" s="293" t="s">
        <v>2408</v>
      </c>
      <c r="AM16" s="211" t="str">
        <f>+'6 - Plan de Acciones Preventiva'!H15</f>
        <v>OFICINA DE PLANEACIÓN</v>
      </c>
      <c r="AN16" s="293" t="s">
        <v>2409</v>
      </c>
      <c r="AO16" s="294">
        <v>1</v>
      </c>
      <c r="AP16" s="212">
        <v>1</v>
      </c>
      <c r="AQ16" s="238">
        <f t="shared" si="7"/>
        <v>1</v>
      </c>
      <c r="AR16" s="212" t="s">
        <v>2439</v>
      </c>
      <c r="AS16" s="243" t="s">
        <v>2441</v>
      </c>
      <c r="AT16" s="243">
        <f>+'6 - Plan de Acciones Preventiva'!AM15</f>
        <v>0</v>
      </c>
      <c r="AU16" s="212" t="s">
        <v>326</v>
      </c>
      <c r="AV16" s="212">
        <f>+'7 - Materialización del Riesgo'!H17</f>
        <v>0</v>
      </c>
      <c r="AW16" s="212">
        <f>+'7 - Materialización del Riesgo'!I17</f>
        <v>0</v>
      </c>
      <c r="AX16" s="212" t="e">
        <f>+'7 - Materialización del Riesgo'!J17</f>
        <v>#DIV/0!</v>
      </c>
      <c r="AY16" s="212" t="e">
        <f>+'7 - Materialización del Riesgo'!K17</f>
        <v>#DIV/0!</v>
      </c>
      <c r="AZ16" s="212">
        <f>+'7 - Materialización del Riesgo'!L17</f>
        <v>0</v>
      </c>
      <c r="BA16" s="212">
        <f>+'7 - Materialización del Riesgo'!M17</f>
        <v>0</v>
      </c>
      <c r="BB16" s="212">
        <f>+'7 - Materialización del Riesgo'!N17</f>
        <v>0</v>
      </c>
      <c r="BC16" s="212">
        <f>+'7 - Materialización del Riesgo'!O17</f>
        <v>0</v>
      </c>
      <c r="BD16" s="212" t="e">
        <f>+'7 - Materialización del Riesgo'!P17</f>
        <v>#DIV/0!</v>
      </c>
      <c r="BE16" s="238">
        <f>+'7 - Materialización del Riesgo'!Q17</f>
        <v>1</v>
      </c>
    </row>
    <row r="17" spans="2:57" s="114" customFormat="1" ht="60" hidden="1" x14ac:dyDescent="0.25">
      <c r="B17" s="211" t="str">
        <f>+'3 - Identificación del Riesgo'!B17</f>
        <v>DIRECCIONAMIENTO ESTRATÉGICO</v>
      </c>
      <c r="C17" s="211" t="str">
        <f>+'3 - Identificación del Riesgo'!C17</f>
        <v>Establecer los lineamientos estratégicos y el esquema de operación de la Agencia Nacional de Tierras, asegurando la disponibilidad de los recursos necesarios para su aplicación</v>
      </c>
      <c r="D17" s="211" t="str">
        <f>+'3 - Identificación del Riesgo'!D17</f>
        <v>Desde la comprensión del contexto interno y externo, hasta la formulación de Planes, programas y proyectos relacionados con el cumplimiento de las funciones de la entidad</v>
      </c>
      <c r="E17" s="212" t="str">
        <f>+'3 - Identificación del Riesgo'!F17</f>
        <v>OFICINA DE PLANEACIÓN</v>
      </c>
      <c r="F17" s="247" t="str">
        <f>+'3 - Identificación del Riesgo'!G17</f>
        <v>R 4</v>
      </c>
      <c r="G17" s="212" t="str">
        <f>+'3 - Identificación del Riesgo'!H17</f>
        <v>Reporte de información no pertinente a las necesidades de la Dirección General</v>
      </c>
      <c r="H17" s="212" t="str">
        <f>+'3 - Identificación del Riesgo'!I17</f>
        <v>Pérdida Reputacional</v>
      </c>
      <c r="I17" s="211"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J17" s="215">
        <f>+'3 - Identificación del Riesgo'!O17</f>
        <v>44701</v>
      </c>
      <c r="K17" s="215" t="str">
        <f>+'3 - Identificación del Riesgo'!K17</f>
        <v>GERENCIALES</v>
      </c>
      <c r="L17" s="214" t="str">
        <f>+'3 - Identificación del Riesgo'!N17</f>
        <v>Ejecución y administración de procesos</v>
      </c>
      <c r="M17" s="213"/>
      <c r="N17" s="241" t="str">
        <f t="shared" si="2"/>
        <v/>
      </c>
      <c r="O17" s="242" t="str">
        <f t="shared" si="3"/>
        <v/>
      </c>
      <c r="P17" s="213"/>
      <c r="Q17" s="241" t="str">
        <f>IF(OR(P17=[1]Datos!$A$23,P17=[1]Datos!$B$23),"Leve",IF(OR(P17=[1]Datos!$A$24,P17=[1]Datos!$B$24),"Menor",IF(OR(P17=[1]Datos!$A$25,P17=[1]Datos!$B$25),"Moderado",IF(OR(P17=[1]Datos!$A$26,P17=[1]Datos!$B$26),"Mayor",IF(OR(P17=[1]Datos!$A$27,P17=[1]Datos!$B$27),"Catastrófico","")))))</f>
        <v/>
      </c>
      <c r="R17" s="242" t="str">
        <f t="shared" si="4"/>
        <v/>
      </c>
      <c r="S17" s="241" t="str">
        <f t="shared" si="5"/>
        <v/>
      </c>
      <c r="T17" s="241" t="e">
        <f t="shared" si="6"/>
        <v>#N/A</v>
      </c>
      <c r="U17" s="247" t="str">
        <f>+'5 - Diseño y Valoración Control'!H18</f>
        <v>C 4.2</v>
      </c>
      <c r="V17" s="211" t="str">
        <f>+'5 - Diseño y Valoración Control'!I18</f>
        <v>OFICINA DE PLANEACIÓN</v>
      </c>
      <c r="W17" s="211" t="str">
        <f>+'5 - Diseño y Valoración Control'!J18</f>
        <v>La Oficina de Planeación realiza acompañamiento a la(s) dependencia(s) para generar la información veraz a través de la ficha técnica del indicador donde se actualiza la información que presenta observaciones y que debe ser reportada a la Dirección General</v>
      </c>
      <c r="X17" s="212" t="str">
        <f>+'5 - Diseño y Valoración Control'!K18</f>
        <v>Correctivo</v>
      </c>
      <c r="Y17" s="99" t="str">
        <f t="shared" si="0"/>
        <v>Impacto</v>
      </c>
      <c r="Z17" s="212" t="str">
        <f>+'5 - Diseño y Valoración Control'!M18</f>
        <v>Manual</v>
      </c>
      <c r="AA17" s="99" t="str">
        <f t="shared" si="1"/>
        <v>25%</v>
      </c>
      <c r="AB17" s="212" t="str">
        <f>+'5 - Diseño y Valoración Control'!O18</f>
        <v>Documentado</v>
      </c>
      <c r="AC17" s="212" t="str">
        <f>+'5 - Diseño y Valoración Control'!P18</f>
        <v>Continua</v>
      </c>
      <c r="AD17" s="212" t="str">
        <f>+'5 - Diseño y Valoración Control'!Q18</f>
        <v>Sin registro</v>
      </c>
      <c r="AE17" s="202">
        <f>+'5 - Diseño y Valoración Control'!R18</f>
        <v>0</v>
      </c>
      <c r="AF17" s="185" t="str">
        <f>+'5 - Diseño y Valoración Control'!S18</f>
        <v/>
      </c>
      <c r="AG17" s="202">
        <f>+'5 - Diseño y Valoración Control'!T18</f>
        <v>0</v>
      </c>
      <c r="AH17" s="185" t="str">
        <f>+'5 - Diseño y Valoración Control'!U18</f>
        <v/>
      </c>
      <c r="AI17" s="185" t="str">
        <f>+'5 - Diseño y Valoración Control'!V18</f>
        <v/>
      </c>
      <c r="AJ17" s="185"/>
      <c r="AK17" s="247" t="str">
        <f>+'6 - Plan de Acciones Preventiva'!F16</f>
        <v>P 4.2</v>
      </c>
      <c r="AL17" s="293"/>
      <c r="AM17" s="293"/>
      <c r="AN17" s="293"/>
      <c r="AO17" s="294"/>
      <c r="AP17" s="212">
        <f>+'6 - Plan de Acciones Preventiva'!AI16</f>
        <v>0</v>
      </c>
      <c r="AQ17" s="238" t="e">
        <f t="shared" si="7"/>
        <v>#DIV/0!</v>
      </c>
      <c r="AR17" s="212">
        <f>+'6 - Plan de Acciones Preventiva'!AK16</f>
        <v>0</v>
      </c>
      <c r="AS17" s="243"/>
      <c r="AT17" s="243">
        <f>+'6 - Plan de Acciones Preventiva'!AM16</f>
        <v>0</v>
      </c>
      <c r="AU17" s="212">
        <f>+'7 - Materialización del Riesgo'!G18</f>
        <v>0</v>
      </c>
      <c r="AV17" s="212">
        <f>+'7 - Materialización del Riesgo'!H18</f>
        <v>0</v>
      </c>
      <c r="AW17" s="212">
        <f>+'7 - Materialización del Riesgo'!I18</f>
        <v>0</v>
      </c>
      <c r="AX17" s="212" t="e">
        <f>+'7 - Materialización del Riesgo'!J18</f>
        <v>#DIV/0!</v>
      </c>
      <c r="AY17" s="212" t="e">
        <f>+'7 - Materialización del Riesgo'!K18</f>
        <v>#DIV/0!</v>
      </c>
      <c r="AZ17" s="212">
        <f>+'7 - Materialización del Riesgo'!L18</f>
        <v>0</v>
      </c>
      <c r="BA17" s="212">
        <f>+'7 - Materialización del Riesgo'!M18</f>
        <v>0</v>
      </c>
      <c r="BB17" s="212">
        <f>+'7 - Materialización del Riesgo'!N18</f>
        <v>0</v>
      </c>
      <c r="BC17" s="212">
        <f>+'7 - Materialización del Riesgo'!O18</f>
        <v>0</v>
      </c>
      <c r="BD17" s="212" t="e">
        <f>+'7 - Materialización del Riesgo'!P18</f>
        <v>#DIV/0!</v>
      </c>
      <c r="BE17" s="238">
        <f>+'7 - Materialización del Riesgo'!Q18</f>
        <v>1</v>
      </c>
    </row>
    <row r="18" spans="2:57" s="114" customFormat="1" ht="60" x14ac:dyDescent="0.25">
      <c r="B18" s="211" t="str">
        <f>+'3 - Identificación del Riesgo'!B18</f>
        <v>DIRECCIONAMIENTO ESTRATÉGICO</v>
      </c>
      <c r="C18" s="211" t="str">
        <f>+'3 - Identificación del Riesgo'!C18</f>
        <v>Establecer los lineamientos estratégicos y el esquema de operación de la Agencia Nacional de Tierras, asegurando la disponibilidad de los recursos necesarios para su aplicación</v>
      </c>
      <c r="D18" s="211" t="str">
        <f>+'3 - Identificación del Riesgo'!D18</f>
        <v>Desde la comprensión del contexto interno y externo, hasta la formulación de Planes, programas y proyectos relacionados con el cumplimiento de las funciones de la entidad</v>
      </c>
      <c r="E18" s="212" t="str">
        <f>+'3 - Identificación del Riesgo'!F18</f>
        <v>OFICINA DE PLANEACIÓN</v>
      </c>
      <c r="F18" s="247" t="str">
        <f>+'3 - Identificación del Riesgo'!G18</f>
        <v>R 5</v>
      </c>
      <c r="G18" s="212" t="str">
        <f>+'3 - Identificación del Riesgo'!H18</f>
        <v>Planeación y gestión de procesos con inadecuada valoración de riesgos y oportunidades</v>
      </c>
      <c r="H18" s="212" t="str">
        <f>+'3 - Identificación del Riesgo'!I18</f>
        <v>Pérdida Reputacional</v>
      </c>
      <c r="I18" s="211" t="str">
        <f>+'3 - Identificación del Riesgo'!J18</f>
        <v>Posibilidad de pérdida reputacional en la imagen institucional por la inadecuada identificación y control de riesgos que afectan los procesos de la entidad</v>
      </c>
      <c r="J18" s="215">
        <f>+'3 - Identificación del Riesgo'!O18</f>
        <v>44701</v>
      </c>
      <c r="K18" s="215" t="str">
        <f>+'3 - Identificación del Riesgo'!K18</f>
        <v>GERENCIALES</v>
      </c>
      <c r="L18" s="214" t="str">
        <f>+'3 - Identificación del Riesgo'!N18</f>
        <v>Ejecución y administración de procesos</v>
      </c>
      <c r="M18" s="213">
        <v>365</v>
      </c>
      <c r="N18" s="241" t="str">
        <f t="shared" si="2"/>
        <v>Media</v>
      </c>
      <c r="O18" s="242">
        <f t="shared" si="3"/>
        <v>0.6</v>
      </c>
      <c r="P18" s="213" t="s">
        <v>393</v>
      </c>
      <c r="Q18" s="241" t="str">
        <f>IF(OR(P18=[1]Datos!$A$23,P18=[1]Datos!$B$23),"Leve",IF(OR(P18=[1]Datos!$A$24,P18=[1]Datos!$B$24),"Menor",IF(OR(P18=[1]Datos!$A$25,P18=[1]Datos!$B$25),"Moderado",IF(OR(P18=[1]Datos!$A$26,P18=[1]Datos!$B$26),"Mayor",IF(OR(P18=[1]Datos!$A$27,P18=[1]Datos!$B$27),"Catastrófico","")))))</f>
        <v>Moderado</v>
      </c>
      <c r="R18" s="242">
        <f t="shared" si="4"/>
        <v>0.6</v>
      </c>
      <c r="S18" s="241" t="str">
        <f t="shared" si="5"/>
        <v>Moderado</v>
      </c>
      <c r="T18" s="241" t="str">
        <f t="shared" si="6"/>
        <v>Reducir</v>
      </c>
      <c r="U18" s="247" t="str">
        <f>+'5 - Diseño y Valoración Control'!H19</f>
        <v>C 5.1</v>
      </c>
      <c r="V18" s="211" t="str">
        <f>+'5 - Diseño y Valoración Control'!I19</f>
        <v>OFICINA DE PLANEACIÓN</v>
      </c>
      <c r="W18" s="211" t="str">
        <f>+'5 - Diseño y Valoración Control'!J19</f>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
      <c r="X18" s="212" t="str">
        <f>+'5 - Diseño y Valoración Control'!K19</f>
        <v>Detectivo</v>
      </c>
      <c r="Y18" s="99" t="str">
        <f t="shared" si="0"/>
        <v>Impacto</v>
      </c>
      <c r="Z18" s="212" t="str">
        <f>+'5 - Diseño y Valoración Control'!M19</f>
        <v>Manual</v>
      </c>
      <c r="AA18" s="99" t="str">
        <f t="shared" si="1"/>
        <v>30%</v>
      </c>
      <c r="AB18" s="212" t="str">
        <f>+'5 - Diseño y Valoración Control'!O19</f>
        <v>Documentado</v>
      </c>
      <c r="AC18" s="212" t="str">
        <f>+'5 - Diseño y Valoración Control'!P19</f>
        <v>Continua</v>
      </c>
      <c r="AD18" s="212" t="str">
        <f>+'5 - Diseño y Valoración Control'!Q19</f>
        <v>Con registro</v>
      </c>
      <c r="AE18" s="202">
        <f>+'5 - Diseño y Valoración Control'!R19</f>
        <v>0.6</v>
      </c>
      <c r="AF18" s="185" t="str">
        <f>+'5 - Diseño y Valoración Control'!S19</f>
        <v>Media</v>
      </c>
      <c r="AG18" s="202">
        <f>+'5 - Diseño y Valoración Control'!T19</f>
        <v>0.42</v>
      </c>
      <c r="AH18" s="185" t="str">
        <f>+'5 - Diseño y Valoración Control'!U19</f>
        <v>Moderado</v>
      </c>
      <c r="AI18" s="185" t="str">
        <f>+'5 - Diseño y Valoración Control'!V19</f>
        <v>Moderado</v>
      </c>
      <c r="AJ18" s="185" t="str">
        <f>+'5 - Diseño y Valoración Control'!W19</f>
        <v>Reducir</v>
      </c>
      <c r="AK18" s="247" t="str">
        <f>+'6 - Plan de Acciones Preventiva'!F17</f>
        <v>P 5.1</v>
      </c>
      <c r="AL18" s="293" t="s">
        <v>2364</v>
      </c>
      <c r="AM18" s="293" t="s">
        <v>1011</v>
      </c>
      <c r="AN18" s="293" t="s">
        <v>2365</v>
      </c>
      <c r="AO18" s="294">
        <v>1</v>
      </c>
      <c r="AP18" s="212">
        <v>0</v>
      </c>
      <c r="AQ18" s="238">
        <f t="shared" si="7"/>
        <v>0</v>
      </c>
      <c r="AR18" s="212" t="s">
        <v>667</v>
      </c>
      <c r="AS18" s="243"/>
      <c r="AT18" s="243" t="s">
        <v>2455</v>
      </c>
      <c r="AU18" s="212" t="s">
        <v>326</v>
      </c>
      <c r="AV18" s="212">
        <f>+'7 - Materialización del Riesgo'!H19</f>
        <v>0</v>
      </c>
      <c r="AW18" s="212">
        <f>+'7 - Materialización del Riesgo'!I19</f>
        <v>0</v>
      </c>
      <c r="AX18" s="212" t="e">
        <f>+'7 - Materialización del Riesgo'!J19</f>
        <v>#DIV/0!</v>
      </c>
      <c r="AY18" s="212" t="e">
        <f>+'7 - Materialización del Riesgo'!K19</f>
        <v>#DIV/0!</v>
      </c>
      <c r="AZ18" s="212">
        <f>+'7 - Materialización del Riesgo'!L19</f>
        <v>0</v>
      </c>
      <c r="BA18" s="212">
        <f>+'7 - Materialización del Riesgo'!M19</f>
        <v>0</v>
      </c>
      <c r="BB18" s="212">
        <f>+'7 - Materialización del Riesgo'!N19</f>
        <v>0</v>
      </c>
      <c r="BC18" s="212">
        <f>+'7 - Materialización del Riesgo'!O19</f>
        <v>0</v>
      </c>
      <c r="BD18" s="212" t="e">
        <f>+'7 - Materialización del Riesgo'!P19</f>
        <v>#DIV/0!</v>
      </c>
      <c r="BE18" s="238">
        <f>+'7 - Materialización del Riesgo'!Q19</f>
        <v>1</v>
      </c>
    </row>
    <row r="19" spans="2:57" s="114" customFormat="1" ht="60" x14ac:dyDescent="0.25">
      <c r="B19" s="211" t="str">
        <f>+'3 - Identificación del Riesgo'!B19</f>
        <v>DIRECCIONAMIENTO ESTRATÉGICO</v>
      </c>
      <c r="C19" s="211" t="str">
        <f>+'3 - Identificación del Riesgo'!C19</f>
        <v>Establecer los lineamientos estratégicos y el esquema de operación de la Agencia Nacional de Tierras, asegurando la disponibilidad de los recursos necesarios para su aplicación</v>
      </c>
      <c r="D19" s="211" t="str">
        <f>+'3 - Identificación del Riesgo'!D19</f>
        <v>Desde la comprensión del contexto interno y externo, hasta la formulación de Planes, programas y proyectos relacionados con el cumplimiento de las funciones de la entidad</v>
      </c>
      <c r="E19" s="212" t="str">
        <f>+'3 - Identificación del Riesgo'!F19</f>
        <v>OFICINA DE PLANEACIÓN</v>
      </c>
      <c r="F19" s="247" t="str">
        <f>+'3 - Identificación del Riesgo'!G19</f>
        <v>R 5</v>
      </c>
      <c r="G19" s="212" t="str">
        <f>+'3 - Identificación del Riesgo'!H19</f>
        <v>Planeación y gestión de procesos con inadecuada valoración de riesgos y oportunidades</v>
      </c>
      <c r="H19" s="212" t="str">
        <f>+'3 - Identificación del Riesgo'!I19</f>
        <v>Pérdida Reputacional</v>
      </c>
      <c r="I19" s="211" t="str">
        <f>+'3 - Identificación del Riesgo'!J19</f>
        <v>Posibilidad de pérdida reputacional en la imagen institucional por la inadecuada identificación y control de riesgos que afectan los procesos de la entidad</v>
      </c>
      <c r="J19" s="215">
        <f>+'3 - Identificación del Riesgo'!O19</f>
        <v>44701</v>
      </c>
      <c r="K19" s="215" t="str">
        <f>+'3 - Identificación del Riesgo'!K19</f>
        <v>GERENCIALES</v>
      </c>
      <c r="L19" s="214" t="str">
        <f>+'3 - Identificación del Riesgo'!N19</f>
        <v>Ejecución y administración de procesos</v>
      </c>
      <c r="M19" s="213"/>
      <c r="N19" s="241" t="str">
        <f t="shared" si="2"/>
        <v/>
      </c>
      <c r="O19" s="242" t="str">
        <f t="shared" si="3"/>
        <v/>
      </c>
      <c r="P19" s="213"/>
      <c r="Q19" s="241" t="str">
        <f>IF(OR(P19=[1]Datos!$A$23,P19=[1]Datos!$B$23),"Leve",IF(OR(P19=[1]Datos!$A$24,P19=[1]Datos!$B$24),"Menor",IF(OR(P19=[1]Datos!$A$25,P19=[1]Datos!$B$25),"Moderado",IF(OR(P19=[1]Datos!$A$26,P19=[1]Datos!$B$26),"Mayor",IF(OR(P19=[1]Datos!$A$27,P19=[1]Datos!$B$27),"Catastrófico","")))))</f>
        <v/>
      </c>
      <c r="R19" s="242" t="str">
        <f t="shared" si="4"/>
        <v/>
      </c>
      <c r="S19" s="241" t="str">
        <f t="shared" si="5"/>
        <v/>
      </c>
      <c r="T19" s="241" t="e">
        <f t="shared" si="6"/>
        <v>#N/A</v>
      </c>
      <c r="U19" s="247" t="str">
        <f>+'5 - Diseño y Valoración Control'!H20</f>
        <v>C 5.2</v>
      </c>
      <c r="V19" s="211" t="str">
        <f>+'5 - Diseño y Valoración Control'!I20</f>
        <v>OFICINA DE PLANEACIÓN</v>
      </c>
      <c r="W19" s="211" t="str">
        <f>+'5 - Diseño y Valoración Control'!J20</f>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
      <c r="X19" s="212" t="str">
        <f>+'5 - Diseño y Valoración Control'!K20</f>
        <v>Correctivo</v>
      </c>
      <c r="Y19" s="99" t="str">
        <f t="shared" si="0"/>
        <v>Impacto</v>
      </c>
      <c r="Z19" s="212" t="str">
        <f>+'5 - Diseño y Valoración Control'!M20</f>
        <v>Manual</v>
      </c>
      <c r="AA19" s="99" t="str">
        <f t="shared" si="1"/>
        <v>25%</v>
      </c>
      <c r="AB19" s="212" t="str">
        <f>+'5 - Diseño y Valoración Control'!O20</f>
        <v>Documentado</v>
      </c>
      <c r="AC19" s="212" t="str">
        <f>+'5 - Diseño y Valoración Control'!P20</f>
        <v>Continua</v>
      </c>
      <c r="AD19" s="212" t="str">
        <f>+'5 - Diseño y Valoración Control'!Q20</f>
        <v>Con registro</v>
      </c>
      <c r="AE19" s="202">
        <f>+'5 - Diseño y Valoración Control'!R20</f>
        <v>0</v>
      </c>
      <c r="AF19" s="185" t="str">
        <f>+'5 - Diseño y Valoración Control'!S20</f>
        <v/>
      </c>
      <c r="AG19" s="202">
        <f>+'5 - Diseño y Valoración Control'!T20</f>
        <v>0</v>
      </c>
      <c r="AH19" s="185" t="str">
        <f>+'5 - Diseño y Valoración Control'!U20</f>
        <v/>
      </c>
      <c r="AI19" s="185" t="str">
        <f>+'5 - Diseño y Valoración Control'!V20</f>
        <v/>
      </c>
      <c r="AJ19" s="185"/>
      <c r="AK19" s="247" t="str">
        <f>+'6 - Plan de Acciones Preventiva'!F18</f>
        <v>P 5.2</v>
      </c>
      <c r="AL19" s="293" t="s">
        <v>1051</v>
      </c>
      <c r="AM19" s="293" t="s">
        <v>1011</v>
      </c>
      <c r="AN19" s="293" t="s">
        <v>1052</v>
      </c>
      <c r="AO19" s="294">
        <v>3</v>
      </c>
      <c r="AP19" s="212">
        <v>2</v>
      </c>
      <c r="AQ19" s="238">
        <f t="shared" si="7"/>
        <v>0.66666666666666652</v>
      </c>
      <c r="AR19" s="212" t="s">
        <v>667</v>
      </c>
      <c r="AS19" s="26" t="s">
        <v>2410</v>
      </c>
      <c r="AT19" s="243">
        <f>+'6 - Plan de Acciones Preventiva'!AM18</f>
        <v>0</v>
      </c>
      <c r="AU19" s="212">
        <f>+'7 - Materialización del Riesgo'!G20</f>
        <v>0</v>
      </c>
      <c r="AV19" s="212">
        <f>+'7 - Materialización del Riesgo'!H20</f>
        <v>0</v>
      </c>
      <c r="AW19" s="212">
        <f>+'7 - Materialización del Riesgo'!I20</f>
        <v>0</v>
      </c>
      <c r="AX19" s="212" t="e">
        <f>+'7 - Materialización del Riesgo'!J20</f>
        <v>#DIV/0!</v>
      </c>
      <c r="AY19" s="212" t="e">
        <f>+'7 - Materialización del Riesgo'!K20</f>
        <v>#DIV/0!</v>
      </c>
      <c r="AZ19" s="212">
        <f>+'7 - Materialización del Riesgo'!L20</f>
        <v>0</v>
      </c>
      <c r="BA19" s="212">
        <f>+'7 - Materialización del Riesgo'!M20</f>
        <v>0</v>
      </c>
      <c r="BB19" s="212">
        <f>+'7 - Materialización del Riesgo'!N20</f>
        <v>0</v>
      </c>
      <c r="BC19" s="212">
        <f>+'7 - Materialización del Riesgo'!O20</f>
        <v>0</v>
      </c>
      <c r="BD19" s="212" t="e">
        <f>+'7 - Materialización del Riesgo'!P20</f>
        <v>#DIV/0!</v>
      </c>
      <c r="BE19" s="238">
        <f>+'7 - Materialización del Riesgo'!Q20</f>
        <v>1</v>
      </c>
    </row>
    <row r="20" spans="2:57" s="114" customFormat="1" ht="75" x14ac:dyDescent="0.25">
      <c r="B20" s="211" t="str">
        <f>+'3 - Identificación del Riesgo'!B20</f>
        <v>COMUNICACIÓN Y GESTIÓN CON GRUPOS DE INTERÉS</v>
      </c>
      <c r="C20" s="211" t="str">
        <f>+'3 - Identificación del Riesgo'!C20</f>
        <v>Establecer lineamientos para la comunicación y coordinación intra e interinstitucional, que proporcione a los grupos de interés información veraz, objetiva y oportuna de la misión, s y gestión de la Agencia Nacional de Tierras</v>
      </c>
      <c r="D20" s="211" t="str">
        <f>+'3 - Identificación del Riesgo'!D20</f>
        <v>Desde la formulación de lineamientos de comunicación interna y externa, hasta la articulación con los grupos de interés y organismos de control</v>
      </c>
      <c r="E20" s="212" t="str">
        <f>+'3 - Identificación del Riesgo'!F20</f>
        <v>DIRECCIÓN GENERAL (EQUIPO DE COMUNICACIONES)</v>
      </c>
      <c r="F20" s="247" t="str">
        <f>+'3 - Identificación del Riesgo'!G20</f>
        <v>R 6</v>
      </c>
      <c r="G20" s="212" t="str">
        <f>+'3 - Identificación del Riesgo'!H20</f>
        <v>Dar información imprecisa o errónea a la ciudadanía a través de cualquier medio de comunicación por parte de  personas autorizadas y NO autorizadas</v>
      </c>
      <c r="H20" s="212" t="str">
        <f>+'3 - Identificación del Riesgo'!I20</f>
        <v>Pérdida Reputacional</v>
      </c>
      <c r="I20" s="211" t="str">
        <f>+'3 - Identificación del Riesgo'!J20</f>
        <v>Posibilidad de pérdida reputacional en la credibilidad y mala imagen institucional por deficiencia en la información interna y externa de la entidad</v>
      </c>
      <c r="J20" s="215">
        <f>+'3 - Identificación del Riesgo'!O20</f>
        <v>44701</v>
      </c>
      <c r="K20" s="215" t="str">
        <f>+'3 - Identificación del Riesgo'!K20</f>
        <v>DE IMAGEN O REPUTACIONAL</v>
      </c>
      <c r="L20" s="214" t="str">
        <f>+'3 - Identificación del Riesgo'!N20</f>
        <v>Usuarios, productos y prácticas</v>
      </c>
      <c r="M20" s="213">
        <v>8760</v>
      </c>
      <c r="N20" s="241" t="str">
        <f t="shared" si="2"/>
        <v>Muy Alta</v>
      </c>
      <c r="O20" s="242">
        <f t="shared" si="3"/>
        <v>1</v>
      </c>
      <c r="P20" s="213" t="s">
        <v>394</v>
      </c>
      <c r="Q20" s="241" t="str">
        <f>IF(OR(P20=[1]Datos!$A$23,P20=[1]Datos!$B$23),"Leve",IF(OR(P20=[1]Datos!$A$24,P20=[1]Datos!$B$24),"Menor",IF(OR(P20=[1]Datos!$A$25,P20=[1]Datos!$B$25),"Moderado",IF(OR(P20=[1]Datos!$A$26,P20=[1]Datos!$B$26),"Mayor",IF(OR(P20=[1]Datos!$A$27,P20=[1]Datos!$B$27),"Catastrófico","")))))</f>
        <v>Catastrófico</v>
      </c>
      <c r="R20" s="242">
        <f t="shared" si="4"/>
        <v>1</v>
      </c>
      <c r="S20" s="241" t="str">
        <f t="shared" si="5"/>
        <v>Extremo</v>
      </c>
      <c r="T20" s="241" t="str">
        <f t="shared" si="6"/>
        <v>Reducir</v>
      </c>
      <c r="U20" s="247" t="str">
        <f>+'5 - Diseño y Valoración Control'!H21</f>
        <v>C 6.1</v>
      </c>
      <c r="V20" s="211" t="str">
        <f>+'5 - Diseño y Valoración Control'!I21</f>
        <v>EQUIPO DE COMUNICACIONES</v>
      </c>
      <c r="W20" s="211" t="str">
        <f>+'5 - Diseño y Valoración Control'!J21</f>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
      <c r="X20" s="212" t="str">
        <f>+'5 - Diseño y Valoración Control'!K21</f>
        <v>Preventivo</v>
      </c>
      <c r="Y20" s="99" t="str">
        <f t="shared" si="0"/>
        <v>Probabilidad</v>
      </c>
      <c r="Z20" s="212" t="str">
        <f>+'5 - Diseño y Valoración Control'!M21</f>
        <v>Manual</v>
      </c>
      <c r="AA20" s="99" t="str">
        <f t="shared" si="1"/>
        <v>40%</v>
      </c>
      <c r="AB20" s="212" t="str">
        <f>+'5 - Diseño y Valoración Control'!O21</f>
        <v>Sin documentar</v>
      </c>
      <c r="AC20" s="212" t="str">
        <f>+'5 - Diseño y Valoración Control'!P21</f>
        <v>Aleatoria</v>
      </c>
      <c r="AD20" s="212" t="str">
        <f>+'5 - Diseño y Valoración Control'!Q21</f>
        <v>Con registro</v>
      </c>
      <c r="AE20" s="202">
        <f>+'5 - Diseño y Valoración Control'!R21</f>
        <v>0.6</v>
      </c>
      <c r="AF20" s="185" t="str">
        <f>+'5 - Diseño y Valoración Control'!S21</f>
        <v>Media</v>
      </c>
      <c r="AG20" s="202">
        <f>+'5 - Diseño y Valoración Control'!T21</f>
        <v>1</v>
      </c>
      <c r="AH20" s="185" t="str">
        <f>+'5 - Diseño y Valoración Control'!U21</f>
        <v>Catastrófico</v>
      </c>
      <c r="AI20" s="185" t="str">
        <f>+'5 - Diseño y Valoración Control'!V21</f>
        <v>Extremo</v>
      </c>
      <c r="AJ20" s="185" t="str">
        <f>+'5 - Diseño y Valoración Control'!W21</f>
        <v>Reducir</v>
      </c>
      <c r="AK20" s="247" t="str">
        <f>+'6 - Plan de Acciones Preventiva'!F19</f>
        <v>P 6.1</v>
      </c>
      <c r="AL20" s="293" t="s">
        <v>2372</v>
      </c>
      <c r="AM20" s="293" t="str">
        <f>+'6 - Plan de Acciones Preventiva'!H19</f>
        <v>DIRECCIÓN GENERAL - EQUIPO DE COMUNICACIONES</v>
      </c>
      <c r="AN20" s="293" t="s">
        <v>2373</v>
      </c>
      <c r="AO20" s="294">
        <f>+'6 - Plan de Acciones Preventiva'!J19</f>
        <v>48</v>
      </c>
      <c r="AP20" s="212">
        <v>33</v>
      </c>
      <c r="AQ20" s="238">
        <f t="shared" si="7"/>
        <v>0.6875</v>
      </c>
      <c r="AR20" s="212" t="s">
        <v>667</v>
      </c>
      <c r="AS20" s="243" t="s">
        <v>2456</v>
      </c>
      <c r="AT20" s="243">
        <f>+'6 - Plan de Acciones Preventiva'!AM19</f>
        <v>0</v>
      </c>
      <c r="AU20" s="212" t="s">
        <v>326</v>
      </c>
      <c r="AV20" s="212">
        <f>+'7 - Materialización del Riesgo'!H21</f>
        <v>0</v>
      </c>
      <c r="AW20" s="212">
        <f>+'7 - Materialización del Riesgo'!I21</f>
        <v>0</v>
      </c>
      <c r="AX20" s="212" t="e">
        <f>+'7 - Materialización del Riesgo'!J21</f>
        <v>#DIV/0!</v>
      </c>
      <c r="AY20" s="212" t="e">
        <f>+'7 - Materialización del Riesgo'!K21</f>
        <v>#DIV/0!</v>
      </c>
      <c r="AZ20" s="212">
        <f>+'7 - Materialización del Riesgo'!L21</f>
        <v>0</v>
      </c>
      <c r="BA20" s="212">
        <f>+'7 - Materialización del Riesgo'!M21</f>
        <v>0</v>
      </c>
      <c r="BB20" s="212">
        <f>+'7 - Materialización del Riesgo'!N21</f>
        <v>0</v>
      </c>
      <c r="BC20" s="212">
        <f>+'7 - Materialización del Riesgo'!O21</f>
        <v>0</v>
      </c>
      <c r="BD20" s="212" t="e">
        <f>+'7 - Materialización del Riesgo'!P21</f>
        <v>#DIV/0!</v>
      </c>
      <c r="BE20" s="238">
        <f>+'7 - Materialización del Riesgo'!Q21</f>
        <v>1</v>
      </c>
    </row>
    <row r="21" spans="2:57" s="114" customFormat="1" ht="75" x14ac:dyDescent="0.25">
      <c r="B21" s="211" t="str">
        <f>+'3 - Identificación del Riesgo'!B21</f>
        <v>COMUNICACIÓN Y GESTIÓN CON GRUPOS DE INTERÉS</v>
      </c>
      <c r="C21" s="211" t="str">
        <f>+'3 - Identificación del Riesgo'!C21</f>
        <v>Establecer lineamientos para la comunicación y coordinación intra e interinstitucional, que proporcione a los grupos de interés información veraz, objetiva y oportuna de la misión, s y gestión de la Agencia Nacional de Tierras</v>
      </c>
      <c r="D21" s="211" t="str">
        <f>+'3 - Identificación del Riesgo'!D21</f>
        <v>Desde la formulación de lineamientos de comunicación interna y externa, hasta la articulación con los grupos de interés y organismos de control</v>
      </c>
      <c r="E21" s="212" t="str">
        <f>+'3 - Identificación del Riesgo'!F21</f>
        <v>DIRECCIÓN GENERAL (EQUIPO DE COMUNICACIONES)</v>
      </c>
      <c r="F21" s="247" t="str">
        <f>+'3 - Identificación del Riesgo'!G21</f>
        <v>R 6</v>
      </c>
      <c r="G21" s="212" t="str">
        <f>+'3 - Identificación del Riesgo'!H21</f>
        <v>Dar información imprecisa o errónea a la ciudadanía a través de cualquier medio de comunicación por parte de  personas autorizadas y NO autorizadas</v>
      </c>
      <c r="H21" s="212" t="str">
        <f>+'3 - Identificación del Riesgo'!I21</f>
        <v>Pérdida Reputacional</v>
      </c>
      <c r="I21" s="211" t="str">
        <f>+'3 - Identificación del Riesgo'!J21</f>
        <v>Posibilidad de pérdida reputacional en la credibilidad y mala imagen institucional por deficiencia en la información interna y externa de la entidad</v>
      </c>
      <c r="J21" s="215">
        <f>+'3 - Identificación del Riesgo'!O21</f>
        <v>44701</v>
      </c>
      <c r="K21" s="215" t="str">
        <f>+'3 - Identificación del Riesgo'!K21</f>
        <v>DE IMAGEN O REPUTACIONAL</v>
      </c>
      <c r="L21" s="214" t="str">
        <f>+'3 - Identificación del Riesgo'!N21</f>
        <v>Usuarios, productos y prácticas</v>
      </c>
      <c r="M21" s="213"/>
      <c r="N21" s="241" t="str">
        <f t="shared" si="2"/>
        <v/>
      </c>
      <c r="O21" s="242" t="str">
        <f t="shared" si="3"/>
        <v/>
      </c>
      <c r="P21" s="213"/>
      <c r="Q21" s="241" t="str">
        <f>IF(OR(P21=[1]Datos!$A$23,P21=[1]Datos!$B$23),"Leve",IF(OR(P21=[1]Datos!$A$24,P21=[1]Datos!$B$24),"Menor",IF(OR(P21=[1]Datos!$A$25,P21=[1]Datos!$B$25),"Moderado",IF(OR(P21=[1]Datos!$A$26,P21=[1]Datos!$B$26),"Mayor",IF(OR(P21=[1]Datos!$A$27,P21=[1]Datos!$B$27),"Catastrófico","")))))</f>
        <v/>
      </c>
      <c r="R21" s="242" t="str">
        <f t="shared" si="4"/>
        <v/>
      </c>
      <c r="S21" s="241" t="str">
        <f t="shared" si="5"/>
        <v/>
      </c>
      <c r="T21" s="241" t="e">
        <f t="shared" si="6"/>
        <v>#N/A</v>
      </c>
      <c r="U21" s="247" t="str">
        <f>+'5 - Diseño y Valoración Control'!H22</f>
        <v>C 6.2</v>
      </c>
      <c r="V21" s="211" t="str">
        <f>+'5 - Diseño y Valoración Control'!I22</f>
        <v>EQUIPO DE COMUNICACIONES</v>
      </c>
      <c r="W21" s="211" t="str">
        <f>+'5 - Diseño y Valoración Control'!J22</f>
        <v>Equipo de comunicaciones emite nuevo mensaje a través de los diferentes medios de comunicación con aclaraciones por parte del Director General o jefe de oficina correspondiente</v>
      </c>
      <c r="X21" s="212" t="str">
        <f>+'5 - Diseño y Valoración Control'!K22</f>
        <v>Correctivo</v>
      </c>
      <c r="Y21" s="99" t="str">
        <f t="shared" si="0"/>
        <v>Impacto</v>
      </c>
      <c r="Z21" s="212" t="str">
        <f>+'5 - Diseño y Valoración Control'!M22</f>
        <v>Manual</v>
      </c>
      <c r="AA21" s="99" t="str">
        <f t="shared" si="1"/>
        <v>25%</v>
      </c>
      <c r="AB21" s="212" t="str">
        <f>+'5 - Diseño y Valoración Control'!O22</f>
        <v>Sin documentar</v>
      </c>
      <c r="AC21" s="212" t="str">
        <f>+'5 - Diseño y Valoración Control'!P22</f>
        <v>Continua</v>
      </c>
      <c r="AD21" s="212" t="str">
        <f>+'5 - Diseño y Valoración Control'!Q22</f>
        <v>Con registro</v>
      </c>
      <c r="AE21" s="202">
        <f>+'5 - Diseño y Valoración Control'!R22</f>
        <v>0</v>
      </c>
      <c r="AF21" s="185" t="str">
        <f>+'5 - Diseño y Valoración Control'!S22</f>
        <v/>
      </c>
      <c r="AG21" s="202">
        <f>+'5 - Diseño y Valoración Control'!T22</f>
        <v>0</v>
      </c>
      <c r="AH21" s="185" t="str">
        <f>+'5 - Diseño y Valoración Control'!U22</f>
        <v/>
      </c>
      <c r="AI21" s="185" t="str">
        <f>+'5 - Diseño y Valoración Control'!V22</f>
        <v/>
      </c>
      <c r="AJ21" s="185"/>
      <c r="AK21" s="247" t="str">
        <f>+'6 - Plan de Acciones Preventiva'!F20</f>
        <v>P 6.2</v>
      </c>
      <c r="AL21" s="293" t="s">
        <v>2374</v>
      </c>
      <c r="AM21" s="293" t="s">
        <v>1083</v>
      </c>
      <c r="AN21" s="293" t="s">
        <v>2375</v>
      </c>
      <c r="AO21" s="294">
        <v>2</v>
      </c>
      <c r="AP21" s="212">
        <v>0</v>
      </c>
      <c r="AQ21" s="238">
        <f t="shared" si="7"/>
        <v>0</v>
      </c>
      <c r="AR21" s="212" t="s">
        <v>667</v>
      </c>
      <c r="AS21" s="243"/>
      <c r="AT21" s="243">
        <f>+'6 - Plan de Acciones Preventiva'!AM20</f>
        <v>0</v>
      </c>
      <c r="AU21" s="212">
        <f>+'7 - Materialización del Riesgo'!G22</f>
        <v>0</v>
      </c>
      <c r="AV21" s="212">
        <f>+'7 - Materialización del Riesgo'!H22</f>
        <v>0</v>
      </c>
      <c r="AW21" s="212">
        <f>+'7 - Materialización del Riesgo'!I22</f>
        <v>0</v>
      </c>
      <c r="AX21" s="212" t="e">
        <f>+'7 - Materialización del Riesgo'!J22</f>
        <v>#DIV/0!</v>
      </c>
      <c r="AY21" s="212" t="e">
        <f>+'7 - Materialización del Riesgo'!K22</f>
        <v>#DIV/0!</v>
      </c>
      <c r="AZ21" s="212">
        <f>+'7 - Materialización del Riesgo'!L22</f>
        <v>0</v>
      </c>
      <c r="BA21" s="212">
        <f>+'7 - Materialización del Riesgo'!M22</f>
        <v>0</v>
      </c>
      <c r="BB21" s="212">
        <f>+'7 - Materialización del Riesgo'!N22</f>
        <v>0</v>
      </c>
      <c r="BC21" s="212">
        <f>+'7 - Materialización del Riesgo'!O22</f>
        <v>0</v>
      </c>
      <c r="BD21" s="212" t="e">
        <f>+'7 - Materialización del Riesgo'!P22</f>
        <v>#DIV/0!</v>
      </c>
      <c r="BE21" s="238">
        <f>+'7 - Materialización del Riesgo'!Q22</f>
        <v>1</v>
      </c>
    </row>
    <row r="22" spans="2:57" s="114" customFormat="1" ht="75" x14ac:dyDescent="0.25">
      <c r="B22" s="211" t="str">
        <f>+'3 - Identificación del Riesgo'!B22</f>
        <v>COMUNICACIÓN Y GESTIÓN CON GRUPOS DE INTERÉS</v>
      </c>
      <c r="C22" s="211" t="str">
        <f>+'3 - Identificación del Riesgo'!C22</f>
        <v>Establecer lineamientos para la comunicación y coordinación intra e interinstitucional, que proporcione a los grupos de interés información veraz, objetiva y oportuna de la misión, s y gestión de la Agencia Nacional de Tierras</v>
      </c>
      <c r="D22" s="211" t="str">
        <f>+'3 - Identificación del Riesgo'!D22</f>
        <v>Desde la formulación de lineamientos de comunicación interna y externa, hasta la articulación con los grupos de interés y organismos de control</v>
      </c>
      <c r="E22" s="212" t="str">
        <f>+'3 - Identificación del Riesgo'!F22</f>
        <v>DIRECCIÓN GENERAL (EQUIPO DE COMUNICACIONES)</v>
      </c>
      <c r="F22" s="247" t="str">
        <f>+'3 - Identificación del Riesgo'!G22</f>
        <v>R 6</v>
      </c>
      <c r="G22" s="212" t="str">
        <f>+'3 - Identificación del Riesgo'!H22</f>
        <v>Dar información imprecisa o errónea a la ciudadanía a través de cualquier medio de comunicación por parte de  personas autorizadas y NO autorizadas</v>
      </c>
      <c r="H22" s="212" t="str">
        <f>+'3 - Identificación del Riesgo'!I22</f>
        <v>Pérdida Reputacional</v>
      </c>
      <c r="I22" s="211" t="str">
        <f>+'3 - Identificación del Riesgo'!J22</f>
        <v>Posibilidad de pérdida reputacional en la credibilidad y mala imagen institucional por deficiencia en la información interna y externa de la entidad</v>
      </c>
      <c r="J22" s="215">
        <f>+'3 - Identificación del Riesgo'!O22</f>
        <v>44701</v>
      </c>
      <c r="K22" s="215" t="str">
        <f>+'3 - Identificación del Riesgo'!K22</f>
        <v>DE IMAGEN O REPUTACIONAL</v>
      </c>
      <c r="L22" s="214" t="str">
        <f>+'3 - Identificación del Riesgo'!N22</f>
        <v>Usuarios, productos y prácticas</v>
      </c>
      <c r="M22" s="213">
        <v>8760</v>
      </c>
      <c r="N22" s="241" t="str">
        <f t="shared" si="2"/>
        <v>Muy Alta</v>
      </c>
      <c r="O22" s="242">
        <f t="shared" si="3"/>
        <v>1</v>
      </c>
      <c r="P22" s="213" t="s">
        <v>394</v>
      </c>
      <c r="Q22" s="241" t="str">
        <f>IF(OR(P22=[1]Datos!$A$23,P22=[1]Datos!$B$23),"Leve",IF(OR(P22=[1]Datos!$A$24,P22=[1]Datos!$B$24),"Menor",IF(OR(P22=[1]Datos!$A$25,P22=[1]Datos!$B$25),"Moderado",IF(OR(P22=[1]Datos!$A$26,P22=[1]Datos!$B$26),"Mayor",IF(OR(P22=[1]Datos!$A$27,P22=[1]Datos!$B$27),"Catastrófico","")))))</f>
        <v>Catastrófico</v>
      </c>
      <c r="R22" s="242">
        <f t="shared" si="4"/>
        <v>1</v>
      </c>
      <c r="S22" s="241" t="str">
        <f t="shared" si="5"/>
        <v>Extremo</v>
      </c>
      <c r="T22" s="241" t="str">
        <f t="shared" si="6"/>
        <v>Reducir</v>
      </c>
      <c r="U22" s="247" t="str">
        <f>+'5 - Diseño y Valoración Control'!H23</f>
        <v>C 6.3</v>
      </c>
      <c r="V22" s="211"/>
      <c r="W22" s="211"/>
      <c r="X22" s="212"/>
      <c r="Y22" s="51" t="str">
        <f t="shared" si="0"/>
        <v/>
      </c>
      <c r="Z22" s="212"/>
      <c r="AA22" s="51" t="str">
        <f t="shared" si="1"/>
        <v/>
      </c>
      <c r="AB22" s="212"/>
      <c r="AC22" s="212"/>
      <c r="AD22" s="212"/>
      <c r="AE22" s="202" t="str">
        <f>+'5 - Diseño y Valoración Control'!R23</f>
        <v/>
      </c>
      <c r="AF22" s="185" t="str">
        <f>+'5 - Diseño y Valoración Control'!S23</f>
        <v/>
      </c>
      <c r="AG22" s="202" t="str">
        <f>+'5 - Diseño y Valoración Control'!T23</f>
        <v/>
      </c>
      <c r="AH22" s="185" t="str">
        <f>+'5 - Diseño y Valoración Control'!U23</f>
        <v/>
      </c>
      <c r="AI22" s="185" t="str">
        <f>+'5 - Diseño y Valoración Control'!V23</f>
        <v/>
      </c>
      <c r="AJ22" s="185"/>
      <c r="AK22" s="247" t="str">
        <f>+'6 - Plan de Acciones Preventiva'!F21</f>
        <v>P 6.3</v>
      </c>
      <c r="AL22" s="293" t="s">
        <v>2376</v>
      </c>
      <c r="AM22" s="293" t="s">
        <v>1083</v>
      </c>
      <c r="AN22" s="293" t="s">
        <v>2377</v>
      </c>
      <c r="AO22" s="294">
        <v>12</v>
      </c>
      <c r="AP22" s="212">
        <f>+'6 - Plan de Acciones Preventiva'!AI21</f>
        <v>1</v>
      </c>
      <c r="AQ22" s="238">
        <f t="shared" si="7"/>
        <v>8.3333333333333315E-2</v>
      </c>
      <c r="AR22" s="212" t="s">
        <v>667</v>
      </c>
      <c r="AS22" s="243"/>
      <c r="AT22" s="243">
        <f>+'6 - Plan de Acciones Preventiva'!AM21</f>
        <v>0</v>
      </c>
      <c r="AU22" s="212">
        <f>+'7 - Materialización del Riesgo'!G23</f>
        <v>0</v>
      </c>
      <c r="AV22" s="212">
        <f>+'7 - Materialización del Riesgo'!H23</f>
        <v>0</v>
      </c>
      <c r="AW22" s="212">
        <f>+'7 - Materialización del Riesgo'!I23</f>
        <v>0</v>
      </c>
      <c r="AX22" s="212" t="e">
        <f>+'7 - Materialización del Riesgo'!J23</f>
        <v>#DIV/0!</v>
      </c>
      <c r="AY22" s="212" t="e">
        <f>+'7 - Materialización del Riesgo'!K23</f>
        <v>#DIV/0!</v>
      </c>
      <c r="AZ22" s="212">
        <f>+'7 - Materialización del Riesgo'!L23</f>
        <v>0</v>
      </c>
      <c r="BA22" s="212">
        <f>+'7 - Materialización del Riesgo'!M23</f>
        <v>0</v>
      </c>
      <c r="BB22" s="212">
        <f>+'7 - Materialización del Riesgo'!N23</f>
        <v>0</v>
      </c>
      <c r="BC22" s="212">
        <f>+'7 - Materialización del Riesgo'!O23</f>
        <v>0</v>
      </c>
      <c r="BD22" s="212" t="e">
        <f>+'7 - Materialización del Riesgo'!P23</f>
        <v>#DIV/0!</v>
      </c>
      <c r="BE22" s="238">
        <f>+'7 - Materialización del Riesgo'!Q23</f>
        <v>1</v>
      </c>
    </row>
    <row r="23" spans="2:57" s="114" customFormat="1" ht="75" x14ac:dyDescent="0.25">
      <c r="B23" s="211" t="str">
        <f>+'3 - Identificación del Riesgo'!B23</f>
        <v>COMUNICACIÓN Y GESTIÓN CON GRUPOS DE INTERÉS</v>
      </c>
      <c r="C23" s="211" t="str">
        <f>+'3 - Identificación del Riesgo'!C23</f>
        <v>Establecer lineamientos para la comunicación y coordinación intra e interinstitucional, que proporcione a los grupos de interés información veraz, objetiva y oportuna de la misión, s y gestión de la Agencia Nacional de Tierras</v>
      </c>
      <c r="D23" s="211" t="str">
        <f>+'3 - Identificación del Riesgo'!D23</f>
        <v>Desde la formulación de lineamientos de comunicación interna y externa, hasta la articulación con los grupos de interés y organismos de control</v>
      </c>
      <c r="E23" s="212" t="str">
        <f>+'3 - Identificación del Riesgo'!F23</f>
        <v>DIRECCIÓN GENERAL (EQUIPO DE COMUNICACIONES)</v>
      </c>
      <c r="F23" s="247" t="str">
        <f>+'3 - Identificación del Riesgo'!G23</f>
        <v>R 7</v>
      </c>
      <c r="G23" s="212" t="str">
        <f>+'3 - Identificación del Riesgo'!H23</f>
        <v>Inadecuada utilización de la imagen institucional</v>
      </c>
      <c r="H23" s="212" t="str">
        <f>+'3 - Identificación del Riesgo'!I23</f>
        <v>Pérdida Reputacional</v>
      </c>
      <c r="I23" s="211" t="str">
        <f>+'3 - Identificación del Riesgo'!J23</f>
        <v>Posibilidad de pérdida reputacional en la imagen institucional por el manejo inadecuado de la imagen institucional (símbolos, nombre, colores, manual de imagen, entre otros)</v>
      </c>
      <c r="J23" s="215">
        <f>+'3 - Identificación del Riesgo'!O23</f>
        <v>44701</v>
      </c>
      <c r="K23" s="215" t="str">
        <f>+'3 - Identificación del Riesgo'!K23</f>
        <v>DE IMAGEN O REPUTACIONAL</v>
      </c>
      <c r="L23" s="214" t="str">
        <f>+'3 - Identificación del Riesgo'!N23</f>
        <v>Usuarios, productos y prácticas</v>
      </c>
      <c r="M23" s="213">
        <v>8760</v>
      </c>
      <c r="N23" s="241" t="str">
        <f t="shared" si="2"/>
        <v>Muy Alta</v>
      </c>
      <c r="O23" s="242">
        <f t="shared" si="3"/>
        <v>1</v>
      </c>
      <c r="P23" s="213" t="s">
        <v>393</v>
      </c>
      <c r="Q23" s="241" t="str">
        <f>IF(OR(P23=[1]Datos!$A$23,P23=[1]Datos!$B$23),"Leve",IF(OR(P23=[1]Datos!$A$24,P23=[1]Datos!$B$24),"Menor",IF(OR(P23=[1]Datos!$A$25,P23=[1]Datos!$B$25),"Moderado",IF(OR(P23=[1]Datos!$A$26,P23=[1]Datos!$B$26),"Mayor",IF(OR(P23=[1]Datos!$A$27,P23=[1]Datos!$B$27),"Catastrófico","")))))</f>
        <v>Moderado</v>
      </c>
      <c r="R23" s="242">
        <f t="shared" si="4"/>
        <v>0.6</v>
      </c>
      <c r="S23" s="241" t="str">
        <f t="shared" si="5"/>
        <v>Alto</v>
      </c>
      <c r="T23" s="241" t="str">
        <f t="shared" si="6"/>
        <v>Reducir</v>
      </c>
      <c r="U23" s="247" t="str">
        <f>+'5 - Diseño y Valoración Control'!H24</f>
        <v>C 7.1</v>
      </c>
      <c r="V23" s="211" t="str">
        <f>+'5 - Diseño y Valoración Control'!I24</f>
        <v>EQUIPO DE COMUNICACIONES</v>
      </c>
      <c r="W23" s="211" t="str">
        <f>+'5 - Diseño y Valoración Control'!J24</f>
        <v>Equipo de comunicaciones verifica el uso de la imagen institucional a través de los instrumentos que se generan para el utilizarse en los diferentes medios, eventos e implementos que requiera la ANT</v>
      </c>
      <c r="X23" s="212" t="str">
        <f>+'5 - Diseño y Valoración Control'!K24</f>
        <v>Preventivo</v>
      </c>
      <c r="Y23" s="99" t="str">
        <f t="shared" si="0"/>
        <v>Probabilidad</v>
      </c>
      <c r="Z23" s="212" t="str">
        <f>+'5 - Diseño y Valoración Control'!M24</f>
        <v>Manual</v>
      </c>
      <c r="AA23" s="99" t="str">
        <f t="shared" si="1"/>
        <v>40%</v>
      </c>
      <c r="AB23" s="212" t="str">
        <f>+'5 - Diseño y Valoración Control'!O24</f>
        <v>Documentado</v>
      </c>
      <c r="AC23" s="212" t="s">
        <v>421</v>
      </c>
      <c r="AD23" s="212" t="str">
        <f>+'5 - Diseño y Valoración Control'!Q24</f>
        <v>Con registro</v>
      </c>
      <c r="AE23" s="202">
        <f>+'5 - Diseño y Valoración Control'!R24</f>
        <v>0.6</v>
      </c>
      <c r="AF23" s="185" t="str">
        <f>+'5 - Diseño y Valoración Control'!S24</f>
        <v>Media</v>
      </c>
      <c r="AG23" s="202">
        <f>+'5 - Diseño y Valoración Control'!T24</f>
        <v>0.6</v>
      </c>
      <c r="AH23" s="185" t="str">
        <f>+'5 - Diseño y Valoración Control'!U24</f>
        <v>Moderado</v>
      </c>
      <c r="AI23" s="185" t="str">
        <f>+'5 - Diseño y Valoración Control'!V24</f>
        <v>Moderado</v>
      </c>
      <c r="AJ23" s="185" t="str">
        <f>+'5 - Diseño y Valoración Control'!W24</f>
        <v>Reducir</v>
      </c>
      <c r="AK23" s="247" t="str">
        <f>+'6 - Plan de Acciones Preventiva'!F22</f>
        <v>P 7.1</v>
      </c>
      <c r="AL23" s="293" t="s">
        <v>2378</v>
      </c>
      <c r="AM23" s="293" t="s">
        <v>1083</v>
      </c>
      <c r="AN23" s="293" t="s">
        <v>2379</v>
      </c>
      <c r="AO23" s="294">
        <v>36</v>
      </c>
      <c r="AP23" s="212">
        <v>0</v>
      </c>
      <c r="AQ23" s="238">
        <f t="shared" si="7"/>
        <v>0</v>
      </c>
      <c r="AR23" s="212" t="s">
        <v>667</v>
      </c>
      <c r="AS23" s="243"/>
      <c r="AT23" s="243">
        <f>+'6 - Plan de Acciones Preventiva'!AM22</f>
        <v>0</v>
      </c>
      <c r="AU23" s="212" t="s">
        <v>326</v>
      </c>
      <c r="AV23" s="212">
        <f>+'7 - Materialización del Riesgo'!H24</f>
        <v>0</v>
      </c>
      <c r="AW23" s="212">
        <f>+'7 - Materialización del Riesgo'!I24</f>
        <v>0</v>
      </c>
      <c r="AX23" s="212" t="e">
        <f>+'7 - Materialización del Riesgo'!J24</f>
        <v>#DIV/0!</v>
      </c>
      <c r="AY23" s="212" t="e">
        <f>+'7 - Materialización del Riesgo'!K24</f>
        <v>#DIV/0!</v>
      </c>
      <c r="AZ23" s="212">
        <f>+'7 - Materialización del Riesgo'!L24</f>
        <v>0</v>
      </c>
      <c r="BA23" s="212">
        <f>+'7 - Materialización del Riesgo'!M24</f>
        <v>0</v>
      </c>
      <c r="BB23" s="212">
        <f>+'7 - Materialización del Riesgo'!N24</f>
        <v>0</v>
      </c>
      <c r="BC23" s="212">
        <f>+'7 - Materialización del Riesgo'!O24</f>
        <v>0</v>
      </c>
      <c r="BD23" s="212" t="e">
        <f>+'7 - Materialización del Riesgo'!P24</f>
        <v>#DIV/0!</v>
      </c>
      <c r="BE23" s="238">
        <f>+'7 - Materialización del Riesgo'!Q24</f>
        <v>1</v>
      </c>
    </row>
    <row r="24" spans="2:57" s="114" customFormat="1" ht="75" x14ac:dyDescent="0.25">
      <c r="B24" s="211" t="str">
        <f>+'3 - Identificación del Riesgo'!B24</f>
        <v>COMUNICACIÓN Y GESTIÓN CON GRUPOS DE INTERÉS</v>
      </c>
      <c r="C24" s="211" t="str">
        <f>+'3 - Identificación del Riesgo'!C24</f>
        <v>Establecer lineamientos para la comunicación y coordinación intra e interinstitucional, que proporcione a los grupos de interés información veraz, objetiva y oportuna de la misión, s y gestión de la Agencia Nacional de Tierras</v>
      </c>
      <c r="D24" s="211" t="str">
        <f>+'3 - Identificación del Riesgo'!D24</f>
        <v>Desde la formulación de lineamientos de comunicación interna y externa, hasta la articulación con los grupos de interés y organismos de control</v>
      </c>
      <c r="E24" s="212" t="str">
        <f>+'3 - Identificación del Riesgo'!F24</f>
        <v>DIRECCIÓN GENERAL (EQUIPO DE COMUNICACIONES)</v>
      </c>
      <c r="F24" s="247" t="str">
        <f>+'3 - Identificación del Riesgo'!G24</f>
        <v>R 7</v>
      </c>
      <c r="G24" s="212" t="str">
        <f>+'3 - Identificación del Riesgo'!H24</f>
        <v>Inadecuada utilización de la imagen institucional</v>
      </c>
      <c r="H24" s="212" t="str">
        <f>+'3 - Identificación del Riesgo'!I24</f>
        <v>Pérdida Reputacional</v>
      </c>
      <c r="I24" s="211" t="str">
        <f>+'3 - Identificación del Riesgo'!J24</f>
        <v>Posibilidad de pérdida reputacional en la imagen institucional por el manejo inadecuado de la imagen institucional (símbolos, nombre, colores, manual de imagen, entre otros)</v>
      </c>
      <c r="J24" s="215">
        <f>+'3 - Identificación del Riesgo'!O24</f>
        <v>44701</v>
      </c>
      <c r="K24" s="215" t="str">
        <f>+'3 - Identificación del Riesgo'!K24</f>
        <v>DE IMAGEN O REPUTACIONAL</v>
      </c>
      <c r="L24" s="214" t="str">
        <f>+'3 - Identificación del Riesgo'!N24</f>
        <v>Usuarios, productos y prácticas</v>
      </c>
      <c r="M24" s="213"/>
      <c r="N24" s="241" t="str">
        <f t="shared" si="2"/>
        <v/>
      </c>
      <c r="O24" s="242" t="str">
        <f t="shared" si="3"/>
        <v/>
      </c>
      <c r="P24" s="213"/>
      <c r="Q24" s="241" t="str">
        <f>IF(OR(P24=[1]Datos!$A$23,P24=[1]Datos!$B$23),"Leve",IF(OR(P24=[1]Datos!$A$24,P24=[1]Datos!$B$24),"Menor",IF(OR(P24=[1]Datos!$A$25,P24=[1]Datos!$B$25),"Moderado",IF(OR(P24=[1]Datos!$A$26,P24=[1]Datos!$B$26),"Mayor",IF(OR(P24=[1]Datos!$A$27,P24=[1]Datos!$B$27),"Catastrófico","")))))</f>
        <v/>
      </c>
      <c r="R24" s="242" t="str">
        <f t="shared" si="4"/>
        <v/>
      </c>
      <c r="S24" s="241" t="str">
        <f t="shared" si="5"/>
        <v/>
      </c>
      <c r="T24" s="241" t="e">
        <f t="shared" si="6"/>
        <v>#N/A</v>
      </c>
      <c r="U24" s="247" t="str">
        <f>+'5 - Diseño y Valoración Control'!H25</f>
        <v>C 7.2</v>
      </c>
      <c r="V24" s="211" t="str">
        <f>+'5 - Diseño y Valoración Control'!I25</f>
        <v>EQUIPO DE COMUNICACIONES</v>
      </c>
      <c r="W24" s="211" t="str">
        <f>+'5 - Diseño y Valoración Control'!J25</f>
        <v>Equipo de comunicaciones rediseñar a través de la actualización de los diseños en los instrumentos que se utilizan en los diferentes medios, eventos e implementos que requiera la ANT</v>
      </c>
      <c r="X24" s="212" t="str">
        <f>+'5 - Diseño y Valoración Control'!K25</f>
        <v>Correctivo</v>
      </c>
      <c r="Y24" s="99" t="str">
        <f t="shared" si="0"/>
        <v>Impacto</v>
      </c>
      <c r="Z24" s="212" t="str">
        <f>+'5 - Diseño y Valoración Control'!M25</f>
        <v>Manual</v>
      </c>
      <c r="AA24" s="99" t="str">
        <f t="shared" si="1"/>
        <v>25%</v>
      </c>
      <c r="AB24" s="212" t="str">
        <f>+'5 - Diseño y Valoración Control'!O25</f>
        <v>Sin documentar</v>
      </c>
      <c r="AC24" s="212" t="s">
        <v>421</v>
      </c>
      <c r="AD24" s="212" t="str">
        <f>+'5 - Diseño y Valoración Control'!Q25</f>
        <v>Con registro</v>
      </c>
      <c r="AE24" s="202">
        <f>+'5 - Diseño y Valoración Control'!R25</f>
        <v>0</v>
      </c>
      <c r="AF24" s="185" t="str">
        <f>+'5 - Diseño y Valoración Control'!S25</f>
        <v/>
      </c>
      <c r="AG24" s="202">
        <f>+'5 - Diseño y Valoración Control'!T25</f>
        <v>0</v>
      </c>
      <c r="AH24" s="185" t="str">
        <f>+'5 - Diseño y Valoración Control'!U25</f>
        <v/>
      </c>
      <c r="AI24" s="185" t="str">
        <f>+'5 - Diseño y Valoración Control'!V25</f>
        <v/>
      </c>
      <c r="AJ24" s="185"/>
      <c r="AK24" s="247" t="str">
        <f>+'6 - Plan de Acciones Preventiva'!F23</f>
        <v>P 7.2</v>
      </c>
      <c r="AL24" s="293" t="s">
        <v>1091</v>
      </c>
      <c r="AM24" s="293" t="s">
        <v>1083</v>
      </c>
      <c r="AN24" s="293" t="s">
        <v>2380</v>
      </c>
      <c r="AO24" s="294">
        <v>6</v>
      </c>
      <c r="AP24" s="212">
        <v>0</v>
      </c>
      <c r="AQ24" s="238">
        <f t="shared" si="7"/>
        <v>0</v>
      </c>
      <c r="AR24" s="212" t="s">
        <v>667</v>
      </c>
      <c r="AS24" s="243"/>
      <c r="AT24" s="243">
        <f>+'6 - Plan de Acciones Preventiva'!AM23</f>
        <v>0</v>
      </c>
      <c r="AU24" s="212">
        <f>+'7 - Materialización del Riesgo'!G25</f>
        <v>0</v>
      </c>
      <c r="AV24" s="212">
        <f>+'7 - Materialización del Riesgo'!H25</f>
        <v>0</v>
      </c>
      <c r="AW24" s="212">
        <f>+'7 - Materialización del Riesgo'!I25</f>
        <v>0</v>
      </c>
      <c r="AX24" s="212" t="e">
        <f>+'7 - Materialización del Riesgo'!J25</f>
        <v>#DIV/0!</v>
      </c>
      <c r="AY24" s="212" t="e">
        <f>+'7 - Materialización del Riesgo'!K25</f>
        <v>#DIV/0!</v>
      </c>
      <c r="AZ24" s="212">
        <f>+'7 - Materialización del Riesgo'!L25</f>
        <v>0</v>
      </c>
      <c r="BA24" s="212">
        <f>+'7 - Materialización del Riesgo'!M25</f>
        <v>0</v>
      </c>
      <c r="BB24" s="212">
        <f>+'7 - Materialización del Riesgo'!N25</f>
        <v>0</v>
      </c>
      <c r="BC24" s="212">
        <f>+'7 - Materialización del Riesgo'!O25</f>
        <v>0</v>
      </c>
      <c r="BD24" s="212" t="e">
        <f>+'7 - Materialización del Riesgo'!P25</f>
        <v>#DIV/0!</v>
      </c>
      <c r="BE24" s="238">
        <f>+'7 - Materialización del Riesgo'!Q25</f>
        <v>1</v>
      </c>
    </row>
    <row r="25" spans="2:57" s="114" customFormat="1" ht="120" x14ac:dyDescent="0.25">
      <c r="B25" s="211" t="str">
        <f>+'3 - Identificación del Riesgo'!B28</f>
        <v>COMUNICACIÓN Y GESTIÓN CON GRUPOS DE INTERÉS</v>
      </c>
      <c r="C25" s="211" t="str">
        <f>+'3 - Identificación del Riesgo'!C28</f>
        <v>Establecer lineamientos para la comunicación y coordinación intra e interinstitucional, que proporcione a los grupos de interés información veraz, objetiva y oportuna de la misión, s y gestión de la Agencia Nacional de Tierras</v>
      </c>
      <c r="D25" s="211" t="str">
        <f>+'3 - Identificación del Riesgo'!D28</f>
        <v>Desde la formulación de lineamientos de comunicación interna y externa, hasta la articulación con los grupos de interés y organismos de control</v>
      </c>
      <c r="E25" s="212" t="str">
        <f>+'3 - Identificación del Riesgo'!F28</f>
        <v>OFICINA DEL INSPECTOR DE LA GESTIÓN DE TIERRAS</v>
      </c>
      <c r="F25" s="247" t="s">
        <v>2353</v>
      </c>
      <c r="G25" s="212" t="str">
        <f>+'3 - Identificación del Riesgo'!H28</f>
        <v>Omitir la gestión y/o respuesta  a las denuncias por posibles hechos de corrupción</v>
      </c>
      <c r="H25" s="212" t="str">
        <f>+'3 - Identificación del Riesgo'!I28</f>
        <v>Pérdida Reputacional</v>
      </c>
      <c r="I25" s="211" t="str">
        <f>+'3 - Identificación del Riesgo'!J28</f>
        <v>Posibilidad de pérdida reputacional en la imagen institucional por el desconocimiento en el registro, gestión y tramite de denuncias</v>
      </c>
      <c r="J25" s="215">
        <f>+'3 - Identificación del Riesgo'!O28</f>
        <v>44701</v>
      </c>
      <c r="K25" s="215" t="str">
        <f>+'3 - Identificación del Riesgo'!K28</f>
        <v>OPERATIVOS</v>
      </c>
      <c r="L25" s="214" t="str">
        <f>+'3 - Identificación del Riesgo'!N28</f>
        <v>Usuarios, productos y prácticas</v>
      </c>
      <c r="M25" s="213">
        <v>637</v>
      </c>
      <c r="N25" s="241" t="str">
        <f t="shared" si="2"/>
        <v>Alta</v>
      </c>
      <c r="O25" s="242">
        <f t="shared" si="3"/>
        <v>0.8</v>
      </c>
      <c r="P25" s="213" t="s">
        <v>394</v>
      </c>
      <c r="Q25" s="241" t="str">
        <f>IF(OR(P25=[1]Datos!$A$23,P25=[1]Datos!$B$23),"Leve",IF(OR(P25=[1]Datos!$A$24,P25=[1]Datos!$B$24),"Menor",IF(OR(P25=[1]Datos!$A$25,P25=[1]Datos!$B$25),"Moderado",IF(OR(P25=[1]Datos!$A$26,P25=[1]Datos!$B$26),"Mayor",IF(OR(P25=[1]Datos!$A$27,P25=[1]Datos!$B$27),"Catastrófico","")))))</f>
        <v>Catastrófico</v>
      </c>
      <c r="R25" s="242">
        <f t="shared" si="4"/>
        <v>1</v>
      </c>
      <c r="S25" s="241" t="str">
        <f t="shared" si="5"/>
        <v>Extremo</v>
      </c>
      <c r="T25" s="241" t="str">
        <f t="shared" si="6"/>
        <v>Reducir</v>
      </c>
      <c r="U25" s="247" t="s">
        <v>1557</v>
      </c>
      <c r="V25" s="211" t="str">
        <f>+'5 - Diseño y Valoración Control'!I29</f>
        <v>COLABORADOR DE LA OFICINA DEL INSPECTOR DE LA GESTIÓN DE TIERRAS</v>
      </c>
      <c r="W25" s="211" t="str">
        <f>+'5 - Diseño y Valoración Control'!J29</f>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
      <c r="X25" s="212" t="str">
        <f>+'5 - Diseño y Valoración Control'!K29</f>
        <v>Preventivo</v>
      </c>
      <c r="Y25" s="99" t="str">
        <f t="shared" si="0"/>
        <v>Probabilidad</v>
      </c>
      <c r="Z25" s="212" t="str">
        <f>+'5 - Diseño y Valoración Control'!M29</f>
        <v>Manual</v>
      </c>
      <c r="AA25" s="99" t="str">
        <f t="shared" si="1"/>
        <v>40%</v>
      </c>
      <c r="AB25" s="212" t="str">
        <f>+'5 - Diseño y Valoración Control'!O29</f>
        <v>Documentado</v>
      </c>
      <c r="AC25" s="212" t="s">
        <v>421</v>
      </c>
      <c r="AD25" s="212" t="str">
        <f>+'5 - Diseño y Valoración Control'!Q29</f>
        <v>Con registro</v>
      </c>
      <c r="AE25" s="202">
        <f>+'5 - Diseño y Valoración Control'!R29</f>
        <v>0.48</v>
      </c>
      <c r="AF25" s="185" t="str">
        <f>+'5 - Diseño y Valoración Control'!S29</f>
        <v>Media</v>
      </c>
      <c r="AG25" s="202">
        <f>+'5 - Diseño y Valoración Control'!T29</f>
        <v>1</v>
      </c>
      <c r="AH25" s="185" t="str">
        <f>+'5 - Diseño y Valoración Control'!U29</f>
        <v>Catastrófico</v>
      </c>
      <c r="AI25" s="185" t="str">
        <f>+'5 - Diseño y Valoración Control'!V29</f>
        <v>Extremo</v>
      </c>
      <c r="AJ25" s="185" t="str">
        <f>+'5 - Diseño y Valoración Control'!W29</f>
        <v>Reducir</v>
      </c>
      <c r="AK25" s="247" t="s">
        <v>1807</v>
      </c>
      <c r="AL25" s="211" t="str">
        <f>+'6 - Plan de Acciones Preventiva'!G27</f>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
      <c r="AM25" s="211" t="str">
        <f>+'6 - Plan de Acciones Preventiva'!H27</f>
        <v>PROFESIONAL DESIGNADO, OFICINA DEL INSPECTOR DE LA GESTIÓN DE TIERRAS</v>
      </c>
      <c r="AN25" s="211" t="str">
        <f>+'6 - Plan de Acciones Preventiva'!I27</f>
        <v>Reportes mensuales de gestión de denuncias en Plan de Acción de la Oficina del Inspector de la Gestión de Tierras</v>
      </c>
      <c r="AO25" s="212">
        <v>11</v>
      </c>
      <c r="AP25" s="212">
        <v>8</v>
      </c>
      <c r="AQ25" s="238">
        <f t="shared" si="7"/>
        <v>0.72727272727272729</v>
      </c>
      <c r="AR25" s="212" t="s">
        <v>667</v>
      </c>
      <c r="AS25" s="243" t="s">
        <v>2457</v>
      </c>
      <c r="AT25" s="243">
        <f>+'6 - Plan de Acciones Preventiva'!AM27</f>
        <v>0</v>
      </c>
      <c r="AU25" s="212" t="s">
        <v>326</v>
      </c>
      <c r="AV25" s="212">
        <f>+'7 - Materialización del Riesgo'!H29</f>
        <v>0</v>
      </c>
      <c r="AW25" s="212">
        <f>+'7 - Materialización del Riesgo'!I29</f>
        <v>0</v>
      </c>
      <c r="AX25" s="212" t="e">
        <f>+'7 - Materialización del Riesgo'!J29</f>
        <v>#DIV/0!</v>
      </c>
      <c r="AY25" s="212" t="e">
        <f>+'7 - Materialización del Riesgo'!K29</f>
        <v>#DIV/0!</v>
      </c>
      <c r="AZ25" s="212">
        <f>+'7 - Materialización del Riesgo'!L29</f>
        <v>0</v>
      </c>
      <c r="BA25" s="212">
        <f>+'7 - Materialización del Riesgo'!M29</f>
        <v>0</v>
      </c>
      <c r="BB25" s="212">
        <f>+'7 - Materialización del Riesgo'!N29</f>
        <v>0</v>
      </c>
      <c r="BC25" s="212">
        <f>+'7 - Materialización del Riesgo'!O29</f>
        <v>0</v>
      </c>
      <c r="BD25" s="212" t="e">
        <f>+'7 - Materialización del Riesgo'!P29</f>
        <v>#DIV/0!</v>
      </c>
      <c r="BE25" s="238">
        <f>+'7 - Materialización del Riesgo'!Q29</f>
        <v>1</v>
      </c>
    </row>
    <row r="26" spans="2:57" s="114" customFormat="1" ht="75" hidden="1" x14ac:dyDescent="0.25">
      <c r="B26" s="211" t="str">
        <f>+'3 - Identificación del Riesgo'!B29</f>
        <v>COMUNICACIÓN Y GESTIÓN CON GRUPOS DE INTERÉS</v>
      </c>
      <c r="C26" s="211" t="str">
        <f>+'3 - Identificación del Riesgo'!C29</f>
        <v>Establecer lineamientos para la comunicación y coordinación intra e interinstitucional, que proporcione a los grupos de interés información veraz, objetiva y oportuna de la misión, s y gestión de la Agencia Nacional de Tierras</v>
      </c>
      <c r="D26" s="211" t="str">
        <f>+'3 - Identificación del Riesgo'!D29</f>
        <v>Desde la formulación de lineamientos de comunicación interna y externa, hasta la articulación con los grupos de interés y organismos de control</v>
      </c>
      <c r="E26" s="212" t="str">
        <f>+'3 - Identificación del Riesgo'!F29</f>
        <v>OFICINA DEL INSPECTOR DE LA GESTIÓN DE TIERRAS</v>
      </c>
      <c r="F26" s="247" t="s">
        <v>2353</v>
      </c>
      <c r="G26" s="212" t="str">
        <f>+'3 - Identificación del Riesgo'!H29</f>
        <v>Omitir la gestión y/o respuesta  a las denuncias por posibles hechos de corrupción</v>
      </c>
      <c r="H26" s="212" t="str">
        <f>+'3 - Identificación del Riesgo'!I29</f>
        <v>Pérdida Reputacional</v>
      </c>
      <c r="I26" s="211" t="str">
        <f>+'3 - Identificación del Riesgo'!J29</f>
        <v>Posibilidad de pérdida reputacional en la imagen institucional por el desconocimiento en el registro, gestión y tramite de denuncias</v>
      </c>
      <c r="J26" s="215">
        <f>+'3 - Identificación del Riesgo'!O29</f>
        <v>44701</v>
      </c>
      <c r="K26" s="215" t="str">
        <f>+'3 - Identificación del Riesgo'!K29</f>
        <v>OPERATIVOS</v>
      </c>
      <c r="L26" s="214" t="str">
        <f>+'3 - Identificación del Riesgo'!N29</f>
        <v>Usuarios, productos y prácticas</v>
      </c>
      <c r="M26" s="213"/>
      <c r="N26" s="241" t="str">
        <f t="shared" si="2"/>
        <v/>
      </c>
      <c r="O26" s="242" t="str">
        <f t="shared" si="3"/>
        <v/>
      </c>
      <c r="P26" s="213"/>
      <c r="Q26" s="241" t="str">
        <f>IF(OR(P26=[1]Datos!$A$23,P26=[1]Datos!$B$23),"Leve",IF(OR(P26=[1]Datos!$A$24,P26=[1]Datos!$B$24),"Menor",IF(OR(P26=[1]Datos!$A$25,P26=[1]Datos!$B$25),"Moderado",IF(OR(P26=[1]Datos!$A$26,P26=[1]Datos!$B$26),"Mayor",IF(OR(P26=[1]Datos!$A$27,P26=[1]Datos!$B$27),"Catastrófico","")))))</f>
        <v/>
      </c>
      <c r="R26" s="242" t="str">
        <f t="shared" si="4"/>
        <v/>
      </c>
      <c r="S26" s="241" t="str">
        <f t="shared" si="5"/>
        <v/>
      </c>
      <c r="T26" s="241" t="e">
        <f t="shared" si="6"/>
        <v>#N/A</v>
      </c>
      <c r="U26" s="247" t="s">
        <v>1558</v>
      </c>
      <c r="V26" s="211" t="str">
        <f>+'5 - Diseño y Valoración Control'!I30</f>
        <v>COLABORADOR DE LA OFICINA DEL INSPECTOR DE LA GESTIÓN DE TIERRAS</v>
      </c>
      <c r="W26" s="211" t="str">
        <f>+'5 - Diseño y Valoración Control'!J30</f>
        <v>Colaborador de la Oficina del Inspector de la Gestión de Tierras prioriza el tramite a través del Gestor Documental ORFEO para la subsanación y respuesta inmediata de la denuncia</v>
      </c>
      <c r="X26" s="212" t="str">
        <f>+'5 - Diseño y Valoración Control'!K30</f>
        <v>Correctivo</v>
      </c>
      <c r="Y26" s="99" t="str">
        <f t="shared" si="0"/>
        <v>Impacto</v>
      </c>
      <c r="Z26" s="212" t="str">
        <f>+'5 - Diseño y Valoración Control'!M30</f>
        <v>Manual</v>
      </c>
      <c r="AA26" s="99" t="str">
        <f t="shared" si="1"/>
        <v>25%</v>
      </c>
      <c r="AB26" s="212" t="str">
        <f>+'5 - Diseño y Valoración Control'!O30</f>
        <v>Documentado</v>
      </c>
      <c r="AC26" s="212" t="s">
        <v>421</v>
      </c>
      <c r="AD26" s="212" t="str">
        <f>+'5 - Diseño y Valoración Control'!Q30</f>
        <v>Con registro</v>
      </c>
      <c r="AE26" s="202">
        <f>+'5 - Diseño y Valoración Control'!R30</f>
        <v>0</v>
      </c>
      <c r="AF26" s="185" t="str">
        <f>+'5 - Diseño y Valoración Control'!S30</f>
        <v/>
      </c>
      <c r="AG26" s="202">
        <f>+'5 - Diseño y Valoración Control'!T30</f>
        <v>0</v>
      </c>
      <c r="AH26" s="185" t="str">
        <f>+'5 - Diseño y Valoración Control'!U30</f>
        <v/>
      </c>
      <c r="AI26" s="185" t="str">
        <f>+'5 - Diseño y Valoración Control'!V30</f>
        <v/>
      </c>
      <c r="AJ26" s="185"/>
      <c r="AK26" s="247" t="s">
        <v>1808</v>
      </c>
      <c r="AL26" s="211"/>
      <c r="AM26" s="211" t="str">
        <f>+'6 - Plan de Acciones Preventiva'!H28</f>
        <v/>
      </c>
      <c r="AN26" s="211">
        <f>+'6 - Plan de Acciones Preventiva'!I28</f>
        <v>0</v>
      </c>
      <c r="AO26" s="293">
        <f>+'6 - Plan de Acciones Preventiva'!J28</f>
        <v>0</v>
      </c>
      <c r="AP26" s="212">
        <f>+'6 - Plan de Acciones Preventiva'!AI28</f>
        <v>0</v>
      </c>
      <c r="AQ26" s="238" t="e">
        <f t="shared" si="7"/>
        <v>#DIV/0!</v>
      </c>
      <c r="AR26" s="212">
        <f>+'6 - Plan de Acciones Preventiva'!AK28</f>
        <v>0</v>
      </c>
      <c r="AS26" s="243"/>
      <c r="AT26" s="243">
        <f>+'6 - Plan de Acciones Preventiva'!AM28</f>
        <v>0</v>
      </c>
      <c r="AU26" s="212">
        <f>+'7 - Materialización del Riesgo'!G30</f>
        <v>0</v>
      </c>
      <c r="AV26" s="212">
        <f>+'7 - Materialización del Riesgo'!H30</f>
        <v>0</v>
      </c>
      <c r="AW26" s="212">
        <f>+'7 - Materialización del Riesgo'!I30</f>
        <v>0</v>
      </c>
      <c r="AX26" s="212" t="e">
        <f>+'7 - Materialización del Riesgo'!J30</f>
        <v>#DIV/0!</v>
      </c>
      <c r="AY26" s="212" t="e">
        <f>+'7 - Materialización del Riesgo'!K30</f>
        <v>#DIV/0!</v>
      </c>
      <c r="AZ26" s="212">
        <f>+'7 - Materialización del Riesgo'!L30</f>
        <v>0</v>
      </c>
      <c r="BA26" s="212">
        <f>+'7 - Materialización del Riesgo'!M30</f>
        <v>0</v>
      </c>
      <c r="BB26" s="212">
        <f>+'7 - Materialización del Riesgo'!N30</f>
        <v>0</v>
      </c>
      <c r="BC26" s="212">
        <f>+'7 - Materialización del Riesgo'!O30</f>
        <v>0</v>
      </c>
      <c r="BD26" s="212" t="e">
        <f>+'7 - Materialización del Riesgo'!P30</f>
        <v>#DIV/0!</v>
      </c>
      <c r="BE26" s="238">
        <f>+'7 - Materialización del Riesgo'!Q30</f>
        <v>1</v>
      </c>
    </row>
    <row r="27" spans="2:57" s="114" customFormat="1" ht="120" x14ac:dyDescent="0.25">
      <c r="B27" s="211" t="str">
        <f>+'3 - Identificación del Riesgo'!B30</f>
        <v>INTELIGENCIA DE LA INFORMACIÓN</v>
      </c>
      <c r="C27" s="211" t="str">
        <f>+'3 - Identificación del Riesgo'!C30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7" s="211" t="str">
        <f>+'3 - Identificación del Riesgo'!D30</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7" s="212" t="str">
        <f>+'3 - Identificación del Riesgo'!F30</f>
        <v>OFICINA DE PLANEACIÓN</v>
      </c>
      <c r="F27" s="247" t="s">
        <v>1723</v>
      </c>
      <c r="G27" s="212" t="str">
        <f>+'3 - Identificación del Riesgo'!H30</f>
        <v>Aprobación y publicación de información documentada no pertinente a los Procesos de la entidad</v>
      </c>
      <c r="H27" s="212" t="str">
        <f>+'3 - Identificación del Riesgo'!I30</f>
        <v>Pérdida Reputacional</v>
      </c>
      <c r="I27" s="211"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27" s="215">
        <f>+'3 - Identificación del Riesgo'!O30</f>
        <v>44701</v>
      </c>
      <c r="K27" s="215" t="str">
        <f>+'3 - Identificación del Riesgo'!K30</f>
        <v>GERENCIALES</v>
      </c>
      <c r="L27" s="214" t="str">
        <f>+'3 - Identificación del Riesgo'!N30</f>
        <v>Ejecución y administración de procesos</v>
      </c>
      <c r="M27" s="213">
        <v>365</v>
      </c>
      <c r="N27" s="241" t="str">
        <f t="shared" si="2"/>
        <v>Media</v>
      </c>
      <c r="O27" s="242">
        <f t="shared" si="3"/>
        <v>0.6</v>
      </c>
      <c r="P27" s="213" t="s">
        <v>393</v>
      </c>
      <c r="Q27" s="241" t="str">
        <f>IF(OR(P27=[1]Datos!$A$23,P27=[1]Datos!$B$23),"Leve",IF(OR(P27=[1]Datos!$A$24,P27=[1]Datos!$B$24),"Menor",IF(OR(P27=[1]Datos!$A$25,P27=[1]Datos!$B$25),"Moderado",IF(OR(P27=[1]Datos!$A$26,P27=[1]Datos!$B$26),"Mayor",IF(OR(P27=[1]Datos!$A$27,P27=[1]Datos!$B$27),"Catastrófico","")))))</f>
        <v>Moderado</v>
      </c>
      <c r="R27" s="242">
        <f t="shared" si="4"/>
        <v>0.6</v>
      </c>
      <c r="S27" s="241" t="str">
        <f t="shared" si="5"/>
        <v>Moderado</v>
      </c>
      <c r="T27" s="241" t="str">
        <f t="shared" si="6"/>
        <v>Reducir</v>
      </c>
      <c r="U27" s="247" t="s">
        <v>1559</v>
      </c>
      <c r="V27" s="211" t="str">
        <f>+'5 - Diseño y Valoración Control'!I31</f>
        <v>OFICINA DE PLANEACIÓN</v>
      </c>
      <c r="W27" s="211" t="str">
        <f>+'5 - Diseño y Valoración Control'!J31</f>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
      <c r="X27" s="212" t="str">
        <f>+'5 - Diseño y Valoración Control'!K31</f>
        <v>Preventivo</v>
      </c>
      <c r="Y27" s="99" t="str">
        <f t="shared" si="0"/>
        <v>Probabilidad</v>
      </c>
      <c r="Z27" s="212" t="str">
        <f>+'5 - Diseño y Valoración Control'!M31</f>
        <v>Manual</v>
      </c>
      <c r="AA27" s="99" t="str">
        <f t="shared" si="1"/>
        <v>40%</v>
      </c>
      <c r="AB27" s="212" t="str">
        <f>+'5 - Diseño y Valoración Control'!O31</f>
        <v>Documentado</v>
      </c>
      <c r="AC27" s="212" t="s">
        <v>421</v>
      </c>
      <c r="AD27" s="212" t="str">
        <f>+'5 - Diseño y Valoración Control'!Q31</f>
        <v>Con registro</v>
      </c>
      <c r="AE27" s="202">
        <f>+'5 - Diseño y Valoración Control'!R31</f>
        <v>0.36</v>
      </c>
      <c r="AF27" s="185" t="str">
        <f>+'5 - Diseño y Valoración Control'!S31</f>
        <v>Baja</v>
      </c>
      <c r="AG27" s="202">
        <f>+'5 - Diseño y Valoración Control'!T31</f>
        <v>0.6</v>
      </c>
      <c r="AH27" s="185" t="str">
        <f>+'5 - Diseño y Valoración Control'!U31</f>
        <v>Moderado</v>
      </c>
      <c r="AI27" s="185" t="str">
        <f>+'5 - Diseño y Valoración Control'!V31</f>
        <v>Moderado</v>
      </c>
      <c r="AJ27" s="185" t="str">
        <f>+'5 - Diseño y Valoración Control'!W31</f>
        <v>Reducir</v>
      </c>
      <c r="AK27" s="247" t="s">
        <v>1809</v>
      </c>
      <c r="AL27" s="211" t="s">
        <v>2366</v>
      </c>
      <c r="AM27" s="211" t="str">
        <f>+'6 - Plan de Acciones Preventiva'!H29</f>
        <v>OFICINA DE PLANEACIÓN</v>
      </c>
      <c r="AN27" s="211" t="s">
        <v>2366</v>
      </c>
      <c r="AO27" s="294">
        <v>2</v>
      </c>
      <c r="AP27" s="212">
        <v>2</v>
      </c>
      <c r="AQ27" s="238">
        <f t="shared" si="7"/>
        <v>1</v>
      </c>
      <c r="AR27" s="212" t="s">
        <v>2439</v>
      </c>
      <c r="AS27" s="26" t="s">
        <v>2443</v>
      </c>
      <c r="AT27" s="243">
        <f>+'6 - Plan de Acciones Preventiva'!AM29</f>
        <v>0</v>
      </c>
      <c r="AU27" s="212" t="s">
        <v>326</v>
      </c>
      <c r="AV27" s="212">
        <f>+'7 - Materialización del Riesgo'!H31</f>
        <v>0</v>
      </c>
      <c r="AW27" s="212">
        <f>+'7 - Materialización del Riesgo'!I31</f>
        <v>0</v>
      </c>
      <c r="AX27" s="212" t="e">
        <f>+'7 - Materialización del Riesgo'!J31</f>
        <v>#DIV/0!</v>
      </c>
      <c r="AY27" s="212" t="e">
        <f>+'7 - Materialización del Riesgo'!K31</f>
        <v>#DIV/0!</v>
      </c>
      <c r="AZ27" s="212">
        <f>+'7 - Materialización del Riesgo'!L31</f>
        <v>0</v>
      </c>
      <c r="BA27" s="212">
        <f>+'7 - Materialización del Riesgo'!M31</f>
        <v>0</v>
      </c>
      <c r="BB27" s="212">
        <f>+'7 - Materialización del Riesgo'!N31</f>
        <v>0</v>
      </c>
      <c r="BC27" s="212">
        <f>+'7 - Materialización del Riesgo'!O31</f>
        <v>0</v>
      </c>
      <c r="BD27" s="212" t="e">
        <f>+'7 - Materialización del Riesgo'!P31</f>
        <v>#DIV/0!</v>
      </c>
      <c r="BE27" s="238">
        <f>+'7 - Materialización del Riesgo'!Q31</f>
        <v>1</v>
      </c>
    </row>
    <row r="28" spans="2:57" s="114" customFormat="1" ht="120" hidden="1" customHeight="1" x14ac:dyDescent="0.25">
      <c r="B28" s="211" t="str">
        <f>+'3 - Identificación del Riesgo'!B31</f>
        <v>INTELIGENCIA DE LA INFORMACIÓN</v>
      </c>
      <c r="C28" s="211" t="str">
        <f>+'3 - Identificación del Riesgo'!C31</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8" s="211" t="str">
        <f>+'3 - Identificación del Riesgo'!D31</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8" s="212" t="str">
        <f>+'3 - Identificación del Riesgo'!F31</f>
        <v>OFICINA DE PLANEACIÓN</v>
      </c>
      <c r="F28" s="247" t="s">
        <v>1723</v>
      </c>
      <c r="G28" s="212" t="str">
        <f>+'3 - Identificación del Riesgo'!H31</f>
        <v>Aprobación y publicación de información documentada no pertinente a los Procesos de la entidad</v>
      </c>
      <c r="H28" s="212" t="str">
        <f>+'3 - Identificación del Riesgo'!I31</f>
        <v>Pérdida Reputacional</v>
      </c>
      <c r="I28" s="211"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J28" s="215">
        <f>+'3 - Identificación del Riesgo'!O31</f>
        <v>44701</v>
      </c>
      <c r="K28" s="215" t="str">
        <f>+'3 - Identificación del Riesgo'!K31</f>
        <v>GERENCIALES</v>
      </c>
      <c r="L28" s="214" t="str">
        <f>+'3 - Identificación del Riesgo'!N31</f>
        <v>Ejecución y administración de procesos</v>
      </c>
      <c r="M28" s="213"/>
      <c r="N28" s="241" t="str">
        <f t="shared" si="2"/>
        <v/>
      </c>
      <c r="O28" s="242" t="str">
        <f t="shared" si="3"/>
        <v/>
      </c>
      <c r="P28" s="213"/>
      <c r="Q28" s="241" t="str">
        <f>IF(OR(P28=[1]Datos!$A$23,P28=[1]Datos!$B$23),"Leve",IF(OR(P28=[1]Datos!$A$24,P28=[1]Datos!$B$24),"Menor",IF(OR(P28=[1]Datos!$A$25,P28=[1]Datos!$B$25),"Moderado",IF(OR(P28=[1]Datos!$A$26,P28=[1]Datos!$B$26),"Mayor",IF(OR(P28=[1]Datos!$A$27,P28=[1]Datos!$B$27),"Catastrófico","")))))</f>
        <v/>
      </c>
      <c r="R28" s="242" t="str">
        <f t="shared" si="4"/>
        <v/>
      </c>
      <c r="S28" s="241" t="str">
        <f t="shared" si="5"/>
        <v/>
      </c>
      <c r="T28" s="241" t="e">
        <f t="shared" si="6"/>
        <v>#N/A</v>
      </c>
      <c r="U28" s="247" t="s">
        <v>1560</v>
      </c>
      <c r="V28" s="211" t="str">
        <f>+'5 - Diseño y Valoración Control'!I32</f>
        <v>OFICINA DE PLANEACIÓN</v>
      </c>
      <c r="W28" s="211" t="str">
        <f>+'5 - Diseño y Valoración Control'!J32</f>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v>
      </c>
      <c r="X28" s="212" t="str">
        <f>+'5 - Diseño y Valoración Control'!K32</f>
        <v>Correctivo</v>
      </c>
      <c r="Y28" s="99" t="str">
        <f t="shared" si="0"/>
        <v>Impacto</v>
      </c>
      <c r="Z28" s="212" t="str">
        <f>+'5 - Diseño y Valoración Control'!M32</f>
        <v>Manual</v>
      </c>
      <c r="AA28" s="99" t="str">
        <f t="shared" si="1"/>
        <v>25%</v>
      </c>
      <c r="AB28" s="212" t="str">
        <f>+'5 - Diseño y Valoración Control'!O32</f>
        <v>Documentado</v>
      </c>
      <c r="AC28" s="212" t="s">
        <v>421</v>
      </c>
      <c r="AD28" s="212" t="str">
        <f>+'5 - Diseño y Valoración Control'!Q32</f>
        <v>Con registro</v>
      </c>
      <c r="AE28" s="202">
        <f>+'5 - Diseño y Valoración Control'!R32</f>
        <v>0</v>
      </c>
      <c r="AF28" s="185" t="str">
        <f>+'5 - Diseño y Valoración Control'!S32</f>
        <v/>
      </c>
      <c r="AG28" s="202">
        <f>+'5 - Diseño y Valoración Control'!T32</f>
        <v>0</v>
      </c>
      <c r="AH28" s="185" t="str">
        <f>+'5 - Diseño y Valoración Control'!U32</f>
        <v/>
      </c>
      <c r="AI28" s="185" t="str">
        <f>+'5 - Diseño y Valoración Control'!V32</f>
        <v/>
      </c>
      <c r="AJ28" s="185"/>
      <c r="AK28" s="247" t="s">
        <v>1810</v>
      </c>
      <c r="AL28" s="211"/>
      <c r="AM28" s="211" t="str">
        <f>+'6 - Plan de Acciones Preventiva'!H30</f>
        <v/>
      </c>
      <c r="AN28" s="211">
        <f>+'6 - Plan de Acciones Preventiva'!I30</f>
        <v>0</v>
      </c>
      <c r="AO28" s="294">
        <f>+'6 - Plan de Acciones Preventiva'!J30</f>
        <v>0</v>
      </c>
      <c r="AP28" s="212">
        <f>+'6 - Plan de Acciones Preventiva'!AI30</f>
        <v>0</v>
      </c>
      <c r="AQ28" s="238" t="e">
        <f t="shared" si="7"/>
        <v>#DIV/0!</v>
      </c>
      <c r="AR28" s="212">
        <f>+'6 - Plan de Acciones Preventiva'!AK30</f>
        <v>0</v>
      </c>
      <c r="AS28" s="308" t="s">
        <v>2442</v>
      </c>
      <c r="AT28" s="243">
        <f>+'6 - Plan de Acciones Preventiva'!AM30</f>
        <v>0</v>
      </c>
      <c r="AU28" s="212">
        <f>+'7 - Materialización del Riesgo'!G32</f>
        <v>0</v>
      </c>
      <c r="AV28" s="212">
        <f>+'7 - Materialización del Riesgo'!H32</f>
        <v>0</v>
      </c>
      <c r="AW28" s="212">
        <f>+'7 - Materialización del Riesgo'!I32</f>
        <v>0</v>
      </c>
      <c r="AX28" s="212" t="e">
        <f>+'7 - Materialización del Riesgo'!J32</f>
        <v>#DIV/0!</v>
      </c>
      <c r="AY28" s="212" t="e">
        <f>+'7 - Materialización del Riesgo'!K32</f>
        <v>#DIV/0!</v>
      </c>
      <c r="AZ28" s="212">
        <f>+'7 - Materialización del Riesgo'!L32</f>
        <v>0</v>
      </c>
      <c r="BA28" s="212">
        <f>+'7 - Materialización del Riesgo'!M32</f>
        <v>0</v>
      </c>
      <c r="BB28" s="212">
        <f>+'7 - Materialización del Riesgo'!N32</f>
        <v>0</v>
      </c>
      <c r="BC28" s="212">
        <f>+'7 - Materialización del Riesgo'!O32</f>
        <v>0</v>
      </c>
      <c r="BD28" s="212" t="e">
        <f>+'7 - Materialización del Riesgo'!P32</f>
        <v>#DIV/0!</v>
      </c>
      <c r="BE28" s="238">
        <f>+'7 - Materialización del Riesgo'!Q32</f>
        <v>1</v>
      </c>
    </row>
    <row r="29" spans="2:57" s="114" customFormat="1" ht="120" x14ac:dyDescent="0.25">
      <c r="B29" s="211" t="str">
        <f>+'3 - Identificación del Riesgo'!B32</f>
        <v>INTELIGENCIA DE LA INFORMACIÓN</v>
      </c>
      <c r="C29" s="211" t="str">
        <f>+'3 - Identificación del Riesgo'!C32</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29" s="211" t="str">
        <f>+'3 - Identificación del Riesgo'!D32</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29" s="212" t="s">
        <v>1311</v>
      </c>
      <c r="F29" s="247" t="s">
        <v>1724</v>
      </c>
      <c r="G29" s="212" t="str">
        <f>+'3 - Identificación del Riesgo'!H32</f>
        <v>Fuga parcial o completa del conocimiento tácito o explicito de la Entidad</v>
      </c>
      <c r="H29" s="212" t="str">
        <f>+'3 - Identificación del Riesgo'!I32</f>
        <v>Pérdida Reputacional</v>
      </c>
      <c r="I29" s="211" t="str">
        <f>+'3 - Identificación del Riesgo'!J32</f>
        <v>Posibilidad de pérdida reputacional en la desaparición del conocimiento organizacional por falta de mecanismos que permitan retener el conocimiento tácito y explícito tanto individual como grupal u organizacional</v>
      </c>
      <c r="J29" s="215">
        <f>+'3 - Identificación del Riesgo'!O32</f>
        <v>44701</v>
      </c>
      <c r="K29" s="215" t="str">
        <f>+'3 - Identificación del Riesgo'!K32</f>
        <v>ESTRATÉGICOS</v>
      </c>
      <c r="L29" s="214" t="str">
        <f>+'3 - Identificación del Riesgo'!N32</f>
        <v>Ejecución y administración de procesos</v>
      </c>
      <c r="M29" s="213">
        <v>8760</v>
      </c>
      <c r="N29" s="241" t="str">
        <f t="shared" si="2"/>
        <v>Muy Alta</v>
      </c>
      <c r="O29" s="242">
        <f t="shared" si="3"/>
        <v>1</v>
      </c>
      <c r="P29" s="213" t="s">
        <v>394</v>
      </c>
      <c r="Q29" s="241" t="str">
        <f>IF(OR(P29=[1]Datos!$A$23,P29=[1]Datos!$B$23),"Leve",IF(OR(P29=[1]Datos!$A$24,P29=[1]Datos!$B$24),"Menor",IF(OR(P29=[1]Datos!$A$25,P29=[1]Datos!$B$25),"Moderado",IF(OR(P29=[1]Datos!$A$26,P29=[1]Datos!$B$26),"Mayor",IF(OR(P29=[1]Datos!$A$27,P29=[1]Datos!$B$27),"Catastrófico","")))))</f>
        <v>Catastrófico</v>
      </c>
      <c r="R29" s="242">
        <f t="shared" si="4"/>
        <v>1</v>
      </c>
      <c r="S29" s="241" t="str">
        <f t="shared" si="5"/>
        <v>Extremo</v>
      </c>
      <c r="T29" s="241" t="str">
        <f t="shared" si="6"/>
        <v>Reducir</v>
      </c>
      <c r="U29" s="247" t="s">
        <v>1561</v>
      </c>
      <c r="V29" s="211" t="s">
        <v>1311</v>
      </c>
      <c r="W29" s="211" t="s">
        <v>2438</v>
      </c>
      <c r="X29" s="212" t="str">
        <f>+'5 - Diseño y Valoración Control'!K33</f>
        <v>Detectivo</v>
      </c>
      <c r="Y29" s="99" t="str">
        <f t="shared" si="0"/>
        <v>Impacto</v>
      </c>
      <c r="Z29" s="212" t="str">
        <f>+'5 - Diseño y Valoración Control'!M33</f>
        <v>Manual</v>
      </c>
      <c r="AA29" s="99" t="str">
        <f t="shared" si="1"/>
        <v>30%</v>
      </c>
      <c r="AB29" s="212" t="str">
        <f>+'5 - Diseño y Valoración Control'!O33</f>
        <v>Documentado</v>
      </c>
      <c r="AC29" s="212" t="s">
        <v>1346</v>
      </c>
      <c r="AD29" s="212" t="str">
        <f>+'5 - Diseño y Valoración Control'!Q33</f>
        <v>Con registro</v>
      </c>
      <c r="AE29" s="202">
        <f>+'5 - Diseño y Valoración Control'!R33</f>
        <v>1</v>
      </c>
      <c r="AF29" s="185" t="str">
        <f>+'5 - Diseño y Valoración Control'!S33</f>
        <v>Muy Alta</v>
      </c>
      <c r="AG29" s="202">
        <f>+'5 - Diseño y Valoración Control'!T33</f>
        <v>0.7</v>
      </c>
      <c r="AH29" s="185" t="str">
        <f>+'5 - Diseño y Valoración Control'!U33</f>
        <v>Mayor</v>
      </c>
      <c r="AI29" s="185" t="str">
        <f>+'5 - Diseño y Valoración Control'!V33</f>
        <v>Alto</v>
      </c>
      <c r="AJ29" s="185" t="str">
        <f>+'5 - Diseño y Valoración Control'!W33</f>
        <v>Reducir</v>
      </c>
      <c r="AK29" s="247" t="s">
        <v>1811</v>
      </c>
      <c r="AL29" s="211" t="s">
        <v>2411</v>
      </c>
      <c r="AM29" s="211" t="s">
        <v>1311</v>
      </c>
      <c r="AN29" s="211" t="s">
        <v>2412</v>
      </c>
      <c r="AO29" s="294">
        <v>3</v>
      </c>
      <c r="AP29" s="212">
        <v>0</v>
      </c>
      <c r="AQ29" s="238">
        <f t="shared" si="7"/>
        <v>0</v>
      </c>
      <c r="AR29" s="212" t="s">
        <v>667</v>
      </c>
      <c r="AS29" s="243"/>
      <c r="AT29" s="243" t="s">
        <v>2458</v>
      </c>
      <c r="AU29" s="212" t="s">
        <v>326</v>
      </c>
      <c r="AV29" s="212">
        <f>+'7 - Materialización del Riesgo'!H33</f>
        <v>0</v>
      </c>
      <c r="AW29" s="212">
        <f>+'7 - Materialización del Riesgo'!I33</f>
        <v>0</v>
      </c>
      <c r="AX29" s="212" t="e">
        <f>+'7 - Materialización del Riesgo'!J33</f>
        <v>#DIV/0!</v>
      </c>
      <c r="AY29" s="212" t="e">
        <f>+'7 - Materialización del Riesgo'!K33</f>
        <v>#DIV/0!</v>
      </c>
      <c r="AZ29" s="212">
        <f>+'7 - Materialización del Riesgo'!L33</f>
        <v>0</v>
      </c>
      <c r="BA29" s="212">
        <f>+'7 - Materialización del Riesgo'!M33</f>
        <v>0</v>
      </c>
      <c r="BB29" s="212">
        <f>+'7 - Materialización del Riesgo'!N33</f>
        <v>0</v>
      </c>
      <c r="BC29" s="212">
        <f>+'7 - Materialización del Riesgo'!O33</f>
        <v>0</v>
      </c>
      <c r="BD29" s="212" t="e">
        <f>+'7 - Materialización del Riesgo'!P33</f>
        <v>#DIV/0!</v>
      </c>
      <c r="BE29" s="238">
        <f>+'7 - Materialización del Riesgo'!Q33</f>
        <v>1</v>
      </c>
    </row>
    <row r="30" spans="2:57" s="114" customFormat="1" ht="120" x14ac:dyDescent="0.25">
      <c r="B30" s="211" t="str">
        <f>+'3 - Identificación del Riesgo'!B33</f>
        <v>INTELIGENCIA DE LA INFORMACIÓN</v>
      </c>
      <c r="C30" s="211" t="str">
        <f>+'3 - Identificación del Riesgo'!C33</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0" s="211" t="str">
        <f>+'3 - Identificación del Riesgo'!D33</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0" s="212" t="s">
        <v>1311</v>
      </c>
      <c r="F30" s="247" t="s">
        <v>1724</v>
      </c>
      <c r="G30" s="212" t="str">
        <f>+'3 - Identificación del Riesgo'!H33</f>
        <v>Fuga parcial o completa del conocimiento tácito o explicito de la Entidad</v>
      </c>
      <c r="H30" s="212" t="str">
        <f>+'3 - Identificación del Riesgo'!I33</f>
        <v>Pérdida Reputacional</v>
      </c>
      <c r="I30" s="211" t="str">
        <f>+'3 - Identificación del Riesgo'!J33</f>
        <v>Posibilidad de pérdida reputacional en la desaparición del conocimiento organizacional por falta de mecanismos que permitan retener el conocimiento tácito y explícito tanto individual como grupal u organizacional</v>
      </c>
      <c r="J30" s="215">
        <f>+'3 - Identificación del Riesgo'!O33</f>
        <v>44701</v>
      </c>
      <c r="K30" s="215" t="str">
        <f>+'3 - Identificación del Riesgo'!K33</f>
        <v>ESTRATÉGICOS</v>
      </c>
      <c r="L30" s="214" t="str">
        <f>+'3 - Identificación del Riesgo'!N33</f>
        <v>Ejecución y administración de procesos</v>
      </c>
      <c r="M30" s="213"/>
      <c r="N30" s="241" t="str">
        <f t="shared" si="2"/>
        <v/>
      </c>
      <c r="O30" s="242" t="str">
        <f t="shared" si="3"/>
        <v/>
      </c>
      <c r="P30" s="213"/>
      <c r="Q30" s="241" t="str">
        <f>IF(OR(P30=[1]Datos!$A$23,P30=[1]Datos!$B$23),"Leve",IF(OR(P30=[1]Datos!$A$24,P30=[1]Datos!$B$24),"Menor",IF(OR(P30=[1]Datos!$A$25,P30=[1]Datos!$B$25),"Moderado",IF(OR(P30=[1]Datos!$A$26,P30=[1]Datos!$B$26),"Mayor",IF(OR(P30=[1]Datos!$A$27,P30=[1]Datos!$B$27),"Catastrófico","")))))</f>
        <v/>
      </c>
      <c r="R30" s="242" t="str">
        <f t="shared" si="4"/>
        <v/>
      </c>
      <c r="S30" s="241" t="str">
        <f t="shared" si="5"/>
        <v/>
      </c>
      <c r="T30" s="241" t="e">
        <f t="shared" si="6"/>
        <v>#N/A</v>
      </c>
      <c r="U30" s="247" t="s">
        <v>1562</v>
      </c>
      <c r="V30" s="211"/>
      <c r="W30" s="211"/>
      <c r="X30" s="212" t="str">
        <f>+'5 - Diseño y Valoración Control'!K34</f>
        <v>Correctivo</v>
      </c>
      <c r="Y30" s="99" t="str">
        <f t="shared" si="0"/>
        <v>Impacto</v>
      </c>
      <c r="Z30" s="212" t="str">
        <f>+'5 - Diseño y Valoración Control'!M34</f>
        <v>Manual</v>
      </c>
      <c r="AA30" s="99" t="str">
        <f t="shared" si="1"/>
        <v>25%</v>
      </c>
      <c r="AB30" s="212" t="str">
        <f>+'5 - Diseño y Valoración Control'!O34</f>
        <v>Sin documentar</v>
      </c>
      <c r="AC30" s="212" t="s">
        <v>1346</v>
      </c>
      <c r="AD30" s="212" t="str">
        <f>+'5 - Diseño y Valoración Control'!Q34</f>
        <v>Con registro</v>
      </c>
      <c r="AE30" s="202">
        <f>+'5 - Diseño y Valoración Control'!R34</f>
        <v>0</v>
      </c>
      <c r="AF30" s="185" t="str">
        <f>+'5 - Diseño y Valoración Control'!S34</f>
        <v/>
      </c>
      <c r="AG30" s="202">
        <f>+'5 - Diseño y Valoración Control'!T34</f>
        <v>0</v>
      </c>
      <c r="AH30" s="185" t="str">
        <f>+'5 - Diseño y Valoración Control'!U34</f>
        <v/>
      </c>
      <c r="AI30" s="185" t="str">
        <f>+'5 - Diseño y Valoración Control'!V34</f>
        <v/>
      </c>
      <c r="AJ30" s="185"/>
      <c r="AK30" s="247" t="s">
        <v>1812</v>
      </c>
      <c r="AL30" s="211" t="s">
        <v>2413</v>
      </c>
      <c r="AM30" s="211" t="s">
        <v>1311</v>
      </c>
      <c r="AN30" s="211" t="s">
        <v>2414</v>
      </c>
      <c r="AO30" s="294">
        <v>1</v>
      </c>
      <c r="AP30" s="212">
        <v>0</v>
      </c>
      <c r="AQ30" s="238">
        <f t="shared" si="7"/>
        <v>0</v>
      </c>
      <c r="AR30" s="212" t="s">
        <v>667</v>
      </c>
      <c r="AS30" s="243"/>
      <c r="AT30" s="243"/>
      <c r="AU30" s="212">
        <f>+'7 - Materialización del Riesgo'!G34</f>
        <v>0</v>
      </c>
      <c r="AV30" s="212">
        <f>+'7 - Materialización del Riesgo'!H34</f>
        <v>0</v>
      </c>
      <c r="AW30" s="212">
        <f>+'7 - Materialización del Riesgo'!I34</f>
        <v>0</v>
      </c>
      <c r="AX30" s="212" t="e">
        <f>+'7 - Materialización del Riesgo'!J34</f>
        <v>#DIV/0!</v>
      </c>
      <c r="AY30" s="212" t="e">
        <f>+'7 - Materialización del Riesgo'!K34</f>
        <v>#DIV/0!</v>
      </c>
      <c r="AZ30" s="212">
        <f>+'7 - Materialización del Riesgo'!L34</f>
        <v>0</v>
      </c>
      <c r="BA30" s="212">
        <f>+'7 - Materialización del Riesgo'!M34</f>
        <v>0</v>
      </c>
      <c r="BB30" s="212">
        <f>+'7 - Materialización del Riesgo'!N34</f>
        <v>0</v>
      </c>
      <c r="BC30" s="212">
        <f>+'7 - Materialización del Riesgo'!O34</f>
        <v>0</v>
      </c>
      <c r="BD30" s="212" t="e">
        <f>+'7 - Materialización del Riesgo'!P34</f>
        <v>#DIV/0!</v>
      </c>
      <c r="BE30" s="238">
        <f>+'7 - Materialización del Riesgo'!Q34</f>
        <v>1</v>
      </c>
    </row>
    <row r="31" spans="2:57" s="114" customFormat="1" ht="120" x14ac:dyDescent="0.25">
      <c r="B31" s="211" t="str">
        <f>+'3 - Identificación del Riesgo'!B34</f>
        <v>INTELIGENCIA DE LA INFORMACIÓN</v>
      </c>
      <c r="C31" s="211" t="str">
        <f>+'3 - Identificación del Riesgo'!C34</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1" s="211" t="str">
        <f>+'3 - Identificación del Riesgo'!D34</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1" s="212" t="str">
        <f>+'3 - Identificación del Riesgo'!F34</f>
        <v>SUBDIRECCIÓN DE SISTEMAS DE INFORMACIÓN DE TIERRAS</v>
      </c>
      <c r="F31" s="247" t="s">
        <v>2354</v>
      </c>
      <c r="G31" s="212" t="str">
        <f>+'3 - Identificación del Riesgo'!H34</f>
        <v>Incumplimiento en la implementación del PETI</v>
      </c>
      <c r="H31" s="212" t="str">
        <f>+'3 - Identificación del Riesgo'!I34</f>
        <v>Afectación Económica o presupuestal</v>
      </c>
      <c r="I31" s="211"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1" s="215">
        <f>+'3 - Identificación del Riesgo'!O34</f>
        <v>44701</v>
      </c>
      <c r="K31" s="215" t="str">
        <f>+'3 - Identificación del Riesgo'!K34</f>
        <v>ESTRATÉGICOS</v>
      </c>
      <c r="L31" s="214" t="str">
        <f>+'3 - Identificación del Riesgo'!N34</f>
        <v>Ejecución y administración de procesos</v>
      </c>
      <c r="M31" s="213">
        <v>1</v>
      </c>
      <c r="N31" s="241" t="str">
        <f t="shared" si="2"/>
        <v>Muy Baja</v>
      </c>
      <c r="O31" s="242">
        <f t="shared" si="3"/>
        <v>0.2</v>
      </c>
      <c r="P31" s="213" t="s">
        <v>951</v>
      </c>
      <c r="Q31" s="241" t="str">
        <f>IF(OR(P31=[1]Datos!$A$23,P31=[1]Datos!$B$23),"Leve",IF(OR(P31=[1]Datos!$A$24,P31=[1]Datos!$B$24),"Menor",IF(OR(P31=[1]Datos!$A$25,P31=[1]Datos!$B$25),"Moderado",IF(OR(P31=[1]Datos!$A$26,P31=[1]Datos!$B$26),"Mayor",IF(OR(P31=[1]Datos!$A$27,P31=[1]Datos!$B$27),"Catastrófico","")))))</f>
        <v>Catastrófico</v>
      </c>
      <c r="R31" s="242">
        <f t="shared" si="4"/>
        <v>1</v>
      </c>
      <c r="S31" s="241" t="str">
        <f t="shared" si="5"/>
        <v>Extremo</v>
      </c>
      <c r="T31" s="241" t="str">
        <f t="shared" si="6"/>
        <v>Reducir</v>
      </c>
      <c r="U31" s="247" t="s">
        <v>1563</v>
      </c>
      <c r="V31" s="211" t="str">
        <f>+'5 - Diseño y Valoración Control'!I35</f>
        <v>SUBDIRECCIÓN SISTEMAS INFORMACIÓN DE TIERRAS</v>
      </c>
      <c r="W31" s="211" t="str">
        <f>+'5 - Diseño y Valoración Control'!J35</f>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X31" s="212" t="str">
        <f>+'5 - Diseño y Valoración Control'!K35</f>
        <v>Detectivo</v>
      </c>
      <c r="Y31" s="99" t="str">
        <f t="shared" si="0"/>
        <v>Impacto</v>
      </c>
      <c r="Z31" s="212" t="str">
        <f>+'5 - Diseño y Valoración Control'!M35</f>
        <v>Manual</v>
      </c>
      <c r="AA31" s="99" t="str">
        <f t="shared" si="1"/>
        <v>30%</v>
      </c>
      <c r="AB31" s="212" t="str">
        <f>+'5 - Diseño y Valoración Control'!O35</f>
        <v>Documentado</v>
      </c>
      <c r="AC31" s="212" t="s">
        <v>421</v>
      </c>
      <c r="AD31" s="212" t="str">
        <f>+'5 - Diseño y Valoración Control'!Q35</f>
        <v>Con registro</v>
      </c>
      <c r="AE31" s="202">
        <f>+'5 - Diseño y Valoración Control'!R35</f>
        <v>0.2</v>
      </c>
      <c r="AF31" s="185" t="str">
        <f>+'5 - Diseño y Valoración Control'!S35</f>
        <v>Muy Baja</v>
      </c>
      <c r="AG31" s="202">
        <f>+'5 - Diseño y Valoración Control'!T35</f>
        <v>0.7</v>
      </c>
      <c r="AH31" s="185" t="str">
        <f>+'5 - Diseño y Valoración Control'!U35</f>
        <v>Mayor</v>
      </c>
      <c r="AI31" s="185" t="str">
        <f>+'5 - Diseño y Valoración Control'!V35</f>
        <v>Alto</v>
      </c>
      <c r="AJ31" s="185" t="str">
        <f>+'5 - Diseño y Valoración Control'!W35</f>
        <v>Reducir</v>
      </c>
      <c r="AK31" s="247" t="s">
        <v>1813</v>
      </c>
      <c r="AL31" s="293" t="s">
        <v>1357</v>
      </c>
      <c r="AM31" s="293" t="s">
        <v>1132</v>
      </c>
      <c r="AN31" s="293" t="s">
        <v>1358</v>
      </c>
      <c r="AO31" s="294">
        <v>4</v>
      </c>
      <c r="AP31" s="212">
        <v>1</v>
      </c>
      <c r="AQ31" s="238">
        <f t="shared" si="7"/>
        <v>0.25</v>
      </c>
      <c r="AR31" s="212" t="s">
        <v>667</v>
      </c>
      <c r="AS31" s="294" t="s">
        <v>2415</v>
      </c>
      <c r="AT31" s="243">
        <f>+'6 - Plan de Acciones Preventiva'!AM33</f>
        <v>0</v>
      </c>
      <c r="AU31" s="212" t="s">
        <v>326</v>
      </c>
      <c r="AV31" s="212">
        <f>+'7 - Materialización del Riesgo'!H35</f>
        <v>0</v>
      </c>
      <c r="AW31" s="212">
        <f>+'7 - Materialización del Riesgo'!I35</f>
        <v>0</v>
      </c>
      <c r="AX31" s="212" t="e">
        <f>+'7 - Materialización del Riesgo'!J35</f>
        <v>#DIV/0!</v>
      </c>
      <c r="AY31" s="212" t="e">
        <f>+'7 - Materialización del Riesgo'!K35</f>
        <v>#DIV/0!</v>
      </c>
      <c r="AZ31" s="212">
        <f>+'7 - Materialización del Riesgo'!L35</f>
        <v>0</v>
      </c>
      <c r="BA31" s="212">
        <f>+'7 - Materialización del Riesgo'!M35</f>
        <v>0</v>
      </c>
      <c r="BB31" s="212">
        <f>+'7 - Materialización del Riesgo'!N35</f>
        <v>0</v>
      </c>
      <c r="BC31" s="212">
        <f>+'7 - Materialización del Riesgo'!O35</f>
        <v>0</v>
      </c>
      <c r="BD31" s="212" t="e">
        <f>+'7 - Materialización del Riesgo'!P35</f>
        <v>#DIV/0!</v>
      </c>
      <c r="BE31" s="238">
        <f>+'7 - Materialización del Riesgo'!Q35</f>
        <v>1</v>
      </c>
    </row>
    <row r="32" spans="2:57" s="114" customFormat="1" ht="120" hidden="1" x14ac:dyDescent="0.25">
      <c r="B32" s="211" t="str">
        <f>+'3 - Identificación del Riesgo'!B35</f>
        <v>INTELIGENCIA DE LA INFORMACIÓN</v>
      </c>
      <c r="C32" s="211" t="str">
        <f>+'3 - Identificación del Riesgo'!C35</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2" s="211" t="str">
        <f>+'3 - Identificación del Riesgo'!D35</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2" s="212" t="str">
        <f>+'3 - Identificación del Riesgo'!F35</f>
        <v>SUBDIRECCIÓN DE SISTEMAS DE INFORMACIÓN DE TIERRAS</v>
      </c>
      <c r="F32" s="247" t="s">
        <v>2354</v>
      </c>
      <c r="G32" s="212" t="str">
        <f>+'3 - Identificación del Riesgo'!H35</f>
        <v>Incumplimiento en la implementación del PETI</v>
      </c>
      <c r="H32" s="212" t="str">
        <f>+'3 - Identificación del Riesgo'!I35</f>
        <v>Afectación Económica o presupuestal</v>
      </c>
      <c r="I32" s="211"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J32" s="215">
        <f>+'3 - Identificación del Riesgo'!O35</f>
        <v>44701</v>
      </c>
      <c r="K32" s="215" t="str">
        <f>+'3 - Identificación del Riesgo'!K35</f>
        <v>ESTRATÉGICOS</v>
      </c>
      <c r="L32" s="214" t="str">
        <f>+'3 - Identificación del Riesgo'!N35</f>
        <v>Ejecución y administración de procesos</v>
      </c>
      <c r="M32" s="213"/>
      <c r="N32" s="241" t="str">
        <f t="shared" si="2"/>
        <v/>
      </c>
      <c r="O32" s="242" t="str">
        <f t="shared" si="3"/>
        <v/>
      </c>
      <c r="P32" s="213"/>
      <c r="Q32" s="241" t="str">
        <f>IF(OR(P32=[1]Datos!$A$23,P32=[1]Datos!$B$23),"Leve",IF(OR(P32=[1]Datos!$A$24,P32=[1]Datos!$B$24),"Menor",IF(OR(P32=[1]Datos!$A$25,P32=[1]Datos!$B$25),"Moderado",IF(OR(P32=[1]Datos!$A$26,P32=[1]Datos!$B$26),"Mayor",IF(OR(P32=[1]Datos!$A$27,P32=[1]Datos!$B$27),"Catastrófico","")))))</f>
        <v/>
      </c>
      <c r="R32" s="242" t="str">
        <f t="shared" si="4"/>
        <v/>
      </c>
      <c r="S32" s="241" t="str">
        <f t="shared" si="5"/>
        <v/>
      </c>
      <c r="T32" s="241" t="e">
        <f t="shared" si="6"/>
        <v>#N/A</v>
      </c>
      <c r="U32" s="247" t="s">
        <v>1564</v>
      </c>
      <c r="V32" s="211" t="str">
        <f>+'5 - Diseño y Valoración Control'!I36</f>
        <v>SUBDIRECCIÓN SISTEMAS INFORMACIÓN DE TIERRAS</v>
      </c>
      <c r="W32" s="211" t="str">
        <f>+'5 - Diseño y Valoración Control'!J36</f>
        <v>Subdirección Sistemas Información de Tierras Reformula la estrategia de TI de la Entidad a través del PETI actualizado  Realizando los ajustes necesarios a los proyectos que se identificaron con incumplimiento en el seguimiento</v>
      </c>
      <c r="X32" s="212" t="str">
        <f>+'5 - Diseño y Valoración Control'!K36</f>
        <v>Correctivo</v>
      </c>
      <c r="Y32" s="99" t="str">
        <f t="shared" si="0"/>
        <v>Impacto</v>
      </c>
      <c r="Z32" s="212" t="str">
        <f>+'5 - Diseño y Valoración Control'!M36</f>
        <v>Manual</v>
      </c>
      <c r="AA32" s="99" t="str">
        <f t="shared" si="1"/>
        <v>25%</v>
      </c>
      <c r="AB32" s="212" t="str">
        <f>+'5 - Diseño y Valoración Control'!O36</f>
        <v>Documentado</v>
      </c>
      <c r="AC32" s="212" t="s">
        <v>421</v>
      </c>
      <c r="AD32" s="212" t="str">
        <f>+'5 - Diseño y Valoración Control'!Q36</f>
        <v>Con registro</v>
      </c>
      <c r="AE32" s="202">
        <f>+'5 - Diseño y Valoración Control'!R36</f>
        <v>0</v>
      </c>
      <c r="AF32" s="185" t="str">
        <f>+'5 - Diseño y Valoración Control'!S36</f>
        <v/>
      </c>
      <c r="AG32" s="202">
        <f>+'5 - Diseño y Valoración Control'!T36</f>
        <v>0</v>
      </c>
      <c r="AH32" s="185" t="str">
        <f>+'5 - Diseño y Valoración Control'!U36</f>
        <v/>
      </c>
      <c r="AI32" s="185" t="str">
        <f>+'5 - Diseño y Valoración Control'!V36</f>
        <v/>
      </c>
      <c r="AJ32" s="185"/>
      <c r="AK32" s="247" t="s">
        <v>1814</v>
      </c>
      <c r="AL32" s="211"/>
      <c r="AM32" s="211" t="str">
        <f>+'6 - Plan de Acciones Preventiva'!H34</f>
        <v/>
      </c>
      <c r="AN32" s="211">
        <f>+'6 - Plan de Acciones Preventiva'!I34</f>
        <v>0</v>
      </c>
      <c r="AO32" s="293">
        <f>+'6 - Plan de Acciones Preventiva'!J34</f>
        <v>0</v>
      </c>
      <c r="AP32" s="212">
        <f>+'6 - Plan de Acciones Preventiva'!AI34</f>
        <v>0</v>
      </c>
      <c r="AQ32" s="238" t="e">
        <f t="shared" si="7"/>
        <v>#DIV/0!</v>
      </c>
      <c r="AR32" s="212">
        <f>+'6 - Plan de Acciones Preventiva'!AK34</f>
        <v>0</v>
      </c>
      <c r="AS32" s="243"/>
      <c r="AT32" s="243">
        <f>+'6 - Plan de Acciones Preventiva'!AM34</f>
        <v>0</v>
      </c>
      <c r="AU32" s="212">
        <f>+'7 - Materialización del Riesgo'!G36</f>
        <v>0</v>
      </c>
      <c r="AV32" s="212">
        <f>+'7 - Materialización del Riesgo'!H36</f>
        <v>0</v>
      </c>
      <c r="AW32" s="212">
        <f>+'7 - Materialización del Riesgo'!I36</f>
        <v>0</v>
      </c>
      <c r="AX32" s="212" t="e">
        <f>+'7 - Materialización del Riesgo'!J36</f>
        <v>#DIV/0!</v>
      </c>
      <c r="AY32" s="212" t="e">
        <f>+'7 - Materialización del Riesgo'!K36</f>
        <v>#DIV/0!</v>
      </c>
      <c r="AZ32" s="212">
        <f>+'7 - Materialización del Riesgo'!L36</f>
        <v>0</v>
      </c>
      <c r="BA32" s="212">
        <f>+'7 - Materialización del Riesgo'!M36</f>
        <v>0</v>
      </c>
      <c r="BB32" s="212">
        <f>+'7 - Materialización del Riesgo'!N36</f>
        <v>0</v>
      </c>
      <c r="BC32" s="212">
        <f>+'7 - Materialización del Riesgo'!O36</f>
        <v>0</v>
      </c>
      <c r="BD32" s="212" t="e">
        <f>+'7 - Materialización del Riesgo'!P36</f>
        <v>#DIV/0!</v>
      </c>
      <c r="BE32" s="238">
        <f>+'7 - Materialización del Riesgo'!Q36</f>
        <v>1</v>
      </c>
    </row>
    <row r="33" spans="2:57" s="114" customFormat="1" ht="120" x14ac:dyDescent="0.25">
      <c r="B33" s="211" t="str">
        <f>+'3 - Identificación del Riesgo'!B36</f>
        <v>INTELIGENCIA DE LA INFORMACIÓN</v>
      </c>
      <c r="C33" s="211" t="str">
        <f>+'3 - Identificación del Riesgo'!C36</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3" s="211" t="str">
        <f>+'3 - Identificación del Riesgo'!D36</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3" s="212" t="str">
        <f>+'3 - Identificación del Riesgo'!F36</f>
        <v>SUBDIRECCIÓN DE SISTEMAS DE INFORMACIÓN DE TIERRAS</v>
      </c>
      <c r="F33" s="247" t="s">
        <v>1726</v>
      </c>
      <c r="G33" s="212" t="str">
        <f>+'3 - Identificación del Riesgo'!H36</f>
        <v>Definición y evolución de la arquitectura empresarial de TI que no responda a las necesidades de la entidad</v>
      </c>
      <c r="H33" s="212" t="str">
        <f>+'3 - Identificación del Riesgo'!I36</f>
        <v>Pérdida Reputacional</v>
      </c>
      <c r="I33" s="211"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J33" s="215">
        <f>+'3 - Identificación del Riesgo'!O36</f>
        <v>44701</v>
      </c>
      <c r="K33" s="215" t="str">
        <f>+'3 - Identificación del Riesgo'!K36</f>
        <v>ESTRATÉGICOS</v>
      </c>
      <c r="L33" s="214" t="str">
        <f>+'3 - Identificación del Riesgo'!N36</f>
        <v>Ejecución y administración de procesos</v>
      </c>
      <c r="M33" s="213">
        <v>2080</v>
      </c>
      <c r="N33" s="241" t="str">
        <f t="shared" si="2"/>
        <v>Alta</v>
      </c>
      <c r="O33" s="242">
        <f t="shared" si="3"/>
        <v>0.8</v>
      </c>
      <c r="P33" s="213" t="s">
        <v>393</v>
      </c>
      <c r="Q33" s="241" t="str">
        <f>IF(OR(P33=[1]Datos!$A$23,P33=[1]Datos!$B$23),"Leve",IF(OR(P33=[1]Datos!$A$24,P33=[1]Datos!$B$24),"Menor",IF(OR(P33=[1]Datos!$A$25,P33=[1]Datos!$B$25),"Moderado",IF(OR(P33=[1]Datos!$A$26,P33=[1]Datos!$B$26),"Mayor",IF(OR(P33=[1]Datos!$A$27,P33=[1]Datos!$B$27),"Catastrófico","")))))</f>
        <v>Moderado</v>
      </c>
      <c r="R33" s="242">
        <f t="shared" si="4"/>
        <v>0.6</v>
      </c>
      <c r="S33" s="241" t="str">
        <f t="shared" si="5"/>
        <v>Alto</v>
      </c>
      <c r="T33" s="241" t="str">
        <f t="shared" si="6"/>
        <v>Reducir</v>
      </c>
      <c r="U33" s="247" t="s">
        <v>1565</v>
      </c>
      <c r="V33" s="211" t="str">
        <f>+'5 - Diseño y Valoración Control'!I37</f>
        <v>SUBDIRECCIÓN SISTEMAS INFORMACIÓN DE TIERRAS</v>
      </c>
      <c r="W33" s="211" t="str">
        <f>+'5 - Diseño y Valoración Control'!J37</f>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X33" s="212" t="str">
        <f>+'5 - Diseño y Valoración Control'!K37</f>
        <v>Preventivo</v>
      </c>
      <c r="Y33" s="99" t="str">
        <f t="shared" si="0"/>
        <v>Probabilidad</v>
      </c>
      <c r="Z33" s="212" t="str">
        <f>+'5 - Diseño y Valoración Control'!M37</f>
        <v>Manual</v>
      </c>
      <c r="AA33" s="99" t="str">
        <f t="shared" si="1"/>
        <v>40%</v>
      </c>
      <c r="AB33" s="212" t="str">
        <f>+'5 - Diseño y Valoración Control'!O37</f>
        <v>Documentado</v>
      </c>
      <c r="AC33" s="212" t="s">
        <v>421</v>
      </c>
      <c r="AD33" s="212" t="str">
        <f>+'5 - Diseño y Valoración Control'!Q37</f>
        <v>Con registro</v>
      </c>
      <c r="AE33" s="202">
        <f>+'5 - Diseño y Valoración Control'!R37</f>
        <v>0.48</v>
      </c>
      <c r="AF33" s="185" t="str">
        <f>+'5 - Diseño y Valoración Control'!S37</f>
        <v>Media</v>
      </c>
      <c r="AG33" s="202">
        <f>+'5 - Diseño y Valoración Control'!T37</f>
        <v>0.6</v>
      </c>
      <c r="AH33" s="185" t="str">
        <f>+'5 - Diseño y Valoración Control'!U37</f>
        <v>Moderado</v>
      </c>
      <c r="AI33" s="185" t="str">
        <f>+'5 - Diseño y Valoración Control'!V37</f>
        <v>Moderado</v>
      </c>
      <c r="AJ33" s="185" t="str">
        <f>+'5 - Diseño y Valoración Control'!W37</f>
        <v>Reducir</v>
      </c>
      <c r="AK33" s="247" t="s">
        <v>1815</v>
      </c>
      <c r="AL33" s="293" t="s">
        <v>1359</v>
      </c>
      <c r="AM33" s="293" t="s">
        <v>1132</v>
      </c>
      <c r="AN33" s="293" t="s">
        <v>1360</v>
      </c>
      <c r="AO33" s="294">
        <v>1</v>
      </c>
      <c r="AP33" s="212">
        <v>0</v>
      </c>
      <c r="AQ33" s="238">
        <f t="shared" si="7"/>
        <v>0</v>
      </c>
      <c r="AR33" s="212" t="s">
        <v>667</v>
      </c>
      <c r="AS33" s="243"/>
      <c r="AT33" s="243" t="s">
        <v>2459</v>
      </c>
      <c r="AU33" s="212" t="s">
        <v>326</v>
      </c>
      <c r="AV33" s="212">
        <f>+'7 - Materialización del Riesgo'!H37</f>
        <v>0</v>
      </c>
      <c r="AW33" s="212">
        <f>+'7 - Materialización del Riesgo'!I37</f>
        <v>0</v>
      </c>
      <c r="AX33" s="212" t="e">
        <f>+'7 - Materialización del Riesgo'!J37</f>
        <v>#DIV/0!</v>
      </c>
      <c r="AY33" s="212" t="e">
        <f>+'7 - Materialización del Riesgo'!K37</f>
        <v>#DIV/0!</v>
      </c>
      <c r="AZ33" s="212">
        <f>+'7 - Materialización del Riesgo'!L37</f>
        <v>0</v>
      </c>
      <c r="BA33" s="212">
        <f>+'7 - Materialización del Riesgo'!M37</f>
        <v>0</v>
      </c>
      <c r="BB33" s="212">
        <f>+'7 - Materialización del Riesgo'!N37</f>
        <v>0</v>
      </c>
      <c r="BC33" s="212">
        <f>+'7 - Materialización del Riesgo'!O37</f>
        <v>0</v>
      </c>
      <c r="BD33" s="212" t="e">
        <f>+'7 - Materialización del Riesgo'!P37</f>
        <v>#DIV/0!</v>
      </c>
      <c r="BE33" s="238">
        <f>+'7 - Materialización del Riesgo'!Q37</f>
        <v>1</v>
      </c>
    </row>
    <row r="34" spans="2:57" s="114" customFormat="1" ht="120" hidden="1" x14ac:dyDescent="0.25">
      <c r="B34" s="211" t="str">
        <f>+'3 - Identificación del Riesgo'!B37</f>
        <v>INTELIGENCIA DE LA INFORMACIÓN</v>
      </c>
      <c r="C34" s="211" t="str">
        <f>+'3 - Identificación del Riesgo'!C37</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4" s="211" t="str">
        <f>+'3 - Identificación del Riesgo'!D37</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4" s="212" t="str">
        <f>+'3 - Identificación del Riesgo'!F37</f>
        <v>SUBDIRECCIÓN DE SISTEMAS DE INFORMACIÓN DE TIERRAS</v>
      </c>
      <c r="F34" s="247" t="s">
        <v>2355</v>
      </c>
      <c r="G34" s="212" t="str">
        <f>+'3 - Identificación del Riesgo'!H37</f>
        <v>Definición y evolución de la arquitectura empresarial de TI que no responda a las necesidades de la entidad</v>
      </c>
      <c r="H34" s="212" t="str">
        <f>+'3 - Identificación del Riesgo'!I37</f>
        <v>Pérdida Reputacional</v>
      </c>
      <c r="I34" s="211"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J34" s="215">
        <f>+'3 - Identificación del Riesgo'!O37</f>
        <v>44701</v>
      </c>
      <c r="K34" s="215" t="str">
        <f>+'3 - Identificación del Riesgo'!K37</f>
        <v>ESTRATÉGICOS</v>
      </c>
      <c r="L34" s="214" t="str">
        <f>+'3 - Identificación del Riesgo'!N37</f>
        <v>Ejecución y administración de procesos</v>
      </c>
      <c r="M34" s="213">
        <v>2080</v>
      </c>
      <c r="N34" s="241" t="str">
        <f t="shared" si="2"/>
        <v>Alta</v>
      </c>
      <c r="O34" s="242">
        <f t="shared" si="3"/>
        <v>0.8</v>
      </c>
      <c r="P34" s="213" t="s">
        <v>393</v>
      </c>
      <c r="Q34" s="241" t="str">
        <f>IF(OR(P34=[1]Datos!$A$23,P34=[1]Datos!$B$23),"Leve",IF(OR(P34=[1]Datos!$A$24,P34=[1]Datos!$B$24),"Menor",IF(OR(P34=[1]Datos!$A$25,P34=[1]Datos!$B$25),"Moderado",IF(OR(P34=[1]Datos!$A$26,P34=[1]Datos!$B$26),"Mayor",IF(OR(P34=[1]Datos!$A$27,P34=[1]Datos!$B$27),"Catastrófico","")))))</f>
        <v>Moderado</v>
      </c>
      <c r="R34" s="242">
        <f t="shared" si="4"/>
        <v>0.6</v>
      </c>
      <c r="S34" s="241" t="str">
        <f t="shared" si="5"/>
        <v>Alto</v>
      </c>
      <c r="T34" s="241" t="str">
        <f t="shared" si="6"/>
        <v>Reducir</v>
      </c>
      <c r="U34" s="247" t="s">
        <v>1566</v>
      </c>
      <c r="V34" s="211" t="str">
        <f>+'5 - Diseño y Valoración Control'!I38</f>
        <v>SUBDIRECCIÓN SISTEMAS INFORMACIÓN DE TIERRAS</v>
      </c>
      <c r="W34" s="211" t="str">
        <f>+'5 - Diseño y Valoración Control'!J38</f>
        <v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
      <c r="X34" s="212" t="str">
        <f>+'5 - Diseño y Valoración Control'!K38</f>
        <v>Detectivo</v>
      </c>
      <c r="Y34" s="99" t="str">
        <f t="shared" si="0"/>
        <v>Impacto</v>
      </c>
      <c r="Z34" s="212" t="str">
        <f>+'5 - Diseño y Valoración Control'!M38</f>
        <v>Manual</v>
      </c>
      <c r="AA34" s="99" t="str">
        <f t="shared" si="1"/>
        <v>30%</v>
      </c>
      <c r="AB34" s="212" t="str">
        <f>+'5 - Diseño y Valoración Control'!O38</f>
        <v>Documentado</v>
      </c>
      <c r="AC34" s="212" t="s">
        <v>421</v>
      </c>
      <c r="AD34" s="212" t="str">
        <f>+'5 - Diseño y Valoración Control'!Q38</f>
        <v>Con registro</v>
      </c>
      <c r="AE34" s="202">
        <f>+'5 - Diseño y Valoración Control'!R38</f>
        <v>0.48</v>
      </c>
      <c r="AF34" s="185" t="str">
        <f>+'5 - Diseño y Valoración Control'!S38</f>
        <v>Media</v>
      </c>
      <c r="AG34" s="202">
        <f>+'5 - Diseño y Valoración Control'!T38</f>
        <v>0.42</v>
      </c>
      <c r="AH34" s="185" t="str">
        <f>+'5 - Diseño y Valoración Control'!U38</f>
        <v>Moderado</v>
      </c>
      <c r="AI34" s="185" t="str">
        <f>+'5 - Diseño y Valoración Control'!V38</f>
        <v>Moderado</v>
      </c>
      <c r="AJ34" s="185" t="str">
        <f>+'5 - Diseño y Valoración Control'!W38</f>
        <v>Reducir</v>
      </c>
      <c r="AK34" s="247" t="s">
        <v>1816</v>
      </c>
      <c r="AL34" s="211"/>
      <c r="AM34" s="211" t="str">
        <f>+'6 - Plan de Acciones Preventiva'!H36</f>
        <v/>
      </c>
      <c r="AN34" s="211">
        <f>+'6 - Plan de Acciones Preventiva'!I36</f>
        <v>0</v>
      </c>
      <c r="AO34" s="293">
        <f>+'6 - Plan de Acciones Preventiva'!J36</f>
        <v>0</v>
      </c>
      <c r="AP34" s="212">
        <f>+'6 - Plan de Acciones Preventiva'!AI36</f>
        <v>0</v>
      </c>
      <c r="AQ34" s="238" t="e">
        <f t="shared" si="7"/>
        <v>#DIV/0!</v>
      </c>
      <c r="AR34" s="212">
        <f>+'6 - Plan de Acciones Preventiva'!AK36</f>
        <v>0</v>
      </c>
      <c r="AS34" s="243"/>
      <c r="AT34" s="243">
        <f>+'6 - Plan de Acciones Preventiva'!AM36</f>
        <v>0</v>
      </c>
      <c r="AU34" s="212">
        <f>+'7 - Materialización del Riesgo'!G38</f>
        <v>0</v>
      </c>
      <c r="AV34" s="212">
        <f>+'7 - Materialización del Riesgo'!H38</f>
        <v>0</v>
      </c>
      <c r="AW34" s="212">
        <f>+'7 - Materialización del Riesgo'!I38</f>
        <v>0</v>
      </c>
      <c r="AX34" s="212" t="e">
        <f>+'7 - Materialización del Riesgo'!J38</f>
        <v>#DIV/0!</v>
      </c>
      <c r="AY34" s="212" t="e">
        <f>+'7 - Materialización del Riesgo'!K38</f>
        <v>#DIV/0!</v>
      </c>
      <c r="AZ34" s="212">
        <f>+'7 - Materialización del Riesgo'!L38</f>
        <v>0</v>
      </c>
      <c r="BA34" s="212">
        <f>+'7 - Materialización del Riesgo'!M38</f>
        <v>0</v>
      </c>
      <c r="BB34" s="212">
        <f>+'7 - Materialización del Riesgo'!N38</f>
        <v>0</v>
      </c>
      <c r="BC34" s="212">
        <f>+'7 - Materialización del Riesgo'!O38</f>
        <v>0</v>
      </c>
      <c r="BD34" s="212" t="e">
        <f>+'7 - Materialización del Riesgo'!P38</f>
        <v>#DIV/0!</v>
      </c>
      <c r="BE34" s="238">
        <f>+'7 - Materialización del Riesgo'!Q38</f>
        <v>1</v>
      </c>
    </row>
    <row r="35" spans="2:57" s="114" customFormat="1" ht="120" hidden="1" x14ac:dyDescent="0.25">
      <c r="B35" s="211" t="str">
        <f>+'3 - Identificación del Riesgo'!B38</f>
        <v>INTELIGENCIA DE LA INFORMACIÓN</v>
      </c>
      <c r="C35" s="211" t="str">
        <f>+'3 - Identificación del Riesgo'!C38</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5" s="211" t="str">
        <f>+'3 - Identificación del Riesgo'!D38</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5" s="212" t="str">
        <f>+'3 - Identificación del Riesgo'!F38</f>
        <v>SUBDIRECCIÓN DE SISTEMAS DE INFORMACIÓN DE TIERRAS</v>
      </c>
      <c r="F35" s="247" t="s">
        <v>2355</v>
      </c>
      <c r="G35" s="212" t="str">
        <f>+'3 - Identificación del Riesgo'!H38</f>
        <v>Definición y evolución de la arquitectura empresarial de TI que no responda a las necesidades de la entidad</v>
      </c>
      <c r="H35" s="212" t="str">
        <f>+'3 - Identificación del Riesgo'!I38</f>
        <v>Pérdida Reputacional</v>
      </c>
      <c r="I35" s="211"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J35" s="215">
        <f>+'3 - Identificación del Riesgo'!O38</f>
        <v>44701</v>
      </c>
      <c r="K35" s="215" t="str">
        <f>+'3 - Identificación del Riesgo'!K38</f>
        <v>ESTRATÉGICOS</v>
      </c>
      <c r="L35" s="214" t="str">
        <f>+'3 - Identificación del Riesgo'!N38</f>
        <v>Ejecución y administración de procesos</v>
      </c>
      <c r="M35" s="213"/>
      <c r="N35" s="241" t="str">
        <f t="shared" si="2"/>
        <v/>
      </c>
      <c r="O35" s="242" t="str">
        <f t="shared" si="3"/>
        <v/>
      </c>
      <c r="P35" s="213"/>
      <c r="Q35" s="241" t="str">
        <f>IF(OR(P35=[1]Datos!$A$23,P35=[1]Datos!$B$23),"Leve",IF(OR(P35=[1]Datos!$A$24,P35=[1]Datos!$B$24),"Menor",IF(OR(P35=[1]Datos!$A$25,P35=[1]Datos!$B$25),"Moderado",IF(OR(P35=[1]Datos!$A$26,P35=[1]Datos!$B$26),"Mayor",IF(OR(P35=[1]Datos!$A$27,P35=[1]Datos!$B$27),"Catastrófico","")))))</f>
        <v/>
      </c>
      <c r="R35" s="242" t="str">
        <f t="shared" si="4"/>
        <v/>
      </c>
      <c r="S35" s="241" t="str">
        <f t="shared" si="5"/>
        <v/>
      </c>
      <c r="T35" s="241" t="e">
        <f t="shared" si="6"/>
        <v>#N/A</v>
      </c>
      <c r="U35" s="247" t="s">
        <v>1567</v>
      </c>
      <c r="V35" s="211" t="str">
        <f>+'5 - Diseño y Valoración Control'!I39</f>
        <v>SUBDIRECCIÓN SISTEMAS INFORMACIÓN DE TIERRAS</v>
      </c>
      <c r="W35" s="211" t="str">
        <f>+'5 - Diseño y Valoración Control'!J39</f>
        <v xml:space="preserve">Subdirección Sistemas Información de Tierras Actualiza la estrategia de TI de la Entidad a través de la actualización del PETI Ajustando la Arquitectura objetivo (TO-BE) de los dominios que no cumplieron con las necesidades de la entidad </v>
      </c>
      <c r="X35" s="212" t="str">
        <f>+'5 - Diseño y Valoración Control'!K39</f>
        <v>Correctivo</v>
      </c>
      <c r="Y35" s="99" t="str">
        <f t="shared" si="0"/>
        <v>Impacto</v>
      </c>
      <c r="Z35" s="212" t="str">
        <f>+'5 - Diseño y Valoración Control'!M39</f>
        <v>Manual</v>
      </c>
      <c r="AA35" s="99" t="str">
        <f t="shared" si="1"/>
        <v>25%</v>
      </c>
      <c r="AB35" s="212" t="str">
        <f>+'5 - Diseño y Valoración Control'!O39</f>
        <v>Documentado</v>
      </c>
      <c r="AC35" s="212" t="s">
        <v>421</v>
      </c>
      <c r="AD35" s="212" t="str">
        <f>+'5 - Diseño y Valoración Control'!Q39</f>
        <v>Con registro</v>
      </c>
      <c r="AE35" s="202">
        <f>+'5 - Diseño y Valoración Control'!R39</f>
        <v>0</v>
      </c>
      <c r="AF35" s="185" t="str">
        <f>+'5 - Diseño y Valoración Control'!S39</f>
        <v/>
      </c>
      <c r="AG35" s="202">
        <f>+'5 - Diseño y Valoración Control'!T39</f>
        <v>0</v>
      </c>
      <c r="AH35" s="185" t="str">
        <f>+'5 - Diseño y Valoración Control'!U39</f>
        <v/>
      </c>
      <c r="AI35" s="185" t="str">
        <f>+'5 - Diseño y Valoración Control'!V39</f>
        <v/>
      </c>
      <c r="AJ35" s="185"/>
      <c r="AK35" s="247" t="s">
        <v>1817</v>
      </c>
      <c r="AL35" s="211"/>
      <c r="AM35" s="211" t="str">
        <f>+'6 - Plan de Acciones Preventiva'!H37</f>
        <v/>
      </c>
      <c r="AN35" s="211">
        <f>+'6 - Plan de Acciones Preventiva'!I37</f>
        <v>0</v>
      </c>
      <c r="AO35" s="293">
        <f>+'6 - Plan de Acciones Preventiva'!J37</f>
        <v>0</v>
      </c>
      <c r="AP35" s="212">
        <f>+'6 - Plan de Acciones Preventiva'!AI37</f>
        <v>0</v>
      </c>
      <c r="AQ35" s="238" t="e">
        <f t="shared" si="7"/>
        <v>#DIV/0!</v>
      </c>
      <c r="AR35" s="212">
        <f>+'6 - Plan de Acciones Preventiva'!AK37</f>
        <v>0</v>
      </c>
      <c r="AS35" s="243"/>
      <c r="AT35" s="243">
        <f>+'6 - Plan de Acciones Preventiva'!AM37</f>
        <v>0</v>
      </c>
      <c r="AU35" s="212">
        <f>+'7 - Materialización del Riesgo'!G39</f>
        <v>0</v>
      </c>
      <c r="AV35" s="212">
        <f>+'7 - Materialización del Riesgo'!H39</f>
        <v>0</v>
      </c>
      <c r="AW35" s="212">
        <f>+'7 - Materialización del Riesgo'!I39</f>
        <v>0</v>
      </c>
      <c r="AX35" s="212" t="e">
        <f>+'7 - Materialización del Riesgo'!J39</f>
        <v>#DIV/0!</v>
      </c>
      <c r="AY35" s="212" t="e">
        <f>+'7 - Materialización del Riesgo'!K39</f>
        <v>#DIV/0!</v>
      </c>
      <c r="AZ35" s="212">
        <f>+'7 - Materialización del Riesgo'!L39</f>
        <v>0</v>
      </c>
      <c r="BA35" s="212">
        <f>+'7 - Materialización del Riesgo'!M39</f>
        <v>0</v>
      </c>
      <c r="BB35" s="212">
        <f>+'7 - Materialización del Riesgo'!N39</f>
        <v>0</v>
      </c>
      <c r="BC35" s="212">
        <f>+'7 - Materialización del Riesgo'!O39</f>
        <v>0</v>
      </c>
      <c r="BD35" s="212" t="e">
        <f>+'7 - Materialización del Riesgo'!P39</f>
        <v>#DIV/0!</v>
      </c>
      <c r="BE35" s="238">
        <f>+'7 - Materialización del Riesgo'!Q39</f>
        <v>1</v>
      </c>
    </row>
    <row r="36" spans="2:57" s="114" customFormat="1" ht="120" x14ac:dyDescent="0.25">
      <c r="B36" s="211" t="str">
        <f>+'3 - Identificación del Riesgo'!B39</f>
        <v>INTELIGENCIA DE LA INFORMACIÓN</v>
      </c>
      <c r="C36" s="211" t="str">
        <f>+'3 - Identificación del Riesgo'!C39</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6" s="211" t="str">
        <f>+'3 - Identificación del Riesgo'!D39</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6" s="212" t="str">
        <f>+'3 - Identificación del Riesgo'!F39</f>
        <v>SUBDIRECCIÓN DE SISTEMAS DE INFORMACIÓN DE TIERRAS</v>
      </c>
      <c r="F36" s="247" t="s">
        <v>2356</v>
      </c>
      <c r="G36" s="212" t="str">
        <f>+'3 - Identificación del Riesgo'!H39</f>
        <v>Incumplimiento en la implementación del Modelo de Seguridad y Privacidad  de la información de la estrategia de Gobierno Digital</v>
      </c>
      <c r="H36" s="212" t="str">
        <f>+'3 - Identificación del Riesgo'!I39</f>
        <v>Pérdida Reputacional</v>
      </c>
      <c r="I36" s="211" t="str">
        <f>+'3 - Identificación del Riesgo'!J39</f>
        <v>Posibilidad de pérdida reputacional en la imagen institucional debido a la inadecuada priorización de las tareas necesarias para planificar e implementar el componente de seguridad digital de la estrategia de gobierno digital</v>
      </c>
      <c r="J36" s="215">
        <f>+'3 - Identificación del Riesgo'!O39</f>
        <v>44701</v>
      </c>
      <c r="K36" s="215" t="str">
        <f>+'3 - Identificación del Riesgo'!K39</f>
        <v>ESTRATÉGICOS</v>
      </c>
      <c r="L36" s="214" t="str">
        <f>+'3 - Identificación del Riesgo'!N39</f>
        <v>Ejecución y administración de procesos</v>
      </c>
      <c r="M36" s="213">
        <v>8760</v>
      </c>
      <c r="N36" s="241" t="str">
        <f t="shared" si="2"/>
        <v>Muy Alta</v>
      </c>
      <c r="O36" s="242">
        <f t="shared" si="3"/>
        <v>1</v>
      </c>
      <c r="P36" s="213" t="s">
        <v>703</v>
      </c>
      <c r="Q36" s="241" t="str">
        <f>IF(OR(P36=[1]Datos!$A$23,P36=[1]Datos!$B$23),"Leve",IF(OR(P36=[1]Datos!$A$24,P36=[1]Datos!$B$24),"Menor",IF(OR(P36=[1]Datos!$A$25,P36=[1]Datos!$B$25),"Moderado",IF(OR(P36=[1]Datos!$A$26,P36=[1]Datos!$B$26),"Mayor",IF(OR(P36=[1]Datos!$A$27,P36=[1]Datos!$B$27),"Catastrófico","")))))</f>
        <v>Mayor</v>
      </c>
      <c r="R36" s="242">
        <f t="shared" si="4"/>
        <v>0.8</v>
      </c>
      <c r="S36" s="241" t="str">
        <f t="shared" si="5"/>
        <v>Alto</v>
      </c>
      <c r="T36" s="241" t="str">
        <f t="shared" si="6"/>
        <v>Reducir</v>
      </c>
      <c r="U36" s="247" t="s">
        <v>2392</v>
      </c>
      <c r="V36" s="211" t="str">
        <f>+'5 - Diseño y Valoración Control'!I40</f>
        <v>SUBDIRECCIÓN SISTEMAS INFORMACIÓN DE TIERRAS</v>
      </c>
      <c r="W36" s="211" t="str">
        <f>+'5 - Diseño y Valoración Control'!J40</f>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X36" s="212" t="str">
        <f>+'5 - Diseño y Valoración Control'!K40</f>
        <v>Detectivo</v>
      </c>
      <c r="Y36" s="99" t="str">
        <f t="shared" si="0"/>
        <v>Impacto</v>
      </c>
      <c r="Z36" s="212" t="str">
        <f>+'5 - Diseño y Valoración Control'!M40</f>
        <v>Manual</v>
      </c>
      <c r="AA36" s="99" t="str">
        <f t="shared" si="1"/>
        <v>30%</v>
      </c>
      <c r="AB36" s="212" t="str">
        <f>+'5 - Diseño y Valoración Control'!O40</f>
        <v>Documentado</v>
      </c>
      <c r="AC36" s="212" t="s">
        <v>421</v>
      </c>
      <c r="AD36" s="212" t="str">
        <f>+'5 - Diseño y Valoración Control'!Q40</f>
        <v>Con registro</v>
      </c>
      <c r="AE36" s="202">
        <f>+'5 - Diseño y Valoración Control'!R40</f>
        <v>1</v>
      </c>
      <c r="AF36" s="185" t="str">
        <f>+'5 - Diseño y Valoración Control'!S40</f>
        <v>Muy Alta</v>
      </c>
      <c r="AG36" s="202">
        <f>+'5 - Diseño y Valoración Control'!T40</f>
        <v>0.56000000000000005</v>
      </c>
      <c r="AH36" s="185" t="str">
        <f>+'5 - Diseño y Valoración Control'!U40</f>
        <v>Moderado</v>
      </c>
      <c r="AI36" s="185" t="str">
        <f>+'5 - Diseño y Valoración Control'!V40</f>
        <v>Alto</v>
      </c>
      <c r="AJ36" s="185" t="str">
        <f>+'5 - Diseño y Valoración Control'!W40</f>
        <v>Reducir</v>
      </c>
      <c r="AK36" s="247" t="s">
        <v>1818</v>
      </c>
      <c r="AL36" s="293" t="s">
        <v>1361</v>
      </c>
      <c r="AM36" s="293" t="s">
        <v>1132</v>
      </c>
      <c r="AN36" s="293" t="s">
        <v>1362</v>
      </c>
      <c r="AO36" s="294">
        <v>1</v>
      </c>
      <c r="AP36" s="212">
        <v>0</v>
      </c>
      <c r="AQ36" s="238">
        <f t="shared" si="7"/>
        <v>0</v>
      </c>
      <c r="AR36" s="212" t="s">
        <v>667</v>
      </c>
      <c r="AS36" s="243"/>
      <c r="AT36" s="243" t="s">
        <v>2459</v>
      </c>
      <c r="AU36" s="212" t="s">
        <v>326</v>
      </c>
      <c r="AV36" s="212">
        <f>+'7 - Materialización del Riesgo'!H40</f>
        <v>0</v>
      </c>
      <c r="AW36" s="212">
        <f>+'7 - Materialización del Riesgo'!I40</f>
        <v>0</v>
      </c>
      <c r="AX36" s="212" t="e">
        <f>+'7 - Materialización del Riesgo'!J40</f>
        <v>#DIV/0!</v>
      </c>
      <c r="AY36" s="212" t="e">
        <f>+'7 - Materialización del Riesgo'!K40</f>
        <v>#DIV/0!</v>
      </c>
      <c r="AZ36" s="212">
        <f>+'7 - Materialización del Riesgo'!L40</f>
        <v>0</v>
      </c>
      <c r="BA36" s="212">
        <f>+'7 - Materialización del Riesgo'!M40</f>
        <v>0</v>
      </c>
      <c r="BB36" s="212">
        <f>+'7 - Materialización del Riesgo'!N40</f>
        <v>0</v>
      </c>
      <c r="BC36" s="212">
        <f>+'7 - Materialización del Riesgo'!O40</f>
        <v>0</v>
      </c>
      <c r="BD36" s="212" t="e">
        <f>+'7 - Materialización del Riesgo'!P40</f>
        <v>#DIV/0!</v>
      </c>
      <c r="BE36" s="238">
        <f>+'7 - Materialización del Riesgo'!Q40</f>
        <v>1</v>
      </c>
    </row>
    <row r="37" spans="2:57" s="114" customFormat="1" ht="120" x14ac:dyDescent="0.25">
      <c r="B37" s="211" t="str">
        <f>+'3 - Identificación del Riesgo'!B40</f>
        <v>INTELIGENCIA DE LA INFORMACIÓN</v>
      </c>
      <c r="C37" s="211" t="str">
        <f>+'3 - Identificación del Riesgo'!C40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D37" s="211" t="str">
        <f>+'3 - Identificación del Riesgo'!D40</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E37" s="212" t="str">
        <f>+'3 - Identificación del Riesgo'!F40</f>
        <v>SUBDIRECCIÓN DE SISTEMAS DE INFORMACIÓN DE TIERRAS</v>
      </c>
      <c r="F37" s="247" t="s">
        <v>2356</v>
      </c>
      <c r="G37" s="212" t="str">
        <f>+'3 - Identificación del Riesgo'!H40</f>
        <v>Incumplimiento en la implementación del Modelo de Seguridad y Privacidad  de la información de la estrategia de Gobierno Digital</v>
      </c>
      <c r="H37" s="212" t="str">
        <f>+'3 - Identificación del Riesgo'!I40</f>
        <v>Pérdida Reputacional</v>
      </c>
      <c r="I37" s="211" t="str">
        <f>+'3 - Identificación del Riesgo'!J40</f>
        <v>Posibilidad de pérdida reputacional en la imagen institucional debido a la inadecuada priorización de las tareas necesarias para planificar e implementar el componente de seguridad digital de la estrategia de gobierno digital</v>
      </c>
      <c r="J37" s="215">
        <f>+'3 - Identificación del Riesgo'!O40</f>
        <v>44701</v>
      </c>
      <c r="K37" s="215" t="str">
        <f>+'3 - Identificación del Riesgo'!K40</f>
        <v>ESTRATÉGICOS</v>
      </c>
      <c r="L37" s="214" t="str">
        <f>+'3 - Identificación del Riesgo'!N40</f>
        <v>Ejecución y administración de procesos</v>
      </c>
      <c r="M37" s="213"/>
      <c r="N37" s="241" t="str">
        <f t="shared" si="2"/>
        <v/>
      </c>
      <c r="O37" s="242" t="str">
        <f t="shared" si="3"/>
        <v/>
      </c>
      <c r="P37" s="213"/>
      <c r="Q37" s="241" t="str">
        <f>IF(OR(P37=[1]Datos!$A$23,P37=[1]Datos!$B$23),"Leve",IF(OR(P37=[1]Datos!$A$24,P37=[1]Datos!$B$24),"Menor",IF(OR(P37=[1]Datos!$A$25,P37=[1]Datos!$B$25),"Moderado",IF(OR(P37=[1]Datos!$A$26,P37=[1]Datos!$B$26),"Mayor",IF(OR(P37=[1]Datos!$A$27,P37=[1]Datos!$B$27),"Catastrófico","")))))</f>
        <v/>
      </c>
      <c r="R37" s="242" t="str">
        <f t="shared" si="4"/>
        <v/>
      </c>
      <c r="S37" s="241" t="str">
        <f t="shared" si="5"/>
        <v/>
      </c>
      <c r="T37" s="241" t="e">
        <f t="shared" si="6"/>
        <v>#N/A</v>
      </c>
      <c r="U37" s="247" t="s">
        <v>1569</v>
      </c>
      <c r="V37" s="211" t="str">
        <f>+'5 - Diseño y Valoración Control'!I41</f>
        <v>SUBDIRECCIÓN SISTEMAS INFORMACIÓN DE TIERRAS</v>
      </c>
      <c r="W37" s="211" t="str">
        <f>+'5 - Diseño y Valoración Control'!J41</f>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X37" s="212" t="str">
        <f>+'5 - Diseño y Valoración Control'!K41</f>
        <v>Correctivo</v>
      </c>
      <c r="Y37" s="99" t="str">
        <f t="shared" si="0"/>
        <v>Impacto</v>
      </c>
      <c r="Z37" s="212" t="str">
        <f>+'5 - Diseño y Valoración Control'!M41</f>
        <v>Manual</v>
      </c>
      <c r="AA37" s="99" t="str">
        <f t="shared" si="1"/>
        <v>25%</v>
      </c>
      <c r="AB37" s="212" t="str">
        <f>+'5 - Diseño y Valoración Control'!O41</f>
        <v>Sin Documentar</v>
      </c>
      <c r="AC37" s="212" t="s">
        <v>421</v>
      </c>
      <c r="AD37" s="212" t="str">
        <f>+'5 - Diseño y Valoración Control'!Q41</f>
        <v>Con registro</v>
      </c>
      <c r="AE37" s="202">
        <f>+'5 - Diseño y Valoración Control'!R41</f>
        <v>0</v>
      </c>
      <c r="AF37" s="185" t="str">
        <f>+'5 - Diseño y Valoración Control'!S41</f>
        <v/>
      </c>
      <c r="AG37" s="202">
        <f>+'5 - Diseño y Valoración Control'!T41</f>
        <v>0</v>
      </c>
      <c r="AH37" s="185" t="str">
        <f>+'5 - Diseño y Valoración Control'!U41</f>
        <v/>
      </c>
      <c r="AI37" s="185" t="str">
        <f>+'5 - Diseño y Valoración Control'!V41</f>
        <v/>
      </c>
      <c r="AJ37" s="185"/>
      <c r="AK37" s="247" t="s">
        <v>1819</v>
      </c>
      <c r="AL37" s="293" t="s">
        <v>1363</v>
      </c>
      <c r="AM37" s="293" t="s">
        <v>1132</v>
      </c>
      <c r="AN37" s="293" t="s">
        <v>1364</v>
      </c>
      <c r="AO37" s="294">
        <v>1</v>
      </c>
      <c r="AP37" s="212">
        <v>0</v>
      </c>
      <c r="AQ37" s="238">
        <f t="shared" si="7"/>
        <v>0</v>
      </c>
      <c r="AR37" s="212" t="s">
        <v>667</v>
      </c>
      <c r="AS37" s="243"/>
      <c r="AT37" s="243" t="s">
        <v>2459</v>
      </c>
      <c r="AU37" s="212">
        <f>+'7 - Materialización del Riesgo'!G41</f>
        <v>0</v>
      </c>
      <c r="AV37" s="212">
        <f>+'7 - Materialización del Riesgo'!H41</f>
        <v>0</v>
      </c>
      <c r="AW37" s="212">
        <f>+'7 - Materialización del Riesgo'!I41</f>
        <v>0</v>
      </c>
      <c r="AX37" s="212" t="e">
        <f>+'7 - Materialización del Riesgo'!J41</f>
        <v>#DIV/0!</v>
      </c>
      <c r="AY37" s="212" t="e">
        <f>+'7 - Materialización del Riesgo'!K41</f>
        <v>#DIV/0!</v>
      </c>
      <c r="AZ37" s="212">
        <f>+'7 - Materialización del Riesgo'!L41</f>
        <v>0</v>
      </c>
      <c r="BA37" s="212">
        <f>+'7 - Materialización del Riesgo'!M41</f>
        <v>0</v>
      </c>
      <c r="BB37" s="212">
        <f>+'7 - Materialización del Riesgo'!N41</f>
        <v>0</v>
      </c>
      <c r="BC37" s="212">
        <f>+'7 - Materialización del Riesgo'!O41</f>
        <v>0</v>
      </c>
      <c r="BD37" s="212" t="e">
        <f>+'7 - Materialización del Riesgo'!P41</f>
        <v>#DIV/0!</v>
      </c>
      <c r="BE37" s="238">
        <f>+'7 - Materialización del Riesgo'!Q41</f>
        <v>1</v>
      </c>
    </row>
    <row r="38" spans="2:57" s="114" customFormat="1" ht="135" x14ac:dyDescent="0.25">
      <c r="B38" s="211" t="str">
        <f>+'3 - Identificación del Riesgo'!B41</f>
        <v>GESTIÓN DEL MODELO DE ATENCIÓN</v>
      </c>
      <c r="C38" s="211" t="str">
        <f>+'3 - Identificación del Riesgo'!C41</f>
        <v>Asegurar la atención al ciudadano, mediante los modelos de atención por oferta, demanda y descongestión, que permita detectar las necesidades de ordenamiento social de la propiedad rural</v>
      </c>
      <c r="D38" s="211" t="str">
        <f>+'3 - Identificación del Riesgo'!D41</f>
        <v>Inicia con la recepción del rezago documental y finaliza con la identificación y respuesta de las Peticiones, Quejas, Reclamos, Denuncias y Felicitaciones que recibe la Agencia Nacional de Tierras</v>
      </c>
      <c r="E38" s="212" t="str">
        <f>+'3 - Identificación del Riesgo'!F41</f>
        <v>DIRECCIÓN DE GESTIÓN DEL ORDENAMIENTO SOCIAL DE LA PROPIEDAD</v>
      </c>
      <c r="F38" s="247" t="s">
        <v>2357</v>
      </c>
      <c r="G38" s="212" t="str">
        <f>+'3 - Identificación del Riesgo'!H41</f>
        <v>Programar municipios que posteriormente presenten limitantes para su intervención</v>
      </c>
      <c r="H38" s="212" t="str">
        <f>+'3 - Identificación del Riesgo'!I41</f>
        <v>Afectación Económica o presupuestal</v>
      </c>
      <c r="I38" s="211" t="str">
        <f>+'3 - Identificación del Riesgo'!J41</f>
        <v>Posibilidad de afectación económica en los sobrecostos de la operación debido a las Inconsistencias de la información considerada para la programación de los municipios frente a la situación real del territorio</v>
      </c>
      <c r="J38" s="215">
        <f>+'3 - Identificación del Riesgo'!O41</f>
        <v>44701</v>
      </c>
      <c r="K38" s="215" t="str">
        <f>+'3 - Identificación del Riesgo'!K41</f>
        <v>OPERATIVOS</v>
      </c>
      <c r="L38" s="214" t="str">
        <f>+'3 - Identificación del Riesgo'!N41</f>
        <v>Ejecución y administración de procesos</v>
      </c>
      <c r="M38" s="213">
        <v>1</v>
      </c>
      <c r="N38" s="241" t="str">
        <f t="shared" si="2"/>
        <v>Muy Baja</v>
      </c>
      <c r="O38" s="242">
        <f t="shared" si="3"/>
        <v>0.2</v>
      </c>
      <c r="P38" s="213" t="s">
        <v>951</v>
      </c>
      <c r="Q38" s="241" t="str">
        <f>IF(OR(P38=[1]Datos!$A$23,P38=[1]Datos!$B$23),"Leve",IF(OR(P38=[1]Datos!$A$24,P38=[1]Datos!$B$24),"Menor",IF(OR(P38=[1]Datos!$A$25,P38=[1]Datos!$B$25),"Moderado",IF(OR(P38=[1]Datos!$A$26,P38=[1]Datos!$B$26),"Mayor",IF(OR(P38=[1]Datos!$A$27,P38=[1]Datos!$B$27),"Catastrófico","")))))</f>
        <v>Catastrófico</v>
      </c>
      <c r="R38" s="242">
        <f t="shared" si="4"/>
        <v>1</v>
      </c>
      <c r="S38" s="241" t="str">
        <f t="shared" si="5"/>
        <v>Extremo</v>
      </c>
      <c r="T38" s="241" t="str">
        <f t="shared" si="6"/>
        <v>Reducir</v>
      </c>
      <c r="U38" s="247" t="s">
        <v>2405</v>
      </c>
      <c r="V38" s="211" t="str">
        <f>+'5 - Diseño y Valoración Control'!I42</f>
        <v>DIRECCIÓN DE GESTIÓN DEL ORDENAMIENTO SOCIAL DE LA PROPIEDAD</v>
      </c>
      <c r="W38" s="211" t="str">
        <f>+'5 - Diseño y Valoración Control'!J42</f>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
      <c r="X38" s="212" t="str">
        <f>+'5 - Diseño y Valoración Control'!K42</f>
        <v>Preventivo</v>
      </c>
      <c r="Y38" s="99" t="str">
        <f t="shared" ref="Y38:Y63" si="8">IF(OR(X38="Correctivo",X38="Detectivo"),"Impacto",IF(X38="Preventivo","Probabilidad",""))</f>
        <v>Probabilidad</v>
      </c>
      <c r="Z38" s="212" t="str">
        <f>+'5 - Diseño y Valoración Control'!M42</f>
        <v>Manual</v>
      </c>
      <c r="AA38" s="99" t="str">
        <f t="shared" ref="AA38:AA63" si="9">IF(AND(X38="Preventivo",Z38="Automático"),"50%",IF(AND(X38="Preventivo",Z38="Manual"),"40%",IF(AND(X38="Detectivo",Z38="Automático"),"40%",IF(AND(X38="Detectivo",Z38="Manual"),"30%",IF(AND(X38="Correctivo",Z38="Automático"),"35%",IF(AND(X38="Correctivo",Z38="Manual"),"25%",""))))))</f>
        <v>40%</v>
      </c>
      <c r="AB38" s="212" t="str">
        <f>+'5 - Diseño y Valoración Control'!O42</f>
        <v>Documentado</v>
      </c>
      <c r="AC38" s="212" t="s">
        <v>421</v>
      </c>
      <c r="AD38" s="212" t="str">
        <f>+'5 - Diseño y Valoración Control'!Q42</f>
        <v>Con registro</v>
      </c>
      <c r="AE38" s="202">
        <f>+'5 - Diseño y Valoración Control'!R42</f>
        <v>0.12</v>
      </c>
      <c r="AF38" s="185" t="str">
        <f>+'5 - Diseño y Valoración Control'!S42</f>
        <v>Muy Baja</v>
      </c>
      <c r="AG38" s="202">
        <f>+'5 - Diseño y Valoración Control'!T42</f>
        <v>1</v>
      </c>
      <c r="AH38" s="185" t="str">
        <f>+'5 - Diseño y Valoración Control'!U42</f>
        <v>Catastrófico</v>
      </c>
      <c r="AI38" s="185" t="str">
        <f>+'5 - Diseño y Valoración Control'!V42</f>
        <v>Extremo</v>
      </c>
      <c r="AJ38" s="185" t="str">
        <f>+'5 - Diseño y Valoración Control'!W42</f>
        <v>Reducir</v>
      </c>
      <c r="AK38" s="247" t="s">
        <v>1820</v>
      </c>
      <c r="AL38" s="293" t="s">
        <v>1365</v>
      </c>
      <c r="AM38" s="293" t="s">
        <v>1135</v>
      </c>
      <c r="AN38" s="293" t="s">
        <v>1366</v>
      </c>
      <c r="AO38" s="294">
        <v>1</v>
      </c>
      <c r="AP38" s="212">
        <v>0</v>
      </c>
      <c r="AQ38" s="238">
        <f t="shared" si="7"/>
        <v>0</v>
      </c>
      <c r="AR38" s="212" t="s">
        <v>667</v>
      </c>
      <c r="AS38" s="243"/>
      <c r="AT38" s="243" t="s">
        <v>2460</v>
      </c>
      <c r="AU38" s="212" t="s">
        <v>326</v>
      </c>
      <c r="AV38" s="212">
        <f>+'7 - Materialización del Riesgo'!H42</f>
        <v>0</v>
      </c>
      <c r="AW38" s="212">
        <f>+'7 - Materialización del Riesgo'!I42</f>
        <v>0</v>
      </c>
      <c r="AX38" s="212" t="e">
        <f>+'7 - Materialización del Riesgo'!J42</f>
        <v>#DIV/0!</v>
      </c>
      <c r="AY38" s="212" t="e">
        <f>+'7 - Materialización del Riesgo'!K42</f>
        <v>#DIV/0!</v>
      </c>
      <c r="AZ38" s="212">
        <f>+'7 - Materialización del Riesgo'!L42</f>
        <v>0</v>
      </c>
      <c r="BA38" s="212">
        <f>+'7 - Materialización del Riesgo'!M42</f>
        <v>0</v>
      </c>
      <c r="BB38" s="212">
        <f>+'7 - Materialización del Riesgo'!N42</f>
        <v>0</v>
      </c>
      <c r="BC38" s="212">
        <f>+'7 - Materialización del Riesgo'!O42</f>
        <v>0</v>
      </c>
      <c r="BD38" s="212" t="e">
        <f>+'7 - Materialización del Riesgo'!P42</f>
        <v>#DIV/0!</v>
      </c>
      <c r="BE38" s="238">
        <f>+'7 - Materialización del Riesgo'!Q42</f>
        <v>1</v>
      </c>
    </row>
    <row r="39" spans="2:57" s="114" customFormat="1" ht="60" hidden="1" x14ac:dyDescent="0.25">
      <c r="B39" s="211" t="str">
        <f>+'3 - Identificación del Riesgo'!B42</f>
        <v>GESTIÓN DEL MODELO DE ATENCIÓN</v>
      </c>
      <c r="C39" s="211" t="str">
        <f>+'3 - Identificación del Riesgo'!C42</f>
        <v>Asegurar la atención al ciudadano, mediante los modelos de atención por oferta, demanda y descongestión, que permita detectar las necesidades de ordenamiento social de la propiedad rural</v>
      </c>
      <c r="D39" s="211" t="str">
        <f>+'3 - Identificación del Riesgo'!D42</f>
        <v>Inicia con la recepción del rezago documental y finaliza con la identificación y respuesta de las Peticiones, Quejas, Reclamos, Denuncias y Felicitaciones que recibe la Agencia Nacional de Tierras</v>
      </c>
      <c r="E39" s="212" t="str">
        <f>+'3 - Identificación del Riesgo'!F42</f>
        <v>DIRECCIÓN DE GESTIÓN DEL ORDENAMIENTO SOCIAL DE LA PROPIEDAD</v>
      </c>
      <c r="F39" s="247" t="s">
        <v>2357</v>
      </c>
      <c r="G39" s="212" t="str">
        <f>+'3 - Identificación del Riesgo'!H42</f>
        <v>Programar municipios que posteriormente presenten limitantes para su intervención</v>
      </c>
      <c r="H39" s="212" t="str">
        <f>+'3 - Identificación del Riesgo'!I42</f>
        <v>Afectación Económica o presupuestal</v>
      </c>
      <c r="I39" s="211" t="str">
        <f>+'3 - Identificación del Riesgo'!J42</f>
        <v>Posibilidad de afectación económica en los sobrecostos de la operación debido a las Inconsistencias de la información considerada para la programación de los municipios frente a la situación real del territorio</v>
      </c>
      <c r="J39" s="215">
        <f>+'3 - Identificación del Riesgo'!O42</f>
        <v>44701</v>
      </c>
      <c r="K39" s="215" t="str">
        <f>+'3 - Identificación del Riesgo'!K42</f>
        <v>OPERATIVOS</v>
      </c>
      <c r="L39" s="214" t="str">
        <f>+'3 - Identificación del Riesgo'!N42</f>
        <v>Ejecución y administración de procesos</v>
      </c>
      <c r="M39" s="213"/>
      <c r="N39" s="241" t="str">
        <f t="shared" si="2"/>
        <v/>
      </c>
      <c r="O39" s="242" t="str">
        <f t="shared" si="3"/>
        <v/>
      </c>
      <c r="P39" s="213"/>
      <c r="Q39" s="241" t="str">
        <f>IF(OR(P39=[1]Datos!$A$23,P39=[1]Datos!$B$23),"Leve",IF(OR(P39=[1]Datos!$A$24,P39=[1]Datos!$B$24),"Menor",IF(OR(P39=[1]Datos!$A$25,P39=[1]Datos!$B$25),"Moderado",IF(OR(P39=[1]Datos!$A$26,P39=[1]Datos!$B$26),"Mayor",IF(OR(P39=[1]Datos!$A$27,P39=[1]Datos!$B$27),"Catastrófico","")))))</f>
        <v/>
      </c>
      <c r="R39" s="242" t="str">
        <f t="shared" si="4"/>
        <v/>
      </c>
      <c r="S39" s="241" t="str">
        <f t="shared" si="5"/>
        <v/>
      </c>
      <c r="T39" s="241" t="e">
        <f t="shared" si="6"/>
        <v>#N/A</v>
      </c>
      <c r="U39" s="247" t="s">
        <v>1571</v>
      </c>
      <c r="V39" s="211" t="str">
        <f>+'5 - Diseño y Valoración Control'!I43</f>
        <v>DIRECCIÓN DE GESTIÓN DEL ORDENAMIENTO SOCIAL DE LA PROPIEDAD</v>
      </c>
      <c r="W39" s="211" t="str">
        <f>+'5 - Diseño y Valoración Control'!J43</f>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v>
      </c>
      <c r="X39" s="212" t="str">
        <f>+'5 - Diseño y Valoración Control'!K43</f>
        <v>Correctivo</v>
      </c>
      <c r="Y39" s="99" t="str">
        <f t="shared" si="8"/>
        <v>Impacto</v>
      </c>
      <c r="Z39" s="212" t="str">
        <f>+'5 - Diseño y Valoración Control'!M43</f>
        <v>Manual</v>
      </c>
      <c r="AA39" s="99" t="str">
        <f t="shared" si="9"/>
        <v>25%</v>
      </c>
      <c r="AB39" s="212" t="str">
        <f>+'5 - Diseño y Valoración Control'!O43</f>
        <v>Documentado</v>
      </c>
      <c r="AC39" s="212" t="s">
        <v>421</v>
      </c>
      <c r="AD39" s="212" t="str">
        <f>+'5 - Diseño y Valoración Control'!Q43</f>
        <v>Con registro</v>
      </c>
      <c r="AE39" s="202">
        <f>+'5 - Diseño y Valoración Control'!R43</f>
        <v>0</v>
      </c>
      <c r="AF39" s="185" t="str">
        <f>+'5 - Diseño y Valoración Control'!S43</f>
        <v/>
      </c>
      <c r="AG39" s="202">
        <f>+'5 - Diseño y Valoración Control'!T43</f>
        <v>0</v>
      </c>
      <c r="AH39" s="185" t="str">
        <f>+'5 - Diseño y Valoración Control'!U43</f>
        <v/>
      </c>
      <c r="AI39" s="185" t="str">
        <f>+'5 - Diseño y Valoración Control'!V43</f>
        <v/>
      </c>
      <c r="AJ39" s="185"/>
      <c r="AK39" s="247" t="s">
        <v>1821</v>
      </c>
      <c r="AL39" s="211"/>
      <c r="AM39" s="211" t="str">
        <f>+'6 - Plan de Acciones Preventiva'!H41</f>
        <v/>
      </c>
      <c r="AN39" s="211">
        <f>+'6 - Plan de Acciones Preventiva'!I41</f>
        <v>0</v>
      </c>
      <c r="AO39" s="293">
        <f>+'6 - Plan de Acciones Preventiva'!J41</f>
        <v>0</v>
      </c>
      <c r="AP39" s="212">
        <f>+'6 - Plan de Acciones Preventiva'!AI41</f>
        <v>0</v>
      </c>
      <c r="AQ39" s="238" t="e">
        <f t="shared" si="7"/>
        <v>#DIV/0!</v>
      </c>
      <c r="AR39" s="212">
        <f>+'6 - Plan de Acciones Preventiva'!AK41</f>
        <v>0</v>
      </c>
      <c r="AS39" s="243"/>
      <c r="AT39" s="243">
        <f>+'6 - Plan de Acciones Preventiva'!AM41</f>
        <v>0</v>
      </c>
      <c r="AU39" s="212">
        <f>+'7 - Materialización del Riesgo'!G43</f>
        <v>0</v>
      </c>
      <c r="AV39" s="212">
        <f>+'7 - Materialización del Riesgo'!H43</f>
        <v>0</v>
      </c>
      <c r="AW39" s="212">
        <f>+'7 - Materialización del Riesgo'!I43</f>
        <v>0</v>
      </c>
      <c r="AX39" s="212" t="e">
        <f>+'7 - Materialización del Riesgo'!J43</f>
        <v>#DIV/0!</v>
      </c>
      <c r="AY39" s="212" t="e">
        <f>+'7 - Materialización del Riesgo'!K43</f>
        <v>#DIV/0!</v>
      </c>
      <c r="AZ39" s="212">
        <f>+'7 - Materialización del Riesgo'!L43</f>
        <v>0</v>
      </c>
      <c r="BA39" s="212">
        <f>+'7 - Materialización del Riesgo'!M43</f>
        <v>0</v>
      </c>
      <c r="BB39" s="212">
        <f>+'7 - Materialización del Riesgo'!N43</f>
        <v>0</v>
      </c>
      <c r="BC39" s="212">
        <f>+'7 - Materialización del Riesgo'!O43</f>
        <v>0</v>
      </c>
      <c r="BD39" s="212" t="e">
        <f>+'7 - Materialización del Riesgo'!P43</f>
        <v>#DIV/0!</v>
      </c>
      <c r="BE39" s="238">
        <f>+'7 - Materialización del Riesgo'!Q43</f>
        <v>1</v>
      </c>
    </row>
    <row r="40" spans="2:57" s="114" customFormat="1" ht="75" x14ac:dyDescent="0.25">
      <c r="B40" s="211" t="str">
        <f>+'3 - Identificación del Riesgo'!B43</f>
        <v>GESTIÓN DEL MODELO DE ATENCIÓN</v>
      </c>
      <c r="C40" s="211" t="str">
        <f>+'3 - Identificación del Riesgo'!C43</f>
        <v>Asegurar la atención al ciudadano, mediante los modelos de atención por oferta, demanda y descongestión, que permita detectar las necesidades de ordenamiento social de la propiedad rural</v>
      </c>
      <c r="D40" s="211" t="str">
        <f>+'3 - Identificación del Riesgo'!D43</f>
        <v>Inicia con la recepción del rezago documental y finaliza con la identificación y respuesta de las Peticiones, Quejas, Reclamos, Denuncias y Felicitaciones que recibe la Agencia Nacional de Tierras</v>
      </c>
      <c r="E40" s="212" t="str">
        <f>+'3 - Identificación del Riesgo'!F43</f>
        <v>SECRETARÍA GENERAL</v>
      </c>
      <c r="F40" s="247" t="s">
        <v>2358</v>
      </c>
      <c r="G40" s="212" t="str">
        <f>+'3 - Identificación del Riesgo'!H43</f>
        <v>Respuesta inoportuna a las PQRSD</v>
      </c>
      <c r="H40" s="212" t="str">
        <f>+'3 - Identificación del Riesgo'!I43</f>
        <v>Pérdida Reputacional</v>
      </c>
      <c r="I40" s="211"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0" s="215">
        <f>+'3 - Identificación del Riesgo'!O43</f>
        <v>44701</v>
      </c>
      <c r="K40" s="215" t="str">
        <f>+'3 - Identificación del Riesgo'!K43</f>
        <v>DE CUMPLIMIENTO</v>
      </c>
      <c r="L40" s="214" t="str">
        <f>+'3 - Identificación del Riesgo'!N43</f>
        <v>Usuarios, productos y prácticas</v>
      </c>
      <c r="M40" s="213">
        <v>156000</v>
      </c>
      <c r="N40" s="241" t="str">
        <f t="shared" si="2"/>
        <v>Muy Alta</v>
      </c>
      <c r="O40" s="242">
        <f t="shared" si="3"/>
        <v>1</v>
      </c>
      <c r="P40" s="213" t="s">
        <v>394</v>
      </c>
      <c r="Q40" s="241" t="str">
        <f>IF(OR(P40=[1]Datos!$A$23,P40=[1]Datos!$B$23),"Leve",IF(OR(P40=[1]Datos!$A$24,P40=[1]Datos!$B$24),"Menor",IF(OR(P40=[1]Datos!$A$25,P40=[1]Datos!$B$25),"Moderado",IF(OR(P40=[1]Datos!$A$26,P40=[1]Datos!$B$26),"Mayor",IF(OR(P40=[1]Datos!$A$27,P40=[1]Datos!$B$27),"Catastrófico","")))))</f>
        <v>Catastrófico</v>
      </c>
      <c r="R40" s="242">
        <f t="shared" si="4"/>
        <v>1</v>
      </c>
      <c r="S40" s="241" t="str">
        <f t="shared" si="5"/>
        <v>Extremo</v>
      </c>
      <c r="T40" s="241" t="str">
        <f t="shared" si="6"/>
        <v>Reducir</v>
      </c>
      <c r="U40" s="247" t="s">
        <v>1572</v>
      </c>
      <c r="V40" s="211" t="str">
        <f>+'5 - Diseño y Valoración Control'!I44</f>
        <v>SECRETARÍA GENERAL</v>
      </c>
      <c r="W40" s="211" t="str">
        <f>+'5 - Diseño y Valoración Control'!J44</f>
        <v xml:space="preserve">Secretaría General Realiza seguimiento a la gestión y respuestas a las PQRSD a través de correos electrónicos de seguimiento informando sobre el estado de gestión de las PQRSD a cada dependencia. </v>
      </c>
      <c r="X40" s="212" t="str">
        <f>+'5 - Diseño y Valoración Control'!K44</f>
        <v>Detectivo</v>
      </c>
      <c r="Y40" s="99" t="str">
        <f t="shared" si="8"/>
        <v>Impacto</v>
      </c>
      <c r="Z40" s="212" t="str">
        <f>+'5 - Diseño y Valoración Control'!M44</f>
        <v>Manual</v>
      </c>
      <c r="AA40" s="99" t="str">
        <f t="shared" si="9"/>
        <v>30%</v>
      </c>
      <c r="AB40" s="212" t="str">
        <f>+'5 - Diseño y Valoración Control'!O44</f>
        <v>Documentado</v>
      </c>
      <c r="AC40" s="212" t="s">
        <v>421</v>
      </c>
      <c r="AD40" s="212" t="str">
        <f>+'5 - Diseño y Valoración Control'!Q44</f>
        <v>Con registro</v>
      </c>
      <c r="AE40" s="202">
        <f>+'5 - Diseño y Valoración Control'!R44</f>
        <v>1</v>
      </c>
      <c r="AF40" s="185" t="str">
        <f>+'5 - Diseño y Valoración Control'!S44</f>
        <v>Muy Alta</v>
      </c>
      <c r="AG40" s="202">
        <f>+'5 - Diseño y Valoración Control'!T44</f>
        <v>0.7</v>
      </c>
      <c r="AH40" s="185" t="str">
        <f>+'5 - Diseño y Valoración Control'!U44</f>
        <v>Mayor</v>
      </c>
      <c r="AI40" s="185" t="str">
        <f>+'5 - Diseño y Valoración Control'!V44</f>
        <v>Alto</v>
      </c>
      <c r="AJ40" s="185" t="str">
        <f>+'5 - Diseño y Valoración Control'!W44</f>
        <v>Reducir</v>
      </c>
      <c r="AK40" s="247" t="s">
        <v>1822</v>
      </c>
      <c r="AL40" s="211" t="str">
        <f>+'6 - Plan de Acciones Preventiva'!G42</f>
        <v>Realizar el seguimiento a las PQRSD recibidas por la ANT de manera mensual.</v>
      </c>
      <c r="AM40" s="211" t="str">
        <f>+'6 - Plan de Acciones Preventiva'!H42</f>
        <v>SECRETARÍA GENERAL</v>
      </c>
      <c r="AN40" s="211" t="str">
        <f>+'6 - Plan de Acciones Preventiva'!I42</f>
        <v>Matriz de seguimiento de PQRSD</v>
      </c>
      <c r="AO40" s="294">
        <f>+'6 - Plan de Acciones Preventiva'!J42</f>
        <v>11</v>
      </c>
      <c r="AP40" s="212">
        <v>9</v>
      </c>
      <c r="AQ40" s="238">
        <f t="shared" si="7"/>
        <v>0.81818181818181823</v>
      </c>
      <c r="AR40" s="212" t="s">
        <v>667</v>
      </c>
      <c r="AS40" s="294" t="s">
        <v>2393</v>
      </c>
      <c r="AT40" s="243">
        <f>+'6 - Plan de Acciones Preventiva'!AM42</f>
        <v>0</v>
      </c>
      <c r="AU40" s="212" t="s">
        <v>325</v>
      </c>
      <c r="AV40" s="212">
        <v>7587</v>
      </c>
      <c r="AW40" s="213">
        <v>156000</v>
      </c>
      <c r="AX40" s="307">
        <f>1-(AV40/AW40)</f>
        <v>0.95136538461538467</v>
      </c>
      <c r="AY40" s="212" t="e">
        <f>+'7 - Materialización del Riesgo'!K44</f>
        <v>#DIV/0!</v>
      </c>
      <c r="AZ40" s="212" t="s">
        <v>2213</v>
      </c>
      <c r="BA40" s="212" t="s">
        <v>325</v>
      </c>
      <c r="BB40" s="212" t="e">
        <f>+'[2]7 -NO Materialización del Riesg'!N44</f>
        <v>#REF!</v>
      </c>
      <c r="BC40" s="212">
        <f>+'7 - Materialización del Riesgo'!O44</f>
        <v>0</v>
      </c>
      <c r="BD40" s="212" t="e">
        <f>+'7 - Materialización del Riesgo'!P44</f>
        <v>#DIV/0!</v>
      </c>
      <c r="BE40" s="238">
        <v>0.69</v>
      </c>
    </row>
    <row r="41" spans="2:57" s="114" customFormat="1" ht="75" hidden="1" x14ac:dyDescent="0.25">
      <c r="B41" s="211" t="str">
        <f>+'3 - Identificación del Riesgo'!B44</f>
        <v>GESTIÓN DEL MODELO DE ATENCIÓN</v>
      </c>
      <c r="C41" s="211" t="str">
        <f>+'3 - Identificación del Riesgo'!C44</f>
        <v>Asegurar la atención al ciudadano, mediante los modelos de atención por oferta, demanda y descongestión, que permita detectar las necesidades de ordenamiento social de la propiedad rural</v>
      </c>
      <c r="D41" s="211" t="str">
        <f>+'3 - Identificación del Riesgo'!D44</f>
        <v>Inicia con la recepción del rezago documental y finaliza con la identificación y respuesta de las Peticiones, Quejas, Reclamos, Denuncias y Felicitaciones que recibe la Agencia Nacional de Tierras</v>
      </c>
      <c r="E41" s="212" t="str">
        <f>+'3 - Identificación del Riesgo'!F44</f>
        <v>SECRETARÍA GENERAL</v>
      </c>
      <c r="F41" s="247" t="s">
        <v>2358</v>
      </c>
      <c r="G41" s="212" t="str">
        <f>+'3 - Identificación del Riesgo'!H44</f>
        <v>Respuesta inoportuna a las PQRSD</v>
      </c>
      <c r="H41" s="212" t="str">
        <f>+'3 - Identificación del Riesgo'!I44</f>
        <v>Pérdida Reputacional</v>
      </c>
      <c r="I41" s="211"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1" s="215">
        <f>+'3 - Identificación del Riesgo'!O44</f>
        <v>44701</v>
      </c>
      <c r="K41" s="215" t="str">
        <f>+'3 - Identificación del Riesgo'!K44</f>
        <v>DE CUMPLIMIENTO</v>
      </c>
      <c r="L41" s="214" t="str">
        <f>+'3 - Identificación del Riesgo'!N44</f>
        <v>Usuarios, productos y prácticas</v>
      </c>
      <c r="M41" s="213">
        <v>156000</v>
      </c>
      <c r="N41" s="241" t="str">
        <f t="shared" si="2"/>
        <v>Muy Alta</v>
      </c>
      <c r="O41" s="242">
        <f t="shared" si="3"/>
        <v>1</v>
      </c>
      <c r="P41" s="213" t="s">
        <v>394</v>
      </c>
      <c r="Q41" s="241" t="str">
        <f>IF(OR(P41=[1]Datos!$A$23,P41=[1]Datos!$B$23),"Leve",IF(OR(P41=[1]Datos!$A$24,P41=[1]Datos!$B$24),"Menor",IF(OR(P41=[1]Datos!$A$25,P41=[1]Datos!$B$25),"Moderado",IF(OR(P41=[1]Datos!$A$26,P41=[1]Datos!$B$26),"Mayor",IF(OR(P41=[1]Datos!$A$27,P41=[1]Datos!$B$27),"Catastrófico","")))))</f>
        <v>Catastrófico</v>
      </c>
      <c r="R41" s="242">
        <f t="shared" si="4"/>
        <v>1</v>
      </c>
      <c r="S41" s="241" t="str">
        <f t="shared" si="5"/>
        <v>Extremo</v>
      </c>
      <c r="T41" s="241" t="str">
        <f t="shared" si="6"/>
        <v>Reducir</v>
      </c>
      <c r="U41" s="247" t="s">
        <v>1573</v>
      </c>
      <c r="V41" s="211" t="str">
        <f>+'5 - Diseño y Valoración Control'!I45</f>
        <v>SECRETARÍA GENERAL</v>
      </c>
      <c r="W41" s="211" t="str">
        <f>+'5 - Diseño y Valoración Control'!J45</f>
        <v>Secretaría General Valida la ejecución del plan de atención de las PQRSD a través de reporte de ORFEO  donde se evidencia la implementación del plan de atención generado por las dependencias de las PQRSD rezagadas</v>
      </c>
      <c r="X41" s="212" t="str">
        <f>+'5 - Diseño y Valoración Control'!K45</f>
        <v>Detectivo</v>
      </c>
      <c r="Y41" s="99" t="str">
        <f t="shared" si="8"/>
        <v>Impacto</v>
      </c>
      <c r="Z41" s="212" t="str">
        <f>+'5 - Diseño y Valoración Control'!M45</f>
        <v>Manual</v>
      </c>
      <c r="AA41" s="99" t="str">
        <f t="shared" si="9"/>
        <v>30%</v>
      </c>
      <c r="AB41" s="212" t="str">
        <f>+'5 - Diseño y Valoración Control'!O45</f>
        <v>Sin documentar</v>
      </c>
      <c r="AC41" s="212" t="s">
        <v>421</v>
      </c>
      <c r="AD41" s="212" t="str">
        <f>+'5 - Diseño y Valoración Control'!Q45</f>
        <v>Con registro</v>
      </c>
      <c r="AE41" s="202">
        <f>+'5 - Diseño y Valoración Control'!R45</f>
        <v>1</v>
      </c>
      <c r="AF41" s="185" t="str">
        <f>+'5 - Diseño y Valoración Control'!S45</f>
        <v>Muy Alta</v>
      </c>
      <c r="AG41" s="202">
        <f>+'5 - Diseño y Valoración Control'!T45</f>
        <v>0.49</v>
      </c>
      <c r="AH41" s="185" t="str">
        <f>+'5 - Diseño y Valoración Control'!U45</f>
        <v>Moderado</v>
      </c>
      <c r="AI41" s="185" t="str">
        <f>+'5 - Diseño y Valoración Control'!V45</f>
        <v>Alto</v>
      </c>
      <c r="AJ41" s="185" t="str">
        <f>+'5 - Diseño y Valoración Control'!W45</f>
        <v>Reducir</v>
      </c>
      <c r="AK41" s="247" t="s">
        <v>1823</v>
      </c>
      <c r="AL41" s="211"/>
      <c r="AM41" s="211" t="str">
        <f>+'6 - Plan de Acciones Preventiva'!H43</f>
        <v/>
      </c>
      <c r="AN41" s="211">
        <f>+'6 - Plan de Acciones Preventiva'!I43</f>
        <v>0</v>
      </c>
      <c r="AO41" s="293">
        <f>+'6 - Plan de Acciones Preventiva'!J43</f>
        <v>0</v>
      </c>
      <c r="AP41" s="212">
        <f>+'6 - Plan de Acciones Preventiva'!AI43</f>
        <v>0</v>
      </c>
      <c r="AQ41" s="238" t="e">
        <f t="shared" si="7"/>
        <v>#DIV/0!</v>
      </c>
      <c r="AR41" s="212">
        <f>+'6 - Plan de Acciones Preventiva'!AK43</f>
        <v>0</v>
      </c>
      <c r="AS41" s="243"/>
      <c r="AT41" s="243">
        <f>+'6 - Plan de Acciones Preventiva'!AM43</f>
        <v>0</v>
      </c>
      <c r="AU41" s="212">
        <f>+'7 - Materialización del Riesgo'!G45</f>
        <v>0</v>
      </c>
      <c r="AV41" s="212">
        <f>+'7 - Materialización del Riesgo'!H45</f>
        <v>0</v>
      </c>
      <c r="AW41" s="212">
        <f>+'7 - Materialización del Riesgo'!I45</f>
        <v>0</v>
      </c>
      <c r="AX41" s="212" t="e">
        <f>+'7 - Materialización del Riesgo'!J45</f>
        <v>#DIV/0!</v>
      </c>
      <c r="AY41" s="212" t="e">
        <f>+'7 - Materialización del Riesgo'!K45</f>
        <v>#DIV/0!</v>
      </c>
      <c r="AZ41" s="212">
        <f>+'7 - Materialización del Riesgo'!L45</f>
        <v>0</v>
      </c>
      <c r="BA41" s="212">
        <f>+'7 - Materialización del Riesgo'!M45</f>
        <v>0</v>
      </c>
      <c r="BB41" s="212">
        <f>+'7 - Materialización del Riesgo'!N45</f>
        <v>0</v>
      </c>
      <c r="BC41" s="212">
        <f>+'7 - Materialización del Riesgo'!O45</f>
        <v>0</v>
      </c>
      <c r="BD41" s="212" t="e">
        <f>+'7 - Materialización del Riesgo'!P45</f>
        <v>#DIV/0!</v>
      </c>
      <c r="BE41" s="238">
        <f>+'7 - Materialización del Riesgo'!Q45</f>
        <v>1</v>
      </c>
    </row>
    <row r="42" spans="2:57" s="114" customFormat="1" ht="75" hidden="1" x14ac:dyDescent="0.25">
      <c r="B42" s="211" t="str">
        <f>+'3 - Identificación del Riesgo'!B45</f>
        <v>GESTIÓN DEL MODELO DE ATENCIÓN</v>
      </c>
      <c r="C42" s="211" t="str">
        <f>+'3 - Identificación del Riesgo'!C45</f>
        <v>Asegurar la atención al ciudadano, mediante los modelos de atención por oferta, demanda y descongestión, que permita detectar las necesidades de ordenamiento social de la propiedad rural</v>
      </c>
      <c r="D42" s="211" t="str">
        <f>+'3 - Identificación del Riesgo'!D45</f>
        <v>Inicia con la recepción del rezago documental y finaliza con la identificación y respuesta de las Peticiones, Quejas, Reclamos, Denuncias y Felicitaciones que recibe la Agencia Nacional de Tierras</v>
      </c>
      <c r="E42" s="212" t="str">
        <f>+'3 - Identificación del Riesgo'!F45</f>
        <v>SECRETARÍA GENERAL</v>
      </c>
      <c r="F42" s="247" t="s">
        <v>2358</v>
      </c>
      <c r="G42" s="212" t="str">
        <f>+'3 - Identificación del Riesgo'!H45</f>
        <v>Respuesta inoportuna a las PQRSD</v>
      </c>
      <c r="H42" s="212" t="str">
        <f>+'3 - Identificación del Riesgo'!I45</f>
        <v>Pérdida Reputacional</v>
      </c>
      <c r="I42" s="211"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J42" s="215">
        <f>+'3 - Identificación del Riesgo'!O45</f>
        <v>44701</v>
      </c>
      <c r="K42" s="215" t="str">
        <f>+'3 - Identificación del Riesgo'!K45</f>
        <v>DE CUMPLIMIENTO</v>
      </c>
      <c r="L42" s="214" t="str">
        <f>+'3 - Identificación del Riesgo'!N45</f>
        <v>Usuarios, productos y prácticas</v>
      </c>
      <c r="M42" s="213">
        <v>156000</v>
      </c>
      <c r="N42" s="241" t="str">
        <f t="shared" si="2"/>
        <v>Muy Alta</v>
      </c>
      <c r="O42" s="242">
        <f t="shared" si="3"/>
        <v>1</v>
      </c>
      <c r="P42" s="213" t="s">
        <v>394</v>
      </c>
      <c r="Q42" s="241" t="str">
        <f>IF(OR(P42=[1]Datos!$A$23,P42=[1]Datos!$B$23),"Leve",IF(OR(P42=[1]Datos!$A$24,P42=[1]Datos!$B$24),"Menor",IF(OR(P42=[1]Datos!$A$25,P42=[1]Datos!$B$25),"Moderado",IF(OR(P42=[1]Datos!$A$26,P42=[1]Datos!$B$26),"Mayor",IF(OR(P42=[1]Datos!$A$27,P42=[1]Datos!$B$27),"Catastrófico","")))))</f>
        <v>Catastrófico</v>
      </c>
      <c r="R42" s="242">
        <f t="shared" si="4"/>
        <v>1</v>
      </c>
      <c r="S42" s="241" t="str">
        <f t="shared" si="5"/>
        <v>Extremo</v>
      </c>
      <c r="T42" s="241" t="str">
        <f t="shared" si="6"/>
        <v>Reducir</v>
      </c>
      <c r="U42" s="247" t="s">
        <v>1574</v>
      </c>
      <c r="V42" s="211" t="str">
        <f>+'5 - Diseño y Valoración Control'!I46</f>
        <v>SECRETARÍA GENERAL</v>
      </c>
      <c r="W42" s="211" t="str">
        <f>+'5 - Diseño y Valoración Control'!J46</f>
        <v>Secretaría General Solicita la elaboración de un plan de atención de las PQRSD pendientes de gestión a través de un correo electrónico  donde la dependencia genera una estrategia oportuna para la PQRSD rezagadas</v>
      </c>
      <c r="X42" s="212" t="str">
        <f>+'5 - Diseño y Valoración Control'!K46</f>
        <v>Correctivo</v>
      </c>
      <c r="Y42" s="99" t="str">
        <f t="shared" si="8"/>
        <v>Impacto</v>
      </c>
      <c r="Z42" s="212" t="str">
        <f>+'5 - Diseño y Valoración Control'!M46</f>
        <v>Manual</v>
      </c>
      <c r="AA42" s="99" t="str">
        <f t="shared" si="9"/>
        <v>25%</v>
      </c>
      <c r="AB42" s="212" t="str">
        <f>+'5 - Diseño y Valoración Control'!O46</f>
        <v>Sin documentar</v>
      </c>
      <c r="AC42" s="212" t="s">
        <v>421</v>
      </c>
      <c r="AD42" s="212" t="str">
        <f>+'5 - Diseño y Valoración Control'!Q46</f>
        <v>Con registro</v>
      </c>
      <c r="AE42" s="202">
        <f>+'5 - Diseño y Valoración Control'!R46</f>
        <v>0</v>
      </c>
      <c r="AF42" s="185" t="str">
        <f>+'5 - Diseño y Valoración Control'!S46</f>
        <v/>
      </c>
      <c r="AG42" s="202">
        <f>+'5 - Diseño y Valoración Control'!T46</f>
        <v>0</v>
      </c>
      <c r="AH42" s="185" t="str">
        <f>+'5 - Diseño y Valoración Control'!U46</f>
        <v/>
      </c>
      <c r="AI42" s="185" t="str">
        <f>+'5 - Diseño y Valoración Control'!V46</f>
        <v/>
      </c>
      <c r="AJ42" s="185"/>
      <c r="AK42" s="247" t="s">
        <v>1824</v>
      </c>
      <c r="AL42" s="211"/>
      <c r="AM42" s="211" t="str">
        <f>+'6 - Plan de Acciones Preventiva'!H44</f>
        <v/>
      </c>
      <c r="AN42" s="211">
        <f>+'6 - Plan de Acciones Preventiva'!I44</f>
        <v>0</v>
      </c>
      <c r="AO42" s="293">
        <f>+'6 - Plan de Acciones Preventiva'!J44</f>
        <v>0</v>
      </c>
      <c r="AP42" s="212">
        <f>+'6 - Plan de Acciones Preventiva'!AI44</f>
        <v>0</v>
      </c>
      <c r="AQ42" s="238" t="e">
        <f t="shared" si="7"/>
        <v>#DIV/0!</v>
      </c>
      <c r="AR42" s="212">
        <f>+'6 - Plan de Acciones Preventiva'!AK44</f>
        <v>0</v>
      </c>
      <c r="AS42" s="243"/>
      <c r="AT42" s="243">
        <f>+'6 - Plan de Acciones Preventiva'!AM44</f>
        <v>0</v>
      </c>
      <c r="AU42" s="212">
        <f>+'7 - Materialización del Riesgo'!G46</f>
        <v>0</v>
      </c>
      <c r="AV42" s="212">
        <f>+'7 - Materialización del Riesgo'!H46</f>
        <v>0</v>
      </c>
      <c r="AW42" s="212">
        <f>+'7 - Materialización del Riesgo'!I46</f>
        <v>0</v>
      </c>
      <c r="AX42" s="212" t="e">
        <f>+'7 - Materialización del Riesgo'!J46</f>
        <v>#DIV/0!</v>
      </c>
      <c r="AY42" s="212" t="e">
        <f>+'7 - Materialización del Riesgo'!K46</f>
        <v>#DIV/0!</v>
      </c>
      <c r="AZ42" s="212">
        <f>+'7 - Materialización del Riesgo'!L46</f>
        <v>0</v>
      </c>
      <c r="BA42" s="212">
        <f>+'7 - Materialización del Riesgo'!M46</f>
        <v>0</v>
      </c>
      <c r="BB42" s="212">
        <f>+'7 - Materialización del Riesgo'!N46</f>
        <v>0</v>
      </c>
      <c r="BC42" s="212">
        <f>+'7 - Materialización del Riesgo'!O46</f>
        <v>0</v>
      </c>
      <c r="BD42" s="212" t="e">
        <f>+'7 - Materialización del Riesgo'!P46</f>
        <v>#DIV/0!</v>
      </c>
      <c r="BE42" s="238">
        <f>+'7 - Materialización del Riesgo'!Q46</f>
        <v>1</v>
      </c>
    </row>
    <row r="43" spans="2:57" s="114" customFormat="1" ht="105" x14ac:dyDescent="0.25">
      <c r="B43" s="211" t="str">
        <f>+'3 - Identificación del Riesgo'!B46</f>
        <v>PLANIFICACIÓN DEL ORDENAMIENTO SOCIAL DE LA PROPIEDAD</v>
      </c>
      <c r="C43" s="211" t="str">
        <f>+'3 - Identificación del Riesgo'!C46</f>
        <v>Determinar las acciones necesarias a cargo de la Entidad para consolidar el Ordenamiento Social de la Propiedad Rural considerando los modelos de atención por oferta, demanda y descongestión</v>
      </c>
      <c r="D43" s="211" t="str">
        <f>+'3 - Identificación del Riesgo'!D46</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3" s="212" t="str">
        <f>+'3 - Identificación del Riesgo'!F46</f>
        <v>SUBDIRECCIÓN DE SISTEMAS DE INFORMACIÓN DE TIERRAS</v>
      </c>
      <c r="F43" s="247" t="s">
        <v>2406</v>
      </c>
      <c r="G43" s="212"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3" s="212" t="str">
        <f>+'3 - Identificación del Riesgo'!I46</f>
        <v>Pérdida Reputacional</v>
      </c>
      <c r="I43" s="211"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3" s="215">
        <f>+'3 - Identificación del Riesgo'!O46</f>
        <v>44701</v>
      </c>
      <c r="K43" s="215" t="str">
        <f>+'3 - Identificación del Riesgo'!K46</f>
        <v>OPERATIVOS</v>
      </c>
      <c r="L43" s="214" t="str">
        <f>+'3 - Identificación del Riesgo'!N46</f>
        <v>Ejecución y administración de procesos</v>
      </c>
      <c r="M43" s="213">
        <v>10000</v>
      </c>
      <c r="N43" s="241" t="str">
        <f t="shared" si="2"/>
        <v>Muy Alta</v>
      </c>
      <c r="O43" s="242">
        <f t="shared" si="3"/>
        <v>1</v>
      </c>
      <c r="P43" s="213" t="s">
        <v>394</v>
      </c>
      <c r="Q43" s="241" t="str">
        <f>IF(OR(P43=[1]Datos!$A$23,P43=[1]Datos!$B$23),"Leve",IF(OR(P43=[1]Datos!$A$24,P43=[1]Datos!$B$24),"Menor",IF(OR(P43=[1]Datos!$A$25,P43=[1]Datos!$B$25),"Moderado",IF(OR(P43=[1]Datos!$A$26,P43=[1]Datos!$B$26),"Mayor",IF(OR(P43=[1]Datos!$A$27,P43=[1]Datos!$B$27),"Catastrófico","")))))</f>
        <v>Catastrófico</v>
      </c>
      <c r="R43" s="242">
        <f t="shared" si="4"/>
        <v>1</v>
      </c>
      <c r="S43" s="241" t="str">
        <f t="shared" si="5"/>
        <v>Extremo</v>
      </c>
      <c r="T43" s="241" t="str">
        <f t="shared" si="6"/>
        <v>Reducir</v>
      </c>
      <c r="U43" s="247" t="s">
        <v>1575</v>
      </c>
      <c r="V43" s="211" t="str">
        <f>+'5 - Diseño y Valoración Control'!I47</f>
        <v>SUBDIRECCIÓN SISTEMAS INFORMACIÓN DE TIERRAS</v>
      </c>
      <c r="W43" s="211" t="str">
        <f>+'5 - Diseño y Valoración Control'!J47</f>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
      <c r="X43" s="212" t="str">
        <f>+'5 - Diseño y Valoración Control'!K47</f>
        <v>Preventivo</v>
      </c>
      <c r="Y43" s="99" t="str">
        <f t="shared" si="8"/>
        <v>Probabilidad</v>
      </c>
      <c r="Z43" s="212" t="str">
        <f>+'5 - Diseño y Valoración Control'!M47</f>
        <v>Manual</v>
      </c>
      <c r="AA43" s="99" t="str">
        <f t="shared" si="9"/>
        <v>40%</v>
      </c>
      <c r="AB43" s="212" t="str">
        <f>+'5 - Diseño y Valoración Control'!O47</f>
        <v>Documentado</v>
      </c>
      <c r="AC43" s="212" t="s">
        <v>421</v>
      </c>
      <c r="AD43" s="212" t="str">
        <f>+'5 - Diseño y Valoración Control'!Q47</f>
        <v>Con registro</v>
      </c>
      <c r="AE43" s="202">
        <f>+'5 - Diseño y Valoración Control'!R47</f>
        <v>0.6</v>
      </c>
      <c r="AF43" s="185" t="str">
        <f>+'5 - Diseño y Valoración Control'!S47</f>
        <v>Media</v>
      </c>
      <c r="AG43" s="202">
        <f>+'5 - Diseño y Valoración Control'!T47</f>
        <v>1</v>
      </c>
      <c r="AH43" s="185" t="str">
        <f>+'5 - Diseño y Valoración Control'!U47</f>
        <v>Catastrófico</v>
      </c>
      <c r="AI43" s="185" t="str">
        <f>+'5 - Diseño y Valoración Control'!V47</f>
        <v>Extremo</v>
      </c>
      <c r="AJ43" s="185" t="str">
        <f>+'5 - Diseño y Valoración Control'!W47</f>
        <v>Reducir</v>
      </c>
      <c r="AK43" s="247" t="s">
        <v>1825</v>
      </c>
      <c r="AL43" s="293" t="s">
        <v>1369</v>
      </c>
      <c r="AM43" s="293" t="s">
        <v>1132</v>
      </c>
      <c r="AN43" s="293" t="s">
        <v>2381</v>
      </c>
      <c r="AO43" s="294">
        <v>4</v>
      </c>
      <c r="AP43" s="212">
        <v>2</v>
      </c>
      <c r="AQ43" s="238">
        <f t="shared" si="7"/>
        <v>0.5</v>
      </c>
      <c r="AR43" s="212" t="s">
        <v>667</v>
      </c>
      <c r="AS43" s="294" t="s">
        <v>2416</v>
      </c>
      <c r="AT43" s="243">
        <f>+'6 - Plan de Acciones Preventiva'!AM45</f>
        <v>0</v>
      </c>
      <c r="AU43" s="212" t="s">
        <v>326</v>
      </c>
      <c r="AV43" s="212">
        <f>+'7 - Materialización del Riesgo'!H47</f>
        <v>0</v>
      </c>
      <c r="AW43" s="212">
        <f>+'7 - Materialización del Riesgo'!I47</f>
        <v>0</v>
      </c>
      <c r="AX43" s="212" t="e">
        <f>+'7 - Materialización del Riesgo'!J47</f>
        <v>#DIV/0!</v>
      </c>
      <c r="AY43" s="212" t="e">
        <f>+'7 - Materialización del Riesgo'!K47</f>
        <v>#DIV/0!</v>
      </c>
      <c r="AZ43" s="212">
        <f>+'7 - Materialización del Riesgo'!L47</f>
        <v>0</v>
      </c>
      <c r="BA43" s="212">
        <f>+'7 - Materialización del Riesgo'!M47</f>
        <v>0</v>
      </c>
      <c r="BB43" s="212">
        <f>+'7 - Materialización del Riesgo'!N47</f>
        <v>0</v>
      </c>
      <c r="BC43" s="212">
        <f>+'7 - Materialización del Riesgo'!O47</f>
        <v>0</v>
      </c>
      <c r="BD43" s="212" t="e">
        <f>+'7 - Materialización del Riesgo'!P47</f>
        <v>#DIV/0!</v>
      </c>
      <c r="BE43" s="238">
        <f>+'7 - Materialización del Riesgo'!Q47</f>
        <v>1</v>
      </c>
    </row>
    <row r="44" spans="2:57" s="114" customFormat="1" ht="105" x14ac:dyDescent="0.25">
      <c r="B44" s="211" t="str">
        <f>+'3 - Identificación del Riesgo'!B47</f>
        <v>PLANIFICACIÓN DEL ORDENAMIENTO SOCIAL DE LA PROPIEDAD</v>
      </c>
      <c r="C44" s="211" t="str">
        <f>+'3 - Identificación del Riesgo'!C47</f>
        <v>Determinar las acciones necesarias a cargo de la Entidad para consolidar el Ordenamiento Social de la Propiedad Rural considerando los modelos de atención por oferta, demanda y descongestión</v>
      </c>
      <c r="D44" s="211" t="str">
        <f>+'3 - Identificación del Riesgo'!D47</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4" s="212" t="str">
        <f>+'3 - Identificación del Riesgo'!F47</f>
        <v>SUBDIRECCIÓN DE SISTEMAS DE INFORMACIÓN DE TIERRAS</v>
      </c>
      <c r="F44" s="247" t="s">
        <v>2406</v>
      </c>
      <c r="G44" s="212"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H44" s="212" t="str">
        <f>+'3 - Identificación del Riesgo'!I47</f>
        <v>Pérdida Reputacional</v>
      </c>
      <c r="I44" s="211"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J44" s="215">
        <f>+'3 - Identificación del Riesgo'!O47</f>
        <v>44701</v>
      </c>
      <c r="K44" s="215" t="str">
        <f>+'3 - Identificación del Riesgo'!K47</f>
        <v>OPERATIVOS</v>
      </c>
      <c r="L44" s="214" t="str">
        <f>+'3 - Identificación del Riesgo'!N47</f>
        <v>Ejecución y administración de procesos</v>
      </c>
      <c r="M44" s="213"/>
      <c r="N44" s="241" t="str">
        <f t="shared" si="2"/>
        <v/>
      </c>
      <c r="O44" s="242" t="str">
        <f t="shared" si="3"/>
        <v/>
      </c>
      <c r="P44" s="213"/>
      <c r="Q44" s="241" t="str">
        <f>IF(OR(P44=[1]Datos!$A$23,P44=[1]Datos!$B$23),"Leve",IF(OR(P44=[1]Datos!$A$24,P44=[1]Datos!$B$24),"Menor",IF(OR(P44=[1]Datos!$A$25,P44=[1]Datos!$B$25),"Moderado",IF(OR(P44=[1]Datos!$A$26,P44=[1]Datos!$B$26),"Mayor",IF(OR(P44=[1]Datos!$A$27,P44=[1]Datos!$B$27),"Catastrófico","")))))</f>
        <v/>
      </c>
      <c r="R44" s="242" t="str">
        <f t="shared" si="4"/>
        <v/>
      </c>
      <c r="S44" s="241" t="str">
        <f t="shared" si="5"/>
        <v/>
      </c>
      <c r="T44" s="241" t="e">
        <f t="shared" si="6"/>
        <v>#N/A</v>
      </c>
      <c r="U44" s="247" t="s">
        <v>1576</v>
      </c>
      <c r="V44" s="211" t="str">
        <f>+'5 - Diseño y Valoración Control'!I48</f>
        <v>SUBDIRECCIÓN SISTEMAS INFORMACIÓN DE TIERRAS</v>
      </c>
      <c r="W44" s="211" t="str">
        <f>+'5 - Diseño y Valoración Control'!J48</f>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
      <c r="X44" s="212" t="str">
        <f>+'5 - Diseño y Valoración Control'!K48</f>
        <v>Correctivo</v>
      </c>
      <c r="Y44" s="99" t="str">
        <f t="shared" si="8"/>
        <v>Impacto</v>
      </c>
      <c r="Z44" s="212" t="str">
        <f>+'5 - Diseño y Valoración Control'!M48</f>
        <v>Manual</v>
      </c>
      <c r="AA44" s="99" t="str">
        <f t="shared" si="9"/>
        <v>25%</v>
      </c>
      <c r="AB44" s="212" t="str">
        <f>+'5 - Diseño y Valoración Control'!O48</f>
        <v>Sin Documentar</v>
      </c>
      <c r="AC44" s="212" t="s">
        <v>421</v>
      </c>
      <c r="AD44" s="212" t="str">
        <f>+'5 - Diseño y Valoración Control'!Q48</f>
        <v>Con registro</v>
      </c>
      <c r="AE44" s="202">
        <f>+'5 - Diseño y Valoración Control'!R48</f>
        <v>0</v>
      </c>
      <c r="AF44" s="185" t="str">
        <f>+'5 - Diseño y Valoración Control'!S48</f>
        <v/>
      </c>
      <c r="AG44" s="202">
        <f>+'5 - Diseño y Valoración Control'!T48</f>
        <v>0</v>
      </c>
      <c r="AH44" s="185" t="str">
        <f>+'5 - Diseño y Valoración Control'!U48</f>
        <v/>
      </c>
      <c r="AI44" s="185" t="str">
        <f>+'5 - Diseño y Valoración Control'!V48</f>
        <v/>
      </c>
      <c r="AJ44" s="185"/>
      <c r="AK44" s="247" t="s">
        <v>1826</v>
      </c>
      <c r="AL44" s="293" t="s">
        <v>1371</v>
      </c>
      <c r="AM44" s="293" t="s">
        <v>1132</v>
      </c>
      <c r="AN44" s="293" t="s">
        <v>1372</v>
      </c>
      <c r="AO44" s="294">
        <v>3</v>
      </c>
      <c r="AP44" s="212">
        <v>4</v>
      </c>
      <c r="AQ44" s="238">
        <f t="shared" si="7"/>
        <v>1.333333333333333</v>
      </c>
      <c r="AR44" s="212" t="s">
        <v>2439</v>
      </c>
      <c r="AS44" s="294" t="s">
        <v>2462</v>
      </c>
      <c r="AT44" s="243">
        <f>+'6 - Plan de Acciones Preventiva'!AM46</f>
        <v>0</v>
      </c>
      <c r="AU44" s="212">
        <f>+'7 - Materialización del Riesgo'!G48</f>
        <v>0</v>
      </c>
      <c r="AV44" s="212">
        <f>+'7 - Materialización del Riesgo'!H48</f>
        <v>0</v>
      </c>
      <c r="AW44" s="212">
        <f>+'7 - Materialización del Riesgo'!I48</f>
        <v>0</v>
      </c>
      <c r="AX44" s="212" t="e">
        <f>+'7 - Materialización del Riesgo'!J48</f>
        <v>#DIV/0!</v>
      </c>
      <c r="AY44" s="212" t="e">
        <f>+'7 - Materialización del Riesgo'!K48</f>
        <v>#DIV/0!</v>
      </c>
      <c r="AZ44" s="212">
        <f>+'7 - Materialización del Riesgo'!L48</f>
        <v>0</v>
      </c>
      <c r="BA44" s="212">
        <f>+'7 - Materialización del Riesgo'!M48</f>
        <v>0</v>
      </c>
      <c r="BB44" s="212">
        <f>+'7 - Materialización del Riesgo'!N48</f>
        <v>0</v>
      </c>
      <c r="BC44" s="212">
        <f>+'7 - Materialización del Riesgo'!O48</f>
        <v>0</v>
      </c>
      <c r="BD44" s="212" t="e">
        <f>+'7 - Materialización del Riesgo'!P48</f>
        <v>#DIV/0!</v>
      </c>
      <c r="BE44" s="238">
        <f>+'7 - Materialización del Riesgo'!Q48</f>
        <v>1</v>
      </c>
    </row>
    <row r="45" spans="2:57" s="114" customFormat="1" ht="105" x14ac:dyDescent="0.25">
      <c r="B45" s="211" t="str">
        <f>+'3 - Identificación del Riesgo'!B48</f>
        <v>PLANIFICACIÓN DEL ORDENAMIENTO SOCIAL DE LA PROPIEDAD</v>
      </c>
      <c r="C45" s="211" t="str">
        <f>+'3 - Identificación del Riesgo'!C48</f>
        <v>Determinar las acciones necesarias a cargo de la Entidad para consolidar el Ordenamiento Social de la Propiedad Rural considerando los modelos de atención por oferta, demanda y descongestión</v>
      </c>
      <c r="D45" s="211" t="str">
        <f>+'3 - Identificación del Riesgo'!D48</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5" s="212" t="str">
        <f>+'3 - Identificación del Riesgo'!F48</f>
        <v>SUBDIRECCIÓN DE PLANEACIÓN OPERATIVA</v>
      </c>
      <c r="F45" s="247" t="s">
        <v>1731</v>
      </c>
      <c r="G45" s="212" t="str">
        <f>+'3 - Identificación del Riesgo'!H48</f>
        <v>Incumplimiento en la formulación e implementación de los POSPR en los municipios programados por razones técnicas y operativas</v>
      </c>
      <c r="H45" s="212" t="str">
        <f>+'3 - Identificación del Riesgo'!I48</f>
        <v>Afectación Económica o presupuestal</v>
      </c>
      <c r="I45" s="211"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45" s="215">
        <f>+'3 - Identificación del Riesgo'!O48</f>
        <v>44701</v>
      </c>
      <c r="K45" s="215" t="str">
        <f>+'3 - Identificación del Riesgo'!K48</f>
        <v>OPERATIVOS</v>
      </c>
      <c r="L45" s="214" t="str">
        <f>+'3 - Identificación del Riesgo'!N48</f>
        <v>Ejecución y administración de procesos</v>
      </c>
      <c r="M45" s="213">
        <v>18</v>
      </c>
      <c r="N45" s="241" t="str">
        <f t="shared" si="2"/>
        <v>Baja</v>
      </c>
      <c r="O45" s="242">
        <f t="shared" si="3"/>
        <v>0.4</v>
      </c>
      <c r="P45" s="213" t="s">
        <v>951</v>
      </c>
      <c r="Q45" s="241" t="str">
        <f>IF(OR(P45=[1]Datos!$A$23,P45=[1]Datos!$B$23),"Leve",IF(OR(P45=[1]Datos!$A$24,P45=[1]Datos!$B$24),"Menor",IF(OR(P45=[1]Datos!$A$25,P45=[1]Datos!$B$25),"Moderado",IF(OR(P45=[1]Datos!$A$26,P45=[1]Datos!$B$26),"Mayor",IF(OR(P45=[1]Datos!$A$27,P45=[1]Datos!$B$27),"Catastrófico","")))))</f>
        <v>Catastrófico</v>
      </c>
      <c r="R45" s="242">
        <f t="shared" si="4"/>
        <v>1</v>
      </c>
      <c r="S45" s="241" t="str">
        <f t="shared" si="5"/>
        <v>Extremo</v>
      </c>
      <c r="T45" s="241" t="str">
        <f t="shared" si="6"/>
        <v>Reducir</v>
      </c>
      <c r="U45" s="247" t="s">
        <v>1577</v>
      </c>
      <c r="V45" s="211" t="str">
        <f>+'5 - Diseño y Valoración Control'!I49</f>
        <v>SUBDIRECCIÓN DE PLANEACIÓN OPERATIVA</v>
      </c>
      <c r="W45" s="211" t="str">
        <f>+'5 - Diseño y Valoración Control'!J49</f>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
      <c r="X45" s="212" t="str">
        <f>+'5 - Diseño y Valoración Control'!K49</f>
        <v>Preventivo</v>
      </c>
      <c r="Y45" s="99" t="str">
        <f t="shared" si="8"/>
        <v>Probabilidad</v>
      </c>
      <c r="Z45" s="212" t="str">
        <f>+'5 - Diseño y Valoración Control'!M49</f>
        <v>Manual</v>
      </c>
      <c r="AA45" s="99" t="str">
        <f t="shared" si="9"/>
        <v>40%</v>
      </c>
      <c r="AB45" s="212" t="str">
        <f>+'5 - Diseño y Valoración Control'!O49</f>
        <v>Documentado</v>
      </c>
      <c r="AC45" s="212" t="s">
        <v>421</v>
      </c>
      <c r="AD45" s="212" t="str">
        <f>+'5 - Diseño y Valoración Control'!Q49</f>
        <v>Con registro</v>
      </c>
      <c r="AE45" s="202">
        <f>+'5 - Diseño y Valoración Control'!R49</f>
        <v>0.24</v>
      </c>
      <c r="AF45" s="185" t="str">
        <f>+'5 - Diseño y Valoración Control'!S49</f>
        <v>Baja</v>
      </c>
      <c r="AG45" s="202">
        <f>+'5 - Diseño y Valoración Control'!T49</f>
        <v>1</v>
      </c>
      <c r="AH45" s="185" t="str">
        <f>+'5 - Diseño y Valoración Control'!U49</f>
        <v>Catastrófico</v>
      </c>
      <c r="AI45" s="185" t="str">
        <f>+'5 - Diseño y Valoración Control'!V49</f>
        <v>Extremo</v>
      </c>
      <c r="AJ45" s="185" t="str">
        <f>+'5 - Diseño y Valoración Control'!W49</f>
        <v>Reducir</v>
      </c>
      <c r="AK45" s="247" t="s">
        <v>1827</v>
      </c>
      <c r="AL45" s="293" t="s">
        <v>1373</v>
      </c>
      <c r="AM45" s="293" t="s">
        <v>1135</v>
      </c>
      <c r="AN45" s="293" t="s">
        <v>1374</v>
      </c>
      <c r="AO45" s="294">
        <v>3</v>
      </c>
      <c r="AP45" s="212">
        <v>7</v>
      </c>
      <c r="AQ45" s="238">
        <f t="shared" si="7"/>
        <v>2.3333333333333335</v>
      </c>
      <c r="AR45" s="212" t="s">
        <v>2439</v>
      </c>
      <c r="AS45" s="294" t="s">
        <v>2461</v>
      </c>
      <c r="AT45" s="212"/>
      <c r="AU45" s="212" t="s">
        <v>326</v>
      </c>
      <c r="AV45" s="212">
        <f>+'7 - Materialización del Riesgo'!H49</f>
        <v>0</v>
      </c>
      <c r="AW45" s="212">
        <f>+'7 - Materialización del Riesgo'!I49</f>
        <v>0</v>
      </c>
      <c r="AX45" s="212" t="e">
        <f>+'7 - Materialización del Riesgo'!J49</f>
        <v>#DIV/0!</v>
      </c>
      <c r="AY45" s="212" t="e">
        <f>+'7 - Materialización del Riesgo'!K49</f>
        <v>#DIV/0!</v>
      </c>
      <c r="AZ45" s="212">
        <f>+'7 - Materialización del Riesgo'!L49</f>
        <v>0</v>
      </c>
      <c r="BA45" s="212">
        <f>+'7 - Materialización del Riesgo'!M49</f>
        <v>0</v>
      </c>
      <c r="BB45" s="212">
        <f>+'7 - Materialización del Riesgo'!N49</f>
        <v>0</v>
      </c>
      <c r="BC45" s="212">
        <f>+'7 - Materialización del Riesgo'!O49</f>
        <v>0</v>
      </c>
      <c r="BD45" s="212" t="e">
        <f>+'7 - Materialización del Riesgo'!P49</f>
        <v>#DIV/0!</v>
      </c>
      <c r="BE45" s="238">
        <f>+'7 - Materialización del Riesgo'!Q49</f>
        <v>1</v>
      </c>
    </row>
    <row r="46" spans="2:57" s="114" customFormat="1" ht="105" hidden="1" x14ac:dyDescent="0.25">
      <c r="B46" s="211" t="str">
        <f>+'3 - Identificación del Riesgo'!B49</f>
        <v>PLANIFICACIÓN DEL ORDENAMIENTO SOCIAL DE LA PROPIEDAD</v>
      </c>
      <c r="C46" s="211" t="str">
        <f>+'3 - Identificación del Riesgo'!C49</f>
        <v>Determinar las acciones necesarias a cargo de la Entidad para consolidar el Ordenamiento Social de la Propiedad Rural considerando los modelos de atención por oferta, demanda y descongestión</v>
      </c>
      <c r="D46" s="211" t="str">
        <f>+'3 - Identificación del Riesgo'!D49</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6" s="212" t="str">
        <f>+'3 - Identificación del Riesgo'!F49</f>
        <v>SUBDIRECCIÓN DE PLANEACIÓN OPERATIVA</v>
      </c>
      <c r="F46" s="247" t="s">
        <v>1731</v>
      </c>
      <c r="G46" s="212" t="str">
        <f>+'3 - Identificación del Riesgo'!H49</f>
        <v>Incumplimiento en la formulación e implementación de los POSPR en los municipios programados por razones técnicas y operativas</v>
      </c>
      <c r="H46" s="212" t="str">
        <f>+'3 - Identificación del Riesgo'!I49</f>
        <v>Afectación Económica o presupuestal</v>
      </c>
      <c r="I46" s="211"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J46" s="215">
        <f>+'3 - Identificación del Riesgo'!O49</f>
        <v>44701</v>
      </c>
      <c r="K46" s="215" t="str">
        <f>+'3 - Identificación del Riesgo'!K49</f>
        <v>OPERATIVOS</v>
      </c>
      <c r="L46" s="214" t="str">
        <f>+'3 - Identificación del Riesgo'!N49</f>
        <v>Ejecución y administración de procesos</v>
      </c>
      <c r="M46" s="213"/>
      <c r="N46" s="241" t="str">
        <f t="shared" si="2"/>
        <v/>
      </c>
      <c r="O46" s="242" t="str">
        <f t="shared" si="3"/>
        <v/>
      </c>
      <c r="P46" s="213"/>
      <c r="Q46" s="241" t="str">
        <f>IF(OR(P46=[1]Datos!$A$23,P46=[1]Datos!$B$23),"Leve",IF(OR(P46=[1]Datos!$A$24,P46=[1]Datos!$B$24),"Menor",IF(OR(P46=[1]Datos!$A$25,P46=[1]Datos!$B$25),"Moderado",IF(OR(P46=[1]Datos!$A$26,P46=[1]Datos!$B$26),"Mayor",IF(OR(P46=[1]Datos!$A$27,P46=[1]Datos!$B$27),"Catastrófico","")))))</f>
        <v/>
      </c>
      <c r="R46" s="242" t="str">
        <f t="shared" si="4"/>
        <v/>
      </c>
      <c r="S46" s="241" t="str">
        <f t="shared" si="5"/>
        <v/>
      </c>
      <c r="T46" s="241" t="e">
        <f t="shared" si="6"/>
        <v>#N/A</v>
      </c>
      <c r="U46" s="247" t="s">
        <v>1578</v>
      </c>
      <c r="V46" s="211" t="str">
        <f>+'5 - Diseño y Valoración Control'!I50</f>
        <v>SUBDIRECCIÓN DE PLANEACIÓN OPERATIVA</v>
      </c>
      <c r="W46" s="211" t="str">
        <f>+'5 - Diseño y Valoración Control'!J50</f>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v>
      </c>
      <c r="X46" s="212" t="str">
        <f>+'5 - Diseño y Valoración Control'!K50</f>
        <v>Correctivo</v>
      </c>
      <c r="Y46" s="99" t="str">
        <f t="shared" si="8"/>
        <v>Impacto</v>
      </c>
      <c r="Z46" s="212" t="str">
        <f>+'5 - Diseño y Valoración Control'!M50</f>
        <v>Manual</v>
      </c>
      <c r="AA46" s="99" t="str">
        <f t="shared" si="9"/>
        <v>25%</v>
      </c>
      <c r="AB46" s="212" t="str">
        <f>+'5 - Diseño y Valoración Control'!O50</f>
        <v>Documentado</v>
      </c>
      <c r="AC46" s="212" t="s">
        <v>421</v>
      </c>
      <c r="AD46" s="212" t="str">
        <f>+'5 - Diseño y Valoración Control'!Q50</f>
        <v>Con registro</v>
      </c>
      <c r="AE46" s="202">
        <f>+'5 - Diseño y Valoración Control'!R50</f>
        <v>0</v>
      </c>
      <c r="AF46" s="185" t="str">
        <f>+'5 - Diseño y Valoración Control'!S50</f>
        <v/>
      </c>
      <c r="AG46" s="202">
        <f>+'5 - Diseño y Valoración Control'!T50</f>
        <v>0</v>
      </c>
      <c r="AH46" s="185" t="str">
        <f>+'5 - Diseño y Valoración Control'!U50</f>
        <v/>
      </c>
      <c r="AI46" s="185" t="str">
        <f>+'5 - Diseño y Valoración Control'!V50</f>
        <v/>
      </c>
      <c r="AJ46" s="185"/>
      <c r="AK46" s="247" t="s">
        <v>1828</v>
      </c>
      <c r="AL46" s="211"/>
      <c r="AM46" s="211" t="str">
        <f>+'6 - Plan de Acciones Preventiva'!H48</f>
        <v/>
      </c>
      <c r="AN46" s="211">
        <f>+'6 - Plan de Acciones Preventiva'!I48</f>
        <v>0</v>
      </c>
      <c r="AO46" s="293">
        <f>+'6 - Plan de Acciones Preventiva'!J48</f>
        <v>0</v>
      </c>
      <c r="AP46" s="212">
        <f>+'6 - Plan de Acciones Preventiva'!AI48</f>
        <v>0</v>
      </c>
      <c r="AQ46" s="238" t="e">
        <f t="shared" si="7"/>
        <v>#DIV/0!</v>
      </c>
      <c r="AR46" s="212">
        <f>+'6 - Plan de Acciones Preventiva'!AK48</f>
        <v>0</v>
      </c>
      <c r="AS46" s="243"/>
      <c r="AT46" s="243">
        <f>+'6 - Plan de Acciones Preventiva'!AM48</f>
        <v>0</v>
      </c>
      <c r="AU46" s="212">
        <f>+'7 - Materialización del Riesgo'!G50</f>
        <v>0</v>
      </c>
      <c r="AV46" s="212">
        <f>+'7 - Materialización del Riesgo'!H50</f>
        <v>0</v>
      </c>
      <c r="AW46" s="212">
        <f>+'7 - Materialización del Riesgo'!I50</f>
        <v>0</v>
      </c>
      <c r="AX46" s="212" t="e">
        <f>+'7 - Materialización del Riesgo'!J50</f>
        <v>#DIV/0!</v>
      </c>
      <c r="AY46" s="212" t="e">
        <f>+'7 - Materialización del Riesgo'!K50</f>
        <v>#DIV/0!</v>
      </c>
      <c r="AZ46" s="212">
        <f>+'7 - Materialización del Riesgo'!L50</f>
        <v>0</v>
      </c>
      <c r="BA46" s="212">
        <f>+'7 - Materialización del Riesgo'!M50</f>
        <v>0</v>
      </c>
      <c r="BB46" s="212">
        <f>+'7 - Materialización del Riesgo'!N50</f>
        <v>0</v>
      </c>
      <c r="BC46" s="212">
        <f>+'7 - Materialización del Riesgo'!O50</f>
        <v>0</v>
      </c>
      <c r="BD46" s="212" t="e">
        <f>+'7 - Materialización del Riesgo'!P50</f>
        <v>#DIV/0!</v>
      </c>
      <c r="BE46" s="238">
        <f>+'7 - Materialización del Riesgo'!Q50</f>
        <v>1</v>
      </c>
    </row>
    <row r="47" spans="2:57" s="114" customFormat="1" ht="195" x14ac:dyDescent="0.25">
      <c r="B47" s="211" t="str">
        <f>+'3 - Identificación del Riesgo'!B50</f>
        <v>PLANIFICACIÓN DEL ORDENAMIENTO SOCIAL DE LA PROPIEDAD</v>
      </c>
      <c r="C47" s="211" t="str">
        <f>+'3 - Identificación del Riesgo'!C50</f>
        <v>Determinar las acciones necesarias a cargo de la Entidad para consolidar el Ordenamiento Social de la Propiedad Rural considerando los modelos de atención por oferta, demanda y descongestión</v>
      </c>
      <c r="D47" s="211" t="str">
        <f>+'3 - Identificación del Riesgo'!D50</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7" s="212" t="str">
        <f>+'3 - Identificación del Riesgo'!F50</f>
        <v>SUBDIRECCIÓN DE PLANEACIÓN OPERATIVA</v>
      </c>
      <c r="F47" s="247" t="s">
        <v>1732</v>
      </c>
      <c r="G47" s="212" t="str">
        <f>+'3 - Identificación del Riesgo'!H50</f>
        <v>Retrasos o suspensión en la formulación e implementación de POSPR en los municipios programados por condiciones de seguridad adversas a la operación</v>
      </c>
      <c r="H47" s="212" t="str">
        <f>+'3 - Identificación del Riesgo'!I50</f>
        <v>Afectación Económica o presupuestal</v>
      </c>
      <c r="I47" s="211"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J47" s="215">
        <f>+'3 - Identificación del Riesgo'!O50</f>
        <v>44701</v>
      </c>
      <c r="K47" s="215" t="str">
        <f>+'3 - Identificación del Riesgo'!K50</f>
        <v>OPERATIVOS</v>
      </c>
      <c r="L47" s="214" t="str">
        <f>+'3 - Identificación del Riesgo'!N50</f>
        <v>Daños a activos fijos/ eventos externos</v>
      </c>
      <c r="M47" s="213">
        <v>18</v>
      </c>
      <c r="N47" s="241" t="str">
        <f t="shared" si="2"/>
        <v>Baja</v>
      </c>
      <c r="O47" s="242">
        <f t="shared" si="3"/>
        <v>0.4</v>
      </c>
      <c r="P47" s="213" t="s">
        <v>951</v>
      </c>
      <c r="Q47" s="241" t="str">
        <f>IF(OR(P47=[1]Datos!$A$23,P47=[1]Datos!$B$23),"Leve",IF(OR(P47=[1]Datos!$A$24,P47=[1]Datos!$B$24),"Menor",IF(OR(P47=[1]Datos!$A$25,P47=[1]Datos!$B$25),"Moderado",IF(OR(P47=[1]Datos!$A$26,P47=[1]Datos!$B$26),"Mayor",IF(OR(P47=[1]Datos!$A$27,P47=[1]Datos!$B$27),"Catastrófico","")))))</f>
        <v>Catastrófico</v>
      </c>
      <c r="R47" s="242">
        <f t="shared" si="4"/>
        <v>1</v>
      </c>
      <c r="S47" s="241" t="str">
        <f t="shared" si="5"/>
        <v>Extremo</v>
      </c>
      <c r="T47" s="241" t="str">
        <f t="shared" si="6"/>
        <v>Reducir</v>
      </c>
      <c r="U47" s="247" t="s">
        <v>1579</v>
      </c>
      <c r="V47" s="211" t="str">
        <f>+'5 - Diseño y Valoración Control'!I51</f>
        <v>SUBDIRECCIÓN DE PLANEACIÓN OPERATIVA</v>
      </c>
      <c r="W47" s="211" t="str">
        <f>+'5 - Diseño y Valoración Control'!J51</f>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
      <c r="X47" s="212" t="str">
        <f>+'5 - Diseño y Valoración Control'!K51</f>
        <v>Preventivo</v>
      </c>
      <c r="Y47" s="99" t="str">
        <f t="shared" si="8"/>
        <v>Probabilidad</v>
      </c>
      <c r="Z47" s="212" t="str">
        <f>+'5 - Diseño y Valoración Control'!M51</f>
        <v>Manual</v>
      </c>
      <c r="AA47" s="99" t="str">
        <f t="shared" si="9"/>
        <v>40%</v>
      </c>
      <c r="AB47" s="212" t="str">
        <f>+'5 - Diseño y Valoración Control'!O51</f>
        <v>Documentado</v>
      </c>
      <c r="AC47" s="212" t="s">
        <v>421</v>
      </c>
      <c r="AD47" s="212" t="str">
        <f>+'5 - Diseño y Valoración Control'!Q51</f>
        <v>Con registro</v>
      </c>
      <c r="AE47" s="202">
        <f>+'5 - Diseño y Valoración Control'!R51</f>
        <v>0.24</v>
      </c>
      <c r="AF47" s="185" t="str">
        <f>+'5 - Diseño y Valoración Control'!S51</f>
        <v>Baja</v>
      </c>
      <c r="AG47" s="202">
        <f>+'5 - Diseño y Valoración Control'!T51</f>
        <v>1</v>
      </c>
      <c r="AH47" s="185" t="str">
        <f>+'5 - Diseño y Valoración Control'!U51</f>
        <v>Catastrófico</v>
      </c>
      <c r="AI47" s="185" t="str">
        <f>+'5 - Diseño y Valoración Control'!V51</f>
        <v>Extremo</v>
      </c>
      <c r="AJ47" s="185" t="str">
        <f>+'5 - Diseño y Valoración Control'!W51</f>
        <v>Reducir</v>
      </c>
      <c r="AK47" s="247" t="s">
        <v>1829</v>
      </c>
      <c r="AL47" s="293" t="s">
        <v>1375</v>
      </c>
      <c r="AM47" s="293" t="s">
        <v>1135</v>
      </c>
      <c r="AN47" s="293" t="s">
        <v>1376</v>
      </c>
      <c r="AO47" s="294">
        <v>9</v>
      </c>
      <c r="AP47" s="212">
        <v>12</v>
      </c>
      <c r="AQ47" s="238">
        <f t="shared" si="7"/>
        <v>1.333333333333333</v>
      </c>
      <c r="AR47" s="212" t="s">
        <v>2439</v>
      </c>
      <c r="AS47" s="243" t="s">
        <v>2463</v>
      </c>
      <c r="AT47" s="243">
        <f>+'6 - Plan de Acciones Preventiva'!AM49</f>
        <v>0</v>
      </c>
      <c r="AU47" s="212" t="s">
        <v>326</v>
      </c>
      <c r="AV47" s="212">
        <f>+'7 - Materialización del Riesgo'!H51</f>
        <v>0</v>
      </c>
      <c r="AW47" s="212">
        <f>+'7 - Materialización del Riesgo'!I51</f>
        <v>0</v>
      </c>
      <c r="AX47" s="212" t="e">
        <f>+'7 - Materialización del Riesgo'!J51</f>
        <v>#DIV/0!</v>
      </c>
      <c r="AY47" s="212" t="e">
        <f>+'7 - Materialización del Riesgo'!K51</f>
        <v>#DIV/0!</v>
      </c>
      <c r="AZ47" s="212">
        <f>+'7 - Materialización del Riesgo'!L51</f>
        <v>0</v>
      </c>
      <c r="BA47" s="212">
        <f>+'7 - Materialización del Riesgo'!M51</f>
        <v>0</v>
      </c>
      <c r="BB47" s="212">
        <f>+'7 - Materialización del Riesgo'!N51</f>
        <v>0</v>
      </c>
      <c r="BC47" s="212">
        <f>+'7 - Materialización del Riesgo'!O51</f>
        <v>0</v>
      </c>
      <c r="BD47" s="212" t="e">
        <f>+'7 - Materialización del Riesgo'!P51</f>
        <v>#DIV/0!</v>
      </c>
      <c r="BE47" s="238">
        <f>+'7 - Materialización del Riesgo'!Q51</f>
        <v>1</v>
      </c>
    </row>
    <row r="48" spans="2:57" s="114" customFormat="1" ht="105" hidden="1" x14ac:dyDescent="0.25">
      <c r="B48" s="211" t="str">
        <f>+'3 - Identificación del Riesgo'!B51</f>
        <v>PLANIFICACIÓN DEL ORDENAMIENTO SOCIAL DE LA PROPIEDAD</v>
      </c>
      <c r="C48" s="211" t="str">
        <f>+'3 - Identificación del Riesgo'!C51</f>
        <v>Determinar las acciones necesarias a cargo de la Entidad para consolidar el Ordenamiento Social de la Propiedad Rural considerando los modelos de atención por oferta, demanda y descongestión</v>
      </c>
      <c r="D48" s="211" t="str">
        <f>+'3 - Identificación del Riesgo'!D51</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8" s="212" t="str">
        <f>+'3 - Identificación del Riesgo'!F51</f>
        <v>SUBDIRECCIÓN DE PLANEACIÓN OPERATIVA</v>
      </c>
      <c r="F48" s="247" t="s">
        <v>1732</v>
      </c>
      <c r="G48" s="212" t="str">
        <f>+'3 - Identificación del Riesgo'!H51</f>
        <v>Retrasos o suspensión en la formulación e implementación de POSPR en los municipios programados por condiciones de seguridad adversas a la operación</v>
      </c>
      <c r="H48" s="212" t="str">
        <f>+'3 - Identificación del Riesgo'!I51</f>
        <v>Afectación Económica o presupuestal</v>
      </c>
      <c r="I48" s="211"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J48" s="215">
        <f>+'3 - Identificación del Riesgo'!O51</f>
        <v>44701</v>
      </c>
      <c r="K48" s="215" t="str">
        <f>+'3 - Identificación del Riesgo'!K51</f>
        <v>OPERATIVOS</v>
      </c>
      <c r="L48" s="214" t="str">
        <f>+'3 - Identificación del Riesgo'!N51</f>
        <v>Daños a activos fijos/ eventos externos</v>
      </c>
      <c r="M48" s="213">
        <v>18</v>
      </c>
      <c r="N48" s="241" t="str">
        <f t="shared" si="2"/>
        <v>Baja</v>
      </c>
      <c r="O48" s="242">
        <f t="shared" si="3"/>
        <v>0.4</v>
      </c>
      <c r="P48" s="213" t="s">
        <v>951</v>
      </c>
      <c r="Q48" s="241" t="str">
        <f>IF(OR(P48=[1]Datos!$A$23,P48=[1]Datos!$B$23),"Leve",IF(OR(P48=[1]Datos!$A$24,P48=[1]Datos!$B$24),"Menor",IF(OR(P48=[1]Datos!$A$25,P48=[1]Datos!$B$25),"Moderado",IF(OR(P48=[1]Datos!$A$26,P48=[1]Datos!$B$26),"Mayor",IF(OR(P48=[1]Datos!$A$27,P48=[1]Datos!$B$27),"Catastrófico","")))))</f>
        <v>Catastrófico</v>
      </c>
      <c r="R48" s="242">
        <f t="shared" si="4"/>
        <v>1</v>
      </c>
      <c r="S48" s="241" t="str">
        <f t="shared" si="5"/>
        <v>Extremo</v>
      </c>
      <c r="T48" s="241" t="str">
        <f t="shared" si="6"/>
        <v>Reducir</v>
      </c>
      <c r="U48" s="247" t="s">
        <v>1580</v>
      </c>
      <c r="V48" s="211" t="str">
        <f>+'5 - Diseño y Valoración Control'!I52</f>
        <v>SUBDIRECCIÓN DE PLANEACIÓN OPERATIVA</v>
      </c>
      <c r="W48" s="211" t="str">
        <f>+'5 - Diseño y Valoración Control'!J52</f>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v>
      </c>
      <c r="X48" s="212" t="str">
        <f>+'5 - Diseño y Valoración Control'!K52</f>
        <v>Preventivo</v>
      </c>
      <c r="Y48" s="99" t="str">
        <f t="shared" si="8"/>
        <v>Probabilidad</v>
      </c>
      <c r="Z48" s="212" t="str">
        <f>+'5 - Diseño y Valoración Control'!M52</f>
        <v>Manual</v>
      </c>
      <c r="AA48" s="99" t="str">
        <f t="shared" si="9"/>
        <v>40%</v>
      </c>
      <c r="AB48" s="212" t="str">
        <f>+'5 - Diseño y Valoración Control'!O52</f>
        <v>Documentado</v>
      </c>
      <c r="AC48" s="212" t="s">
        <v>421</v>
      </c>
      <c r="AD48" s="212" t="str">
        <f>+'5 - Diseño y Valoración Control'!Q52</f>
        <v>Con registro</v>
      </c>
      <c r="AE48" s="202">
        <f>+'5 - Diseño y Valoración Control'!R52</f>
        <v>0.14399999999999999</v>
      </c>
      <c r="AF48" s="185" t="str">
        <f>+'5 - Diseño y Valoración Control'!S52</f>
        <v>Muy Baja</v>
      </c>
      <c r="AG48" s="202">
        <f>+'5 - Diseño y Valoración Control'!T52</f>
        <v>1</v>
      </c>
      <c r="AH48" s="185" t="str">
        <f>+'5 - Diseño y Valoración Control'!U52</f>
        <v>Catastrófico</v>
      </c>
      <c r="AI48" s="185" t="str">
        <f>+'5 - Diseño y Valoración Control'!V52</f>
        <v>Extremo</v>
      </c>
      <c r="AJ48" s="185" t="str">
        <f>+'5 - Diseño y Valoración Control'!W52</f>
        <v>Reducir</v>
      </c>
      <c r="AK48" s="247" t="s">
        <v>1830</v>
      </c>
      <c r="AL48" s="211"/>
      <c r="AM48" s="211" t="str">
        <f>+'6 - Plan de Acciones Preventiva'!H50</f>
        <v/>
      </c>
      <c r="AN48" s="211">
        <f>+'6 - Plan de Acciones Preventiva'!I50</f>
        <v>0</v>
      </c>
      <c r="AO48" s="293">
        <f>+'6 - Plan de Acciones Preventiva'!J50</f>
        <v>0</v>
      </c>
      <c r="AP48" s="212">
        <f>+'6 - Plan de Acciones Preventiva'!AI50</f>
        <v>0</v>
      </c>
      <c r="AQ48" s="238" t="e">
        <f t="shared" si="7"/>
        <v>#DIV/0!</v>
      </c>
      <c r="AR48" s="212">
        <f>+'6 - Plan de Acciones Preventiva'!AK50</f>
        <v>0</v>
      </c>
      <c r="AS48" s="243"/>
      <c r="AT48" s="243">
        <f>+'6 - Plan de Acciones Preventiva'!AM50</f>
        <v>0</v>
      </c>
      <c r="AU48" s="212">
        <f>+'7 - Materialización del Riesgo'!G52</f>
        <v>0</v>
      </c>
      <c r="AV48" s="212">
        <f>+'7 - Materialización del Riesgo'!H52</f>
        <v>0</v>
      </c>
      <c r="AW48" s="212">
        <f>+'7 - Materialización del Riesgo'!I52</f>
        <v>0</v>
      </c>
      <c r="AX48" s="212" t="e">
        <f>+'7 - Materialización del Riesgo'!J52</f>
        <v>#DIV/0!</v>
      </c>
      <c r="AY48" s="212" t="e">
        <f>+'7 - Materialización del Riesgo'!K52</f>
        <v>#DIV/0!</v>
      </c>
      <c r="AZ48" s="212">
        <f>+'7 - Materialización del Riesgo'!L52</f>
        <v>0</v>
      </c>
      <c r="BA48" s="212">
        <f>+'7 - Materialización del Riesgo'!M52</f>
        <v>0</v>
      </c>
      <c r="BB48" s="212">
        <f>+'7 - Materialización del Riesgo'!N52</f>
        <v>0</v>
      </c>
      <c r="BC48" s="212">
        <f>+'7 - Materialización del Riesgo'!O52</f>
        <v>0</v>
      </c>
      <c r="BD48" s="212" t="e">
        <f>+'7 - Materialización del Riesgo'!P52</f>
        <v>#DIV/0!</v>
      </c>
      <c r="BE48" s="238">
        <f>+'7 - Materialización del Riesgo'!Q52</f>
        <v>1</v>
      </c>
    </row>
    <row r="49" spans="2:57" s="114" customFormat="1" ht="105" hidden="1" x14ac:dyDescent="0.25">
      <c r="B49" s="211" t="str">
        <f>+'3 - Identificación del Riesgo'!B52</f>
        <v>PLANIFICACIÓN DEL ORDENAMIENTO SOCIAL DE LA PROPIEDAD</v>
      </c>
      <c r="C49" s="211" t="str">
        <f>+'3 - Identificación del Riesgo'!C52</f>
        <v>Determinar las acciones necesarias a cargo de la Entidad para consolidar el Ordenamiento Social de la Propiedad Rural considerando los modelos de atención por oferta, demanda y descongestión</v>
      </c>
      <c r="D49" s="211" t="str">
        <f>+'3 - Identificación del Riesgo'!D52</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49" s="212" t="str">
        <f>+'3 - Identificación del Riesgo'!F52</f>
        <v>SUBDIRECCIÓN DE PLANEACIÓN OPERATIVA</v>
      </c>
      <c r="F49" s="247" t="s">
        <v>1732</v>
      </c>
      <c r="G49" s="212" t="str">
        <f>+'3 - Identificación del Riesgo'!H52</f>
        <v>Retrasos o suspensión en la formulación e implementación de POSPR en los municipios programados por condiciones de seguridad adversas a la operación</v>
      </c>
      <c r="H49" s="212" t="str">
        <f>+'3 - Identificación del Riesgo'!I52</f>
        <v>Afectación Económica o presupuestal</v>
      </c>
      <c r="I49" s="211"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J49" s="215">
        <f>+'3 - Identificación del Riesgo'!O52</f>
        <v>44701</v>
      </c>
      <c r="K49" s="215" t="str">
        <f>+'3 - Identificación del Riesgo'!K52</f>
        <v>OPERATIVOS</v>
      </c>
      <c r="L49" s="214" t="str">
        <f>+'3 - Identificación del Riesgo'!N52</f>
        <v>Daños a activos fijos/ eventos externos</v>
      </c>
      <c r="M49" s="213"/>
      <c r="N49" s="241" t="str">
        <f t="shared" si="2"/>
        <v/>
      </c>
      <c r="O49" s="242" t="str">
        <f t="shared" si="3"/>
        <v/>
      </c>
      <c r="P49" s="213"/>
      <c r="Q49" s="241" t="str">
        <f>IF(OR(P49=[1]Datos!$A$23,P49=[1]Datos!$B$23),"Leve",IF(OR(P49=[1]Datos!$A$24,P49=[1]Datos!$B$24),"Menor",IF(OR(P49=[1]Datos!$A$25,P49=[1]Datos!$B$25),"Moderado",IF(OR(P49=[1]Datos!$A$26,P49=[1]Datos!$B$26),"Mayor",IF(OR(P49=[1]Datos!$A$27,P49=[1]Datos!$B$27),"Catastrófico","")))))</f>
        <v/>
      </c>
      <c r="R49" s="242" t="str">
        <f t="shared" si="4"/>
        <v/>
      </c>
      <c r="S49" s="241" t="str">
        <f t="shared" si="5"/>
        <v/>
      </c>
      <c r="T49" s="241" t="e">
        <f t="shared" si="6"/>
        <v>#N/A</v>
      </c>
      <c r="U49" s="247" t="s">
        <v>1581</v>
      </c>
      <c r="V49" s="211" t="str">
        <f>+'5 - Diseño y Valoración Control'!I53</f>
        <v>SUBDIRECCIÓN DE PLANEACIÓN OPERATIVA</v>
      </c>
      <c r="W49" s="211" t="str">
        <f>+'5 - Diseño y Valoración Control'!J53</f>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v>
      </c>
      <c r="X49" s="212" t="str">
        <f>+'5 - Diseño y Valoración Control'!K53</f>
        <v>Correctivo</v>
      </c>
      <c r="Y49" s="99" t="str">
        <f t="shared" si="8"/>
        <v>Impacto</v>
      </c>
      <c r="Z49" s="212" t="str">
        <f>+'5 - Diseño y Valoración Control'!M53</f>
        <v>Manual</v>
      </c>
      <c r="AA49" s="99" t="str">
        <f t="shared" si="9"/>
        <v>25%</v>
      </c>
      <c r="AB49" s="212" t="str">
        <f>+'5 - Diseño y Valoración Control'!O53</f>
        <v>Documentado</v>
      </c>
      <c r="AC49" s="212" t="s">
        <v>421</v>
      </c>
      <c r="AD49" s="212" t="str">
        <f>+'5 - Diseño y Valoración Control'!Q53</f>
        <v>Con registro</v>
      </c>
      <c r="AE49" s="202">
        <f>+'5 - Diseño y Valoración Control'!R53</f>
        <v>0</v>
      </c>
      <c r="AF49" s="185" t="str">
        <f>+'5 - Diseño y Valoración Control'!S53</f>
        <v/>
      </c>
      <c r="AG49" s="202">
        <f>+'5 - Diseño y Valoración Control'!T53</f>
        <v>0</v>
      </c>
      <c r="AH49" s="185" t="str">
        <f>+'5 - Diseño y Valoración Control'!U53</f>
        <v/>
      </c>
      <c r="AI49" s="185" t="str">
        <f>+'5 - Diseño y Valoración Control'!V53</f>
        <v/>
      </c>
      <c r="AJ49" s="185"/>
      <c r="AK49" s="247" t="s">
        <v>1831</v>
      </c>
      <c r="AL49" s="211"/>
      <c r="AM49" s="211" t="str">
        <f>+'6 - Plan de Acciones Preventiva'!H51</f>
        <v/>
      </c>
      <c r="AN49" s="211">
        <f>+'6 - Plan de Acciones Preventiva'!I51</f>
        <v>0</v>
      </c>
      <c r="AO49" s="293">
        <f>+'6 - Plan de Acciones Preventiva'!J51</f>
        <v>0</v>
      </c>
      <c r="AP49" s="212">
        <f>+'6 - Plan de Acciones Preventiva'!AI51</f>
        <v>0</v>
      </c>
      <c r="AQ49" s="238" t="e">
        <f t="shared" si="7"/>
        <v>#DIV/0!</v>
      </c>
      <c r="AR49" s="212">
        <f>+'6 - Plan de Acciones Preventiva'!AK51</f>
        <v>0</v>
      </c>
      <c r="AS49" s="243"/>
      <c r="AT49" s="243">
        <f>+'6 - Plan de Acciones Preventiva'!AM51</f>
        <v>0</v>
      </c>
      <c r="AU49" s="212">
        <f>+'7 - Materialización del Riesgo'!G53</f>
        <v>0</v>
      </c>
      <c r="AV49" s="212">
        <f>+'7 - Materialización del Riesgo'!H53</f>
        <v>0</v>
      </c>
      <c r="AW49" s="212">
        <f>+'7 - Materialización del Riesgo'!I53</f>
        <v>0</v>
      </c>
      <c r="AX49" s="212" t="e">
        <f>+'7 - Materialización del Riesgo'!J53</f>
        <v>#DIV/0!</v>
      </c>
      <c r="AY49" s="212" t="e">
        <f>+'7 - Materialización del Riesgo'!K53</f>
        <v>#DIV/0!</v>
      </c>
      <c r="AZ49" s="212">
        <f>+'7 - Materialización del Riesgo'!L53</f>
        <v>0</v>
      </c>
      <c r="BA49" s="212">
        <f>+'7 - Materialización del Riesgo'!M53</f>
        <v>0</v>
      </c>
      <c r="BB49" s="212">
        <f>+'7 - Materialización del Riesgo'!N53</f>
        <v>0</v>
      </c>
      <c r="BC49" s="212">
        <f>+'7 - Materialización del Riesgo'!O53</f>
        <v>0</v>
      </c>
      <c r="BD49" s="212" t="e">
        <f>+'7 - Materialización del Riesgo'!P53</f>
        <v>#DIV/0!</v>
      </c>
      <c r="BE49" s="238">
        <f>+'7 - Materialización del Riesgo'!Q53</f>
        <v>1</v>
      </c>
    </row>
    <row r="50" spans="2:57" s="114" customFormat="1" ht="105" x14ac:dyDescent="0.25">
      <c r="B50" s="211" t="str">
        <f>+'3 - Identificación del Riesgo'!B53</f>
        <v>PLANIFICACIÓN DEL ORDENAMIENTO SOCIAL DE LA PROPIEDAD</v>
      </c>
      <c r="C50" s="211" t="str">
        <f>+'3 - Identificación del Riesgo'!C53</f>
        <v>Determinar las acciones necesarias a cargo de la Entidad para consolidar el Ordenamiento Social de la Propiedad Rural considerando los modelos de atención por oferta, demanda y descongestión</v>
      </c>
      <c r="D50" s="211" t="str">
        <f>+'3 - Identificación del Riesgo'!D53</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0" s="212" t="str">
        <f>+'3 - Identificación del Riesgo'!F53</f>
        <v>SUBDIRECCIÓN DE PLANEACIÓN OPERATIVA</v>
      </c>
      <c r="F50" s="247" t="s">
        <v>1733</v>
      </c>
      <c r="G50" s="212" t="str">
        <f>+'3 - Identificación del Riesgo'!H53</f>
        <v>Incumplimientos por parte de los socios estratégicos y/u operadores de catastro en la entrega de insumos / productos requeridos para la formulación e implementación de POSPR, en el marco de los convenios celebrados</v>
      </c>
      <c r="H50" s="212" t="str">
        <f>+'3 - Identificación del Riesgo'!I53</f>
        <v>Afectación Económica o presupuestal</v>
      </c>
      <c r="I50" s="211"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J50" s="215">
        <f>+'3 - Identificación del Riesgo'!O53</f>
        <v>44701</v>
      </c>
      <c r="K50" s="215" t="str">
        <f>+'3 - Identificación del Riesgo'!K53</f>
        <v>OPERATIVOS</v>
      </c>
      <c r="L50" s="214" t="str">
        <f>+'3 - Identificación del Riesgo'!N53</f>
        <v>Ejecución y administración de procesos</v>
      </c>
      <c r="M50" s="213">
        <v>50</v>
      </c>
      <c r="N50" s="241" t="str">
        <f t="shared" si="2"/>
        <v>Media</v>
      </c>
      <c r="O50" s="242">
        <f t="shared" si="3"/>
        <v>0.6</v>
      </c>
      <c r="P50" s="213" t="s">
        <v>951</v>
      </c>
      <c r="Q50" s="241" t="str">
        <f>IF(OR(P50=[1]Datos!$A$23,P50=[1]Datos!$B$23),"Leve",IF(OR(P50=[1]Datos!$A$24,P50=[1]Datos!$B$24),"Menor",IF(OR(P50=[1]Datos!$A$25,P50=[1]Datos!$B$25),"Moderado",IF(OR(P50=[1]Datos!$A$26,P50=[1]Datos!$B$26),"Mayor",IF(OR(P50=[1]Datos!$A$27,P50=[1]Datos!$B$27),"Catastrófico","")))))</f>
        <v>Catastrófico</v>
      </c>
      <c r="R50" s="242">
        <f t="shared" si="4"/>
        <v>1</v>
      </c>
      <c r="S50" s="241" t="str">
        <f t="shared" si="5"/>
        <v>Extremo</v>
      </c>
      <c r="T50" s="241" t="str">
        <f t="shared" si="6"/>
        <v>Reducir</v>
      </c>
      <c r="U50" s="247" t="s">
        <v>1582</v>
      </c>
      <c r="V50" s="211" t="str">
        <f>+'5 - Diseño y Valoración Control'!I54</f>
        <v>SUBDIRECCIÓN DE PLANEACIÓN OPERATIVA</v>
      </c>
      <c r="W50" s="211" t="str">
        <f>+'5 - Diseño y Valoración Control'!J54</f>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0" s="212" t="str">
        <f>+'5 - Diseño y Valoración Control'!K54</f>
        <v>Detectivo</v>
      </c>
      <c r="Y50" s="99" t="str">
        <f t="shared" si="8"/>
        <v>Impacto</v>
      </c>
      <c r="Z50" s="212" t="str">
        <f>+'5 - Diseño y Valoración Control'!M54</f>
        <v>Manual</v>
      </c>
      <c r="AA50" s="99" t="str">
        <f t="shared" si="9"/>
        <v>30%</v>
      </c>
      <c r="AB50" s="212" t="str">
        <f>+'5 - Diseño y Valoración Control'!O54</f>
        <v>Documentado</v>
      </c>
      <c r="AC50" s="212" t="s">
        <v>421</v>
      </c>
      <c r="AD50" s="212" t="str">
        <f>+'5 - Diseño y Valoración Control'!Q54</f>
        <v>Con registro</v>
      </c>
      <c r="AE50" s="202">
        <f>+'5 - Diseño y Valoración Control'!R54</f>
        <v>0.6</v>
      </c>
      <c r="AF50" s="185" t="str">
        <f>+'5 - Diseño y Valoración Control'!S54</f>
        <v>Media</v>
      </c>
      <c r="AG50" s="202">
        <f>+'5 - Diseño y Valoración Control'!T54</f>
        <v>0.7</v>
      </c>
      <c r="AH50" s="185" t="str">
        <f>+'5 - Diseño y Valoración Control'!U54</f>
        <v>Mayor</v>
      </c>
      <c r="AI50" s="185" t="str">
        <f>+'5 - Diseño y Valoración Control'!V54</f>
        <v>Alto</v>
      </c>
      <c r="AJ50" s="185" t="str">
        <f>+'5 - Diseño y Valoración Control'!W54</f>
        <v>Reducir</v>
      </c>
      <c r="AK50" s="247" t="s">
        <v>1832</v>
      </c>
      <c r="AL50" s="293" t="s">
        <v>1377</v>
      </c>
      <c r="AM50" s="293" t="s">
        <v>1135</v>
      </c>
      <c r="AN50" s="293" t="s">
        <v>1378</v>
      </c>
      <c r="AO50" s="294">
        <v>4</v>
      </c>
      <c r="AP50" s="212">
        <v>3</v>
      </c>
      <c r="AQ50" s="238">
        <f t="shared" si="7"/>
        <v>0.75</v>
      </c>
      <c r="AR50" s="212" t="s">
        <v>667</v>
      </c>
      <c r="AS50" s="212" t="s">
        <v>2417</v>
      </c>
      <c r="AT50" s="243">
        <f>+'6 - Plan de Acciones Preventiva'!AM52</f>
        <v>0</v>
      </c>
      <c r="AU50" s="212" t="s">
        <v>326</v>
      </c>
      <c r="AV50" s="212">
        <f>+'7 - Materialización del Riesgo'!H54</f>
        <v>0</v>
      </c>
      <c r="AW50" s="212">
        <f>+'7 - Materialización del Riesgo'!I54</f>
        <v>0</v>
      </c>
      <c r="AX50" s="212" t="e">
        <f>+'7 - Materialización del Riesgo'!J54</f>
        <v>#DIV/0!</v>
      </c>
      <c r="AY50" s="212" t="e">
        <f>+'7 - Materialización del Riesgo'!K54</f>
        <v>#DIV/0!</v>
      </c>
      <c r="AZ50" s="212">
        <f>+'7 - Materialización del Riesgo'!L54</f>
        <v>0</v>
      </c>
      <c r="BA50" s="212">
        <f>+'7 - Materialización del Riesgo'!M54</f>
        <v>0</v>
      </c>
      <c r="BB50" s="212">
        <f>+'7 - Materialización del Riesgo'!N54</f>
        <v>0</v>
      </c>
      <c r="BC50" s="212">
        <f>+'7 - Materialización del Riesgo'!O54</f>
        <v>0</v>
      </c>
      <c r="BD50" s="212" t="e">
        <f>+'7 - Materialización del Riesgo'!P54</f>
        <v>#DIV/0!</v>
      </c>
      <c r="BE50" s="238">
        <f>+'7 - Materialización del Riesgo'!Q54</f>
        <v>1</v>
      </c>
    </row>
    <row r="51" spans="2:57" s="114" customFormat="1" ht="105" x14ac:dyDescent="0.25">
      <c r="B51" s="211" t="str">
        <f>+'3 - Identificación del Riesgo'!B54</f>
        <v>PLANIFICACIÓN DEL ORDENAMIENTO SOCIAL DE LA PROPIEDAD</v>
      </c>
      <c r="C51" s="211" t="str">
        <f>+'3 - Identificación del Riesgo'!C54</f>
        <v>Determinar las acciones necesarias a cargo de la Entidad para consolidar el Ordenamiento Social de la Propiedad Rural considerando los modelos de atención por oferta, demanda y descongestión</v>
      </c>
      <c r="D51" s="211" t="str">
        <f>+'3 - Identificación del Riesgo'!D54</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E51" s="212" t="str">
        <f>+'3 - Identificación del Riesgo'!F54</f>
        <v>SUBDIRECCIÓN DE PLANEACIÓN OPERATIVA</v>
      </c>
      <c r="F51" s="247" t="s">
        <v>1733</v>
      </c>
      <c r="G51" s="212" t="str">
        <f>+'3 - Identificación del Riesgo'!H54</f>
        <v>Incumplimientos por parte de los socios estratégicos y/u operadores de catastro en la entrega de insumos / productos requeridos para la formulación e implementación de POSPR, en el marco de los convenios celebrados</v>
      </c>
      <c r="H51" s="212" t="str">
        <f>+'3 - Identificación del Riesgo'!I54</f>
        <v>Afectación Económica o presupuestal</v>
      </c>
      <c r="I51" s="211"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J51" s="215">
        <f>+'3 - Identificación del Riesgo'!O54</f>
        <v>44701</v>
      </c>
      <c r="K51" s="215" t="str">
        <f>+'3 - Identificación del Riesgo'!K54</f>
        <v>OPERATIVOS</v>
      </c>
      <c r="L51" s="214" t="str">
        <f>+'3 - Identificación del Riesgo'!N54</f>
        <v>Ejecución y administración de procesos</v>
      </c>
      <c r="M51" s="213"/>
      <c r="N51" s="241" t="str">
        <f t="shared" si="2"/>
        <v/>
      </c>
      <c r="O51" s="242" t="str">
        <f t="shared" si="3"/>
        <v/>
      </c>
      <c r="P51" s="213"/>
      <c r="Q51" s="241" t="str">
        <f>IF(OR(P51=[1]Datos!$A$23,P51=[1]Datos!$B$23),"Leve",IF(OR(P51=[1]Datos!$A$24,P51=[1]Datos!$B$24),"Menor",IF(OR(P51=[1]Datos!$A$25,P51=[1]Datos!$B$25),"Moderado",IF(OR(P51=[1]Datos!$A$26,P51=[1]Datos!$B$26),"Mayor",IF(OR(P51=[1]Datos!$A$27,P51=[1]Datos!$B$27),"Catastrófico","")))))</f>
        <v/>
      </c>
      <c r="R51" s="242" t="str">
        <f t="shared" si="4"/>
        <v/>
      </c>
      <c r="S51" s="241" t="str">
        <f t="shared" si="5"/>
        <v/>
      </c>
      <c r="T51" s="241" t="e">
        <f t="shared" si="6"/>
        <v>#N/A</v>
      </c>
      <c r="U51" s="247" t="s">
        <v>1583</v>
      </c>
      <c r="V51" s="211" t="str">
        <f>+'5 - Diseño y Valoración Control'!I55</f>
        <v>SUBDIRECCIÓN DE PLANEACIÓN OPERATIVA</v>
      </c>
      <c r="W51" s="211" t="str">
        <f>+'5 - Diseño y Valoración Control'!J55</f>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X51" s="212" t="str">
        <f>+'5 - Diseño y Valoración Control'!K55</f>
        <v>Correctivo</v>
      </c>
      <c r="Y51" s="99" t="str">
        <f t="shared" si="8"/>
        <v>Impacto</v>
      </c>
      <c r="Z51" s="212" t="str">
        <f>+'5 - Diseño y Valoración Control'!M55</f>
        <v>Manual</v>
      </c>
      <c r="AA51" s="99" t="str">
        <f t="shared" si="9"/>
        <v>25%</v>
      </c>
      <c r="AB51" s="212" t="str">
        <f>+'5 - Diseño y Valoración Control'!O55</f>
        <v>Documentado</v>
      </c>
      <c r="AC51" s="212" t="s">
        <v>421</v>
      </c>
      <c r="AD51" s="212" t="str">
        <f>+'5 - Diseño y Valoración Control'!Q55</f>
        <v>Con registro</v>
      </c>
      <c r="AE51" s="202">
        <f>+'5 - Diseño y Valoración Control'!R55</f>
        <v>0</v>
      </c>
      <c r="AF51" s="185" t="str">
        <f>+'5 - Diseño y Valoración Control'!S55</f>
        <v/>
      </c>
      <c r="AG51" s="202">
        <f>+'5 - Diseño y Valoración Control'!T55</f>
        <v>0</v>
      </c>
      <c r="AH51" s="185" t="str">
        <f>+'5 - Diseño y Valoración Control'!U55</f>
        <v/>
      </c>
      <c r="AI51" s="185" t="str">
        <f>+'5 - Diseño y Valoración Control'!V55</f>
        <v/>
      </c>
      <c r="AJ51" s="185"/>
      <c r="AK51" s="247" t="s">
        <v>1833</v>
      </c>
      <c r="AL51" s="293" t="s">
        <v>1379</v>
      </c>
      <c r="AM51" s="293" t="s">
        <v>1135</v>
      </c>
      <c r="AN51" s="293" t="s">
        <v>1380</v>
      </c>
      <c r="AO51" s="294">
        <v>3</v>
      </c>
      <c r="AP51" s="212">
        <v>5</v>
      </c>
      <c r="AQ51" s="238">
        <f>+((AP51/AO51)*100)/100</f>
        <v>1.666666666666667</v>
      </c>
      <c r="AR51" s="212" t="s">
        <v>2439</v>
      </c>
      <c r="AS51" s="294" t="s">
        <v>2464</v>
      </c>
      <c r="AT51" s="243">
        <f>+'6 - Plan de Acciones Preventiva'!AM53</f>
        <v>0</v>
      </c>
      <c r="AU51" s="212">
        <f>+'7 - Materialización del Riesgo'!G55</f>
        <v>0</v>
      </c>
      <c r="AV51" s="212">
        <f>+'7 - Materialización del Riesgo'!H55</f>
        <v>0</v>
      </c>
      <c r="AW51" s="212">
        <f>+'7 - Materialización del Riesgo'!I55</f>
        <v>0</v>
      </c>
      <c r="AX51" s="212" t="e">
        <f>+'7 - Materialización del Riesgo'!J55</f>
        <v>#DIV/0!</v>
      </c>
      <c r="AY51" s="212" t="e">
        <f>+'7 - Materialización del Riesgo'!K55</f>
        <v>#DIV/0!</v>
      </c>
      <c r="AZ51" s="212">
        <f>+'7 - Materialización del Riesgo'!L55</f>
        <v>0</v>
      </c>
      <c r="BA51" s="212">
        <f>+'7 - Materialización del Riesgo'!M55</f>
        <v>0</v>
      </c>
      <c r="BB51" s="212">
        <f>+'7 - Materialización del Riesgo'!N55</f>
        <v>0</v>
      </c>
      <c r="BC51" s="212">
        <f>+'7 - Materialización del Riesgo'!O55</f>
        <v>0</v>
      </c>
      <c r="BD51" s="212" t="e">
        <f>+'7 - Materialización del Riesgo'!P55</f>
        <v>#DIV/0!</v>
      </c>
      <c r="BE51" s="238">
        <f>+'7 - Materialización del Riesgo'!Q55</f>
        <v>1</v>
      </c>
    </row>
    <row r="52" spans="2:57" s="114" customFormat="1" ht="225" x14ac:dyDescent="0.25">
      <c r="B52" s="211" t="str">
        <f>+'3 - Identificación del Riesgo'!B55</f>
        <v>SEGURIDAD JURÍDICA SOBRE LA TITULARIDAD DE LA TIERRA Y LOS TERRITORIOS</v>
      </c>
      <c r="C52" s="211" t="str">
        <f>+'3 - Identificación del Riesgo'!C55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2" s="211" t="str">
        <f>+'3 - Identificación del Riesgo'!D55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2" s="212" t="str">
        <f>+'3 - Identificación del Riesgo'!F55</f>
        <v>DIRECCIÓN DE GESTIÓN JURÍDICA DE TIERRAS</v>
      </c>
      <c r="F52" s="247" t="s">
        <v>1734</v>
      </c>
      <c r="G52" s="212" t="str">
        <f>+'3 - Identificación del Riesgo'!H55</f>
        <v>Tomar decisiones incorrectas en los procesos agrarios y la formalización de la propiedad privada rural (zonas no focalizadas)</v>
      </c>
      <c r="H52" s="212" t="str">
        <f>+'3 - Identificación del Riesgo'!I55</f>
        <v>Pérdida Reputacional</v>
      </c>
      <c r="I52" s="211" t="str">
        <f>+'3 - Identificación del Riesgo'!J55</f>
        <v>Posibilidad de pérdida reputacional en la credibilidad institucional por la decisión generada erradamente en el acto administrativo para las zonas no focalizadas</v>
      </c>
      <c r="J52" s="215">
        <f>+'3 - Identificación del Riesgo'!O55</f>
        <v>44701</v>
      </c>
      <c r="K52" s="215" t="str">
        <f>+'3 - Identificación del Riesgo'!K55</f>
        <v>OPERATIVOS</v>
      </c>
      <c r="L52" s="214" t="str">
        <f>+'3 - Identificación del Riesgo'!N55</f>
        <v>Ejecución y administración de procesos</v>
      </c>
      <c r="M52" s="213">
        <v>7000</v>
      </c>
      <c r="N52" s="241" t="str">
        <f t="shared" si="2"/>
        <v>Muy Alta</v>
      </c>
      <c r="O52" s="242">
        <f t="shared" si="3"/>
        <v>1</v>
      </c>
      <c r="P52" s="213" t="s">
        <v>703</v>
      </c>
      <c r="Q52" s="241" t="str">
        <f>IF(OR(P52=[1]Datos!$A$23,P52=[1]Datos!$B$23),"Leve",IF(OR(P52=[1]Datos!$A$24,P52=[1]Datos!$B$24),"Menor",IF(OR(P52=[1]Datos!$A$25,P52=[1]Datos!$B$25),"Moderado",IF(OR(P52=[1]Datos!$A$26,P52=[1]Datos!$B$26),"Mayor",IF(OR(P52=[1]Datos!$A$27,P52=[1]Datos!$B$27),"Catastrófico","")))))</f>
        <v>Mayor</v>
      </c>
      <c r="R52" s="242">
        <f t="shared" si="4"/>
        <v>0.8</v>
      </c>
      <c r="S52" s="241" t="str">
        <f t="shared" si="5"/>
        <v>Alto</v>
      </c>
      <c r="T52" s="241" t="str">
        <f t="shared" si="6"/>
        <v>Reducir</v>
      </c>
      <c r="U52" s="247" t="s">
        <v>1584</v>
      </c>
      <c r="V52" s="211" t="str">
        <f>+'5 - Diseño y Valoración Control'!I56</f>
        <v>SUBDIRECCIÓN DE PROCESOS AGRARIOS Y GESTIÓN JURÍDICA</v>
      </c>
      <c r="W52" s="211" t="str">
        <f>+'5 - Diseño y Valoración Control'!J56</f>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
      <c r="X52" s="212" t="str">
        <f>+'5 - Diseño y Valoración Control'!K56</f>
        <v>Preventivo</v>
      </c>
      <c r="Y52" s="51" t="str">
        <f t="shared" si="8"/>
        <v>Probabilidad</v>
      </c>
      <c r="Z52" s="212" t="str">
        <f>+'5 - Diseño y Valoración Control'!M56</f>
        <v>Manual</v>
      </c>
      <c r="AA52" s="51" t="str">
        <f t="shared" si="9"/>
        <v>40%</v>
      </c>
      <c r="AB52" s="212" t="str">
        <f>+'5 - Diseño y Valoración Control'!O56</f>
        <v>Documentado</v>
      </c>
      <c r="AC52" s="212" t="s">
        <v>421</v>
      </c>
      <c r="AD52" s="212" t="str">
        <f>+'5 - Diseño y Valoración Control'!Q56</f>
        <v>Con registro</v>
      </c>
      <c r="AE52" s="202">
        <f>+'5 - Diseño y Valoración Control'!R56</f>
        <v>0.6</v>
      </c>
      <c r="AF52" s="185" t="str">
        <f>+'5 - Diseño y Valoración Control'!S56</f>
        <v>Media</v>
      </c>
      <c r="AG52" s="202">
        <f>+'5 - Diseño y Valoración Control'!T56</f>
        <v>0.8</v>
      </c>
      <c r="AH52" s="185" t="str">
        <f>+'5 - Diseño y Valoración Control'!U56</f>
        <v>Mayor</v>
      </c>
      <c r="AI52" s="185" t="str">
        <f>+'5 - Diseño y Valoración Control'!V56</f>
        <v>Alto</v>
      </c>
      <c r="AJ52" s="185" t="str">
        <f>+'5 - Diseño y Valoración Control'!W56</f>
        <v>Reducir</v>
      </c>
      <c r="AK52" s="247" t="s">
        <v>1834</v>
      </c>
      <c r="AL52" s="211" t="str">
        <f>+'6 - Plan de Acciones Preventiva'!G54</f>
        <v>Actualizar y depurar el inventario de procesos agrarios en zonas no focalizadas</v>
      </c>
      <c r="AM52" s="211" t="str">
        <f>+'6 - Plan de Acciones Preventiva'!H54</f>
        <v>SUBDIRECCIÓN DE PROCESOS AGRARIOS Y GESTIÓN JURÍDICA</v>
      </c>
      <c r="AN52" s="211" t="str">
        <f>+'6 - Plan de Acciones Preventiva'!I54</f>
        <v>Inventario de procesos agrarios en zonas no focalizadas actualizado.</v>
      </c>
      <c r="AO52" s="294">
        <v>9</v>
      </c>
      <c r="AP52" s="212">
        <v>7</v>
      </c>
      <c r="AQ52" s="238">
        <f t="shared" si="7"/>
        <v>0.7777777777777779</v>
      </c>
      <c r="AR52" s="212" t="s">
        <v>667</v>
      </c>
      <c r="AS52" s="243" t="s">
        <v>2465</v>
      </c>
      <c r="AT52" s="243">
        <f>+'6 - Plan de Acciones Preventiva'!AM54</f>
        <v>0</v>
      </c>
      <c r="AU52" s="212" t="s">
        <v>326</v>
      </c>
      <c r="AV52" s="212">
        <f>+'7 - Materialización del Riesgo'!H56</f>
        <v>0</v>
      </c>
      <c r="AW52" s="212">
        <f>+'7 - Materialización del Riesgo'!I56</f>
        <v>0</v>
      </c>
      <c r="AX52" s="212" t="e">
        <f>+'7 - Materialización del Riesgo'!J56</f>
        <v>#DIV/0!</v>
      </c>
      <c r="AY52" s="212" t="e">
        <f>+'7 - Materialización del Riesgo'!K56</f>
        <v>#DIV/0!</v>
      </c>
      <c r="AZ52" s="212">
        <f>+'7 - Materialización del Riesgo'!L56</f>
        <v>0</v>
      </c>
      <c r="BA52" s="212">
        <f>+'7 - Materialización del Riesgo'!M56</f>
        <v>0</v>
      </c>
      <c r="BB52" s="212">
        <f>+'7 - Materialización del Riesgo'!N56</f>
        <v>0</v>
      </c>
      <c r="BC52" s="212">
        <f>+'7 - Materialización del Riesgo'!O56</f>
        <v>0</v>
      </c>
      <c r="BD52" s="212" t="e">
        <f>+'7 - Materialización del Riesgo'!P56</f>
        <v>#DIV/0!</v>
      </c>
      <c r="BE52" s="238">
        <f>+'7 - Materialización del Riesgo'!Q56</f>
        <v>1</v>
      </c>
    </row>
    <row r="53" spans="2:57" s="114" customFormat="1" ht="225" hidden="1" x14ac:dyDescent="0.25">
      <c r="B53" s="211" t="str">
        <f>+'3 - Identificación del Riesgo'!B56</f>
        <v>SEGURIDAD JURÍDICA SOBRE LA TITULARIDAD DE LA TIERRA Y LOS TERRITORIOS</v>
      </c>
      <c r="C53" s="211" t="str">
        <f>+'3 - Identificación del Riesgo'!C56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3" s="211" t="str">
        <f>+'3 - Identificación del Riesgo'!D56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3" s="212" t="str">
        <f>+'3 - Identificación del Riesgo'!F56</f>
        <v>DIRECCIÓN DE GESTIÓN JURÍDICA DE TIERRAS</v>
      </c>
      <c r="F53" s="247" t="s">
        <v>1734</v>
      </c>
      <c r="G53" s="212" t="str">
        <f>+'3 - Identificación del Riesgo'!H56</f>
        <v>Tomar decisiones incorrectas en los procesos agrarios y la formalización de la propiedad privada rural (zonas no focalizadas)</v>
      </c>
      <c r="H53" s="212" t="str">
        <f>+'3 - Identificación del Riesgo'!I56</f>
        <v>Pérdida Reputacional</v>
      </c>
      <c r="I53" s="211" t="str">
        <f>+'3 - Identificación del Riesgo'!J56</f>
        <v>Posibilidad de pérdida reputacional en la credibilidad institucional por la decisión generada erradamente en el acto administrativo para las zonas no focalizadas</v>
      </c>
      <c r="J53" s="215">
        <f>+'3 - Identificación del Riesgo'!O56</f>
        <v>44701</v>
      </c>
      <c r="K53" s="215" t="str">
        <f>+'3 - Identificación del Riesgo'!K56</f>
        <v>OPERATIVOS</v>
      </c>
      <c r="L53" s="214" t="str">
        <f>+'3 - Identificación del Riesgo'!N56</f>
        <v>Ejecución y administración de procesos</v>
      </c>
      <c r="M53" s="213">
        <v>7000</v>
      </c>
      <c r="N53" s="241" t="str">
        <f t="shared" si="2"/>
        <v>Muy Alta</v>
      </c>
      <c r="O53" s="242">
        <f t="shared" si="3"/>
        <v>1</v>
      </c>
      <c r="P53" s="213" t="s">
        <v>703</v>
      </c>
      <c r="Q53" s="241" t="str">
        <f>IF(OR(P53=[1]Datos!$A$23,P53=[1]Datos!$B$23),"Leve",IF(OR(P53=[1]Datos!$A$24,P53=[1]Datos!$B$24),"Menor",IF(OR(P53=[1]Datos!$A$25,P53=[1]Datos!$B$25),"Moderado",IF(OR(P53=[1]Datos!$A$26,P53=[1]Datos!$B$26),"Mayor",IF(OR(P53=[1]Datos!$A$27,P53=[1]Datos!$B$27),"Catastrófico","")))))</f>
        <v>Mayor</v>
      </c>
      <c r="R53" s="242">
        <f t="shared" si="4"/>
        <v>0.8</v>
      </c>
      <c r="S53" s="241" t="str">
        <f t="shared" si="5"/>
        <v>Alto</v>
      </c>
      <c r="T53" s="241" t="str">
        <f t="shared" si="6"/>
        <v>Reducir</v>
      </c>
      <c r="U53" s="247" t="s">
        <v>1585</v>
      </c>
      <c r="V53" s="211" t="str">
        <f>+'5 - Diseño y Valoración Control'!I57</f>
        <v>SUBDIRECCIÓN DE PROCESOS AGRARIOS Y GESTIÓN JURÍDICA</v>
      </c>
      <c r="W53" s="211" t="str">
        <f>+'5 - Diseño y Valoración Control'!J57</f>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v>
      </c>
      <c r="X53" s="212" t="str">
        <f>+'5 - Diseño y Valoración Control'!K57</f>
        <v>Correctivo</v>
      </c>
      <c r="Y53" s="51" t="str">
        <f t="shared" si="8"/>
        <v>Impacto</v>
      </c>
      <c r="Z53" s="212" t="str">
        <f>+'5 - Diseño y Valoración Control'!M57</f>
        <v>Manual</v>
      </c>
      <c r="AA53" s="51" t="str">
        <f t="shared" si="9"/>
        <v>25%</v>
      </c>
      <c r="AB53" s="212" t="str">
        <f>+'5 - Diseño y Valoración Control'!O57</f>
        <v>Sin documentar</v>
      </c>
      <c r="AC53" s="212" t="s">
        <v>421</v>
      </c>
      <c r="AD53" s="212" t="str">
        <f>+'5 - Diseño y Valoración Control'!Q57</f>
        <v>Con registro</v>
      </c>
      <c r="AE53" s="202">
        <f>+'5 - Diseño y Valoración Control'!R57</f>
        <v>0</v>
      </c>
      <c r="AF53" s="185" t="str">
        <f>+'5 - Diseño y Valoración Control'!S57</f>
        <v/>
      </c>
      <c r="AG53" s="202">
        <f>+'5 - Diseño y Valoración Control'!T57</f>
        <v>0</v>
      </c>
      <c r="AH53" s="185" t="str">
        <f>+'5 - Diseño y Valoración Control'!U57</f>
        <v/>
      </c>
      <c r="AI53" s="185" t="str">
        <f>+'5 - Diseño y Valoración Control'!V57</f>
        <v/>
      </c>
      <c r="AJ53" s="185"/>
      <c r="AK53" s="247" t="s">
        <v>1835</v>
      </c>
      <c r="AL53" s="211"/>
      <c r="AM53" s="211" t="str">
        <f>+'6 - Plan de Acciones Preventiva'!H55</f>
        <v/>
      </c>
      <c r="AN53" s="211">
        <f>+'6 - Plan de Acciones Preventiva'!I55</f>
        <v>0</v>
      </c>
      <c r="AO53" s="293">
        <f>+'6 - Plan de Acciones Preventiva'!J55</f>
        <v>0</v>
      </c>
      <c r="AP53" s="212">
        <f>+'6 - Plan de Acciones Preventiva'!AI55</f>
        <v>0</v>
      </c>
      <c r="AQ53" s="238" t="e">
        <f t="shared" si="7"/>
        <v>#DIV/0!</v>
      </c>
      <c r="AR53" s="212">
        <f>+'6 - Plan de Acciones Preventiva'!AK55</f>
        <v>0</v>
      </c>
      <c r="AS53" s="243"/>
      <c r="AT53" s="243">
        <f>+'6 - Plan de Acciones Preventiva'!AM55</f>
        <v>0</v>
      </c>
      <c r="AU53" s="212">
        <f>+'7 - Materialización del Riesgo'!G57</f>
        <v>0</v>
      </c>
      <c r="AV53" s="212">
        <f>+'7 - Materialización del Riesgo'!H57</f>
        <v>0</v>
      </c>
      <c r="AW53" s="212">
        <f>+'7 - Materialización del Riesgo'!I57</f>
        <v>0</v>
      </c>
      <c r="AX53" s="212" t="e">
        <f>+'7 - Materialización del Riesgo'!J57</f>
        <v>#DIV/0!</v>
      </c>
      <c r="AY53" s="212" t="e">
        <f>+'7 - Materialización del Riesgo'!K57</f>
        <v>#DIV/0!</v>
      </c>
      <c r="AZ53" s="212">
        <f>+'7 - Materialización del Riesgo'!L57</f>
        <v>0</v>
      </c>
      <c r="BA53" s="212">
        <f>+'7 - Materialización del Riesgo'!M57</f>
        <v>0</v>
      </c>
      <c r="BB53" s="212">
        <f>+'7 - Materialización del Riesgo'!N57</f>
        <v>0</v>
      </c>
      <c r="BC53" s="212">
        <f>+'7 - Materialización del Riesgo'!O57</f>
        <v>0</v>
      </c>
      <c r="BD53" s="212" t="e">
        <f>+'7 - Materialización del Riesgo'!P57</f>
        <v>#DIV/0!</v>
      </c>
      <c r="BE53" s="238">
        <f>+'7 - Materialización del Riesgo'!Q57</f>
        <v>1</v>
      </c>
    </row>
    <row r="54" spans="2:57" s="114" customFormat="1" ht="225" x14ac:dyDescent="0.25">
      <c r="B54" s="211" t="str">
        <f>+'3 - Identificación del Riesgo'!B57</f>
        <v>SEGURIDAD JURÍDICA SOBRE LA TITULARIDAD DE LA TIERRA Y LOS TERRITORIOS</v>
      </c>
      <c r="C54" s="211" t="str">
        <f>+'3 - Identificación del Riesgo'!C57</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4" s="211" t="str">
        <f>+'3 - Identificación del Riesgo'!D57</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4" s="212" t="str">
        <f>+'3 - Identificación del Riesgo'!F57</f>
        <v>DIRECCIÓN DE GESTIÓN JURÍDICA DE TIERRAS</v>
      </c>
      <c r="F54" s="247" t="s">
        <v>1735</v>
      </c>
      <c r="G54" s="212" t="str">
        <f>+'3 - Identificación del Riesgo'!H57</f>
        <v>Tomar decisiones incorrectas en los procesos agrarios y la formalización de la propiedad privada rural (zonas focalizadas)</v>
      </c>
      <c r="H54" s="212" t="str">
        <f>+'3 - Identificación del Riesgo'!I57</f>
        <v>Pérdida Reputacional</v>
      </c>
      <c r="I54" s="211" t="str">
        <f>+'3 - Identificación del Riesgo'!J57</f>
        <v>Posibilidad de pérdida reputacional en la credibilidad institucional por la decisión generada erradamente en el acto administrativo para las zonas focalizadas y formalización de la propiedad privada rural</v>
      </c>
      <c r="J54" s="215">
        <f>+'3 - Identificación del Riesgo'!O57</f>
        <v>44701</v>
      </c>
      <c r="K54" s="215" t="str">
        <f>+'3 - Identificación del Riesgo'!K57</f>
        <v>OPERATIVOS</v>
      </c>
      <c r="L54" s="214" t="str">
        <f>+'3 - Identificación del Riesgo'!N57</f>
        <v>Ejecución y administración de procesos</v>
      </c>
      <c r="M54" s="213">
        <v>7000</v>
      </c>
      <c r="N54" s="241" t="str">
        <f t="shared" si="2"/>
        <v>Muy Alta</v>
      </c>
      <c r="O54" s="242">
        <f t="shared" si="3"/>
        <v>1</v>
      </c>
      <c r="P54" s="213" t="s">
        <v>703</v>
      </c>
      <c r="Q54" s="241" t="str">
        <f>IF(OR(P54=[1]Datos!$A$23,P54=[1]Datos!$B$23),"Leve",IF(OR(P54=[1]Datos!$A$24,P54=[1]Datos!$B$24),"Menor",IF(OR(P54=[1]Datos!$A$25,P54=[1]Datos!$B$25),"Moderado",IF(OR(P54=[1]Datos!$A$26,P54=[1]Datos!$B$26),"Mayor",IF(OR(P54=[1]Datos!$A$27,P54=[1]Datos!$B$27),"Catastrófico","")))))</f>
        <v>Mayor</v>
      </c>
      <c r="R54" s="242">
        <f t="shared" si="4"/>
        <v>0.8</v>
      </c>
      <c r="S54" s="241" t="str">
        <f t="shared" si="5"/>
        <v>Alto</v>
      </c>
      <c r="T54" s="241" t="str">
        <f t="shared" si="6"/>
        <v>Reducir</v>
      </c>
      <c r="U54" s="247" t="s">
        <v>1586</v>
      </c>
      <c r="V54" s="211" t="str">
        <f>+'5 - Diseño y Valoración Control'!I58</f>
        <v>SUBDIRECCIÓN DE SEGURIDAD JURÍDICA</v>
      </c>
      <c r="W54" s="211" t="str">
        <f>+'5 - Diseño y Valoración Control'!J58</f>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
      <c r="X54" s="212" t="str">
        <f>+'5 - Diseño y Valoración Control'!K58</f>
        <v>Preventivo</v>
      </c>
      <c r="Y54" s="51" t="str">
        <f t="shared" si="8"/>
        <v>Probabilidad</v>
      </c>
      <c r="Z54" s="212" t="str">
        <f>+'5 - Diseño y Valoración Control'!M58</f>
        <v>Manual</v>
      </c>
      <c r="AA54" s="51" t="str">
        <f t="shared" si="9"/>
        <v>40%</v>
      </c>
      <c r="AB54" s="212" t="str">
        <f>+'5 - Diseño y Valoración Control'!O58</f>
        <v>Documentado</v>
      </c>
      <c r="AC54" s="212" t="s">
        <v>421</v>
      </c>
      <c r="AD54" s="212" t="str">
        <f>+'5 - Diseño y Valoración Control'!Q58</f>
        <v>Con registro</v>
      </c>
      <c r="AE54" s="202">
        <f>+'5 - Diseño y Valoración Control'!R58</f>
        <v>0.6</v>
      </c>
      <c r="AF54" s="185" t="str">
        <f>+'5 - Diseño y Valoración Control'!S58</f>
        <v>Media</v>
      </c>
      <c r="AG54" s="202">
        <f>+'5 - Diseño y Valoración Control'!T58</f>
        <v>0.8</v>
      </c>
      <c r="AH54" s="185" t="str">
        <f>+'5 - Diseño y Valoración Control'!U58</f>
        <v>Mayor</v>
      </c>
      <c r="AI54" s="185" t="str">
        <f>+'5 - Diseño y Valoración Control'!V58</f>
        <v>Alto</v>
      </c>
      <c r="AJ54" s="185" t="str">
        <f>+'5 - Diseño y Valoración Control'!W58</f>
        <v>Reducir</v>
      </c>
      <c r="AK54" s="247" t="s">
        <v>1836</v>
      </c>
      <c r="AL54" s="211" t="str">
        <f>+'6 - Plan de Acciones Preventiva'!G56</f>
        <v>Actualizar y depurar el inventario de procesos agrarios en zonas focalizadas</v>
      </c>
      <c r="AM54" s="211" t="str">
        <f>+'6 - Plan de Acciones Preventiva'!H56</f>
        <v>SUBDIRECCIÓN DE SEGURIDAD JURÍDICA</v>
      </c>
      <c r="AN54" s="211" t="str">
        <f>+'6 - Plan de Acciones Preventiva'!I56</f>
        <v>Inventario de procesos agrarios en zonas focalizadas actualizado.</v>
      </c>
      <c r="AO54" s="294">
        <v>9</v>
      </c>
      <c r="AP54" s="212">
        <v>7</v>
      </c>
      <c r="AQ54" s="238">
        <f t="shared" si="7"/>
        <v>0.7777777777777779</v>
      </c>
      <c r="AR54" s="212" t="s">
        <v>667</v>
      </c>
      <c r="AS54" s="243" t="s">
        <v>2465</v>
      </c>
      <c r="AT54" s="243">
        <f>+'6 - Plan de Acciones Preventiva'!AM56</f>
        <v>0</v>
      </c>
      <c r="AU54" s="212" t="s">
        <v>326</v>
      </c>
      <c r="AV54" s="212">
        <f>+'7 - Materialización del Riesgo'!H58</f>
        <v>0</v>
      </c>
      <c r="AW54" s="212">
        <f>+'7 - Materialización del Riesgo'!I58</f>
        <v>0</v>
      </c>
      <c r="AX54" s="212" t="e">
        <f>+'7 - Materialización del Riesgo'!J58</f>
        <v>#DIV/0!</v>
      </c>
      <c r="AY54" s="212" t="e">
        <f>+'7 - Materialización del Riesgo'!K58</f>
        <v>#DIV/0!</v>
      </c>
      <c r="AZ54" s="212">
        <f>+'7 - Materialización del Riesgo'!L58</f>
        <v>0</v>
      </c>
      <c r="BA54" s="212">
        <f>+'7 - Materialización del Riesgo'!M58</f>
        <v>0</v>
      </c>
      <c r="BB54" s="212">
        <f>+'7 - Materialización del Riesgo'!N58</f>
        <v>0</v>
      </c>
      <c r="BC54" s="212">
        <f>+'7 - Materialización del Riesgo'!O58</f>
        <v>0</v>
      </c>
      <c r="BD54" s="212" t="e">
        <f>+'7 - Materialización del Riesgo'!P58</f>
        <v>#DIV/0!</v>
      </c>
      <c r="BE54" s="238">
        <f>+'7 - Materialización del Riesgo'!Q58</f>
        <v>1</v>
      </c>
    </row>
    <row r="55" spans="2:57" s="114" customFormat="1" ht="225" hidden="1" x14ac:dyDescent="0.25">
      <c r="B55" s="211" t="str">
        <f>+'3 - Identificación del Riesgo'!B58</f>
        <v>SEGURIDAD JURÍDICA SOBRE LA TITULARIDAD DE LA TIERRA Y LOS TERRITORIOS</v>
      </c>
      <c r="C55" s="211" t="str">
        <f>+'3 - Identificación del Riesgo'!C58</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5" s="211" t="str">
        <f>+'3 - Identificación del Riesgo'!D58</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5" s="212" t="str">
        <f>+'3 - Identificación del Riesgo'!F58</f>
        <v>DIRECCIÓN DE GESTIÓN JURÍDICA DE TIERRAS</v>
      </c>
      <c r="F55" s="247" t="s">
        <v>1735</v>
      </c>
      <c r="G55" s="212" t="str">
        <f>+'3 - Identificación del Riesgo'!H58</f>
        <v>Tomar decisiones incorrectas en los procesos agrarios y la formalización de la propiedad privada rural (zonas focalizadas)</v>
      </c>
      <c r="H55" s="212" t="str">
        <f>+'3 - Identificación del Riesgo'!I58</f>
        <v>Pérdida Reputacional</v>
      </c>
      <c r="I55" s="211" t="str">
        <f>+'3 - Identificación del Riesgo'!J58</f>
        <v>Posibilidad de pérdida reputacional en la credibilidad institucional por la decisión generada erradamente en el acto administrativo para las zonas focalizadas y formalización de la propiedad privada rural</v>
      </c>
      <c r="J55" s="215">
        <f>+'3 - Identificación del Riesgo'!O58</f>
        <v>44701</v>
      </c>
      <c r="K55" s="215" t="str">
        <f>+'3 - Identificación del Riesgo'!K58</f>
        <v>OPERATIVOS</v>
      </c>
      <c r="L55" s="214" t="str">
        <f>+'3 - Identificación del Riesgo'!N58</f>
        <v>Ejecución y administración de procesos</v>
      </c>
      <c r="M55" s="213">
        <v>7000</v>
      </c>
      <c r="N55" s="241" t="str">
        <f t="shared" si="2"/>
        <v>Muy Alta</v>
      </c>
      <c r="O55" s="242">
        <f t="shared" si="3"/>
        <v>1</v>
      </c>
      <c r="P55" s="213" t="s">
        <v>703</v>
      </c>
      <c r="Q55" s="241" t="str">
        <f>IF(OR(P55=[1]Datos!$A$23,P55=[1]Datos!$B$23),"Leve",IF(OR(P55=[1]Datos!$A$24,P55=[1]Datos!$B$24),"Menor",IF(OR(P55=[1]Datos!$A$25,P55=[1]Datos!$B$25),"Moderado",IF(OR(P55=[1]Datos!$A$26,P55=[1]Datos!$B$26),"Mayor",IF(OR(P55=[1]Datos!$A$27,P55=[1]Datos!$B$27),"Catastrófico","")))))</f>
        <v>Mayor</v>
      </c>
      <c r="R55" s="242">
        <f t="shared" si="4"/>
        <v>0.8</v>
      </c>
      <c r="S55" s="241" t="str">
        <f t="shared" si="5"/>
        <v>Alto</v>
      </c>
      <c r="T55" s="241" t="str">
        <f t="shared" si="6"/>
        <v>Reducir</v>
      </c>
      <c r="U55" s="247" t="s">
        <v>1587</v>
      </c>
      <c r="V55" s="211" t="str">
        <f>+'5 - Diseño y Valoración Control'!I59</f>
        <v>SUBDIRECCIÓN DE SEGURIDAD JURÍDICA</v>
      </c>
      <c r="W55" s="211" t="str">
        <f>+'5 - Diseño y Valoración Control'!J59</f>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v>
      </c>
      <c r="X55" s="212" t="str">
        <f>+'5 - Diseño y Valoración Control'!K59</f>
        <v>Correctivo</v>
      </c>
      <c r="Y55" s="51" t="str">
        <f t="shared" si="8"/>
        <v>Impacto</v>
      </c>
      <c r="Z55" s="212" t="str">
        <f>+'5 - Diseño y Valoración Control'!M59</f>
        <v>Manual</v>
      </c>
      <c r="AA55" s="51" t="str">
        <f t="shared" si="9"/>
        <v>25%</v>
      </c>
      <c r="AB55" s="212" t="str">
        <f>+'5 - Diseño y Valoración Control'!O59</f>
        <v>Sin documentar</v>
      </c>
      <c r="AC55" s="212" t="s">
        <v>421</v>
      </c>
      <c r="AD55" s="212" t="str">
        <f>+'5 - Diseño y Valoración Control'!Q59</f>
        <v>Con registro</v>
      </c>
      <c r="AE55" s="202">
        <f>+'5 - Diseño y Valoración Control'!R59</f>
        <v>0</v>
      </c>
      <c r="AF55" s="185" t="str">
        <f>+'5 - Diseño y Valoración Control'!S59</f>
        <v/>
      </c>
      <c r="AG55" s="202">
        <f>+'5 - Diseño y Valoración Control'!T59</f>
        <v>0</v>
      </c>
      <c r="AH55" s="185" t="str">
        <f>+'5 - Diseño y Valoración Control'!U59</f>
        <v/>
      </c>
      <c r="AI55" s="185" t="str">
        <f>+'5 - Diseño y Valoración Control'!V59</f>
        <v/>
      </c>
      <c r="AJ55" s="185"/>
      <c r="AK55" s="247" t="s">
        <v>1837</v>
      </c>
      <c r="AL55" s="211"/>
      <c r="AM55" s="211" t="str">
        <f>+'6 - Plan de Acciones Preventiva'!H57</f>
        <v/>
      </c>
      <c r="AN55" s="211">
        <f>+'6 - Plan de Acciones Preventiva'!I57</f>
        <v>0</v>
      </c>
      <c r="AO55" s="293">
        <f>+'6 - Plan de Acciones Preventiva'!J57</f>
        <v>0</v>
      </c>
      <c r="AP55" s="212">
        <f>+'6 - Plan de Acciones Preventiva'!AI57</f>
        <v>0</v>
      </c>
      <c r="AQ55" s="238" t="e">
        <f t="shared" si="7"/>
        <v>#DIV/0!</v>
      </c>
      <c r="AR55" s="212">
        <f>+'6 - Plan de Acciones Preventiva'!AK57</f>
        <v>0</v>
      </c>
      <c r="AS55" s="243"/>
      <c r="AT55" s="243">
        <f>+'6 - Plan de Acciones Preventiva'!AM57</f>
        <v>0</v>
      </c>
      <c r="AU55" s="212">
        <f>+'7 - Materialización del Riesgo'!G59</f>
        <v>0</v>
      </c>
      <c r="AV55" s="212">
        <f>+'7 - Materialización del Riesgo'!H59</f>
        <v>0</v>
      </c>
      <c r="AW55" s="212">
        <f>+'7 - Materialización del Riesgo'!I59</f>
        <v>0</v>
      </c>
      <c r="AX55" s="212" t="e">
        <f>+'7 - Materialización del Riesgo'!J59</f>
        <v>#DIV/0!</v>
      </c>
      <c r="AY55" s="212" t="e">
        <f>+'7 - Materialización del Riesgo'!K59</f>
        <v>#DIV/0!</v>
      </c>
      <c r="AZ55" s="212">
        <f>+'7 - Materialización del Riesgo'!L59</f>
        <v>0</v>
      </c>
      <c r="BA55" s="212">
        <f>+'7 - Materialización del Riesgo'!M59</f>
        <v>0</v>
      </c>
      <c r="BB55" s="212">
        <f>+'7 - Materialización del Riesgo'!N59</f>
        <v>0</v>
      </c>
      <c r="BC55" s="212">
        <f>+'7 - Materialización del Riesgo'!O59</f>
        <v>0</v>
      </c>
      <c r="BD55" s="212" t="e">
        <f>+'7 - Materialización del Riesgo'!P59</f>
        <v>#DIV/0!</v>
      </c>
      <c r="BE55" s="238">
        <f>+'7 - Materialización del Riesgo'!Q59</f>
        <v>1</v>
      </c>
    </row>
    <row r="56" spans="2:57" s="114" customFormat="1" ht="225" x14ac:dyDescent="0.25">
      <c r="B56" s="211" t="str">
        <f>+'3 - Identificación del Riesgo'!B59</f>
        <v>SEGURIDAD JURÍDICA SOBRE LA TITULARIDAD DE LA TIERRA Y LOS TERRITORIOS</v>
      </c>
      <c r="C56" s="211" t="str">
        <f>+'3 - Identificación del Riesgo'!C59</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6" s="211" t="str">
        <f>+'3 - Identificación del Riesgo'!D59</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6" s="212" t="str">
        <f>+'3 - Identificación del Riesgo'!F59</f>
        <v>DIRECCIÓN DE GESTIÓN JURÍDICA DE TIERRAS</v>
      </c>
      <c r="F56" s="247" t="s">
        <v>1736</v>
      </c>
      <c r="G56" s="212" t="str">
        <f>+'3 - Identificación del Riesgo'!H59</f>
        <v>Incumplimiento de términos para dar respuesta a las nuevas solicitudes de recursos, de decisiones finales de procesos agrarios y formalización de la propiedad privada rural</v>
      </c>
      <c r="H56" s="212" t="str">
        <f>+'3 - Identificación del Riesgo'!I59</f>
        <v>Pérdida Reputacional</v>
      </c>
      <c r="I56" s="211" t="str">
        <f>+'3 - Identificación del Riesgo'!J59</f>
        <v>Posibilidad de pérdida reputacional en la credibilidad institucional por el incumpliendo de los términos para resolver un recurso</v>
      </c>
      <c r="J56" s="215">
        <f>+'3 - Identificación del Riesgo'!O59</f>
        <v>44701</v>
      </c>
      <c r="K56" s="215" t="str">
        <f>+'3 - Identificación del Riesgo'!K59</f>
        <v>DE CUMPLIMIENTO</v>
      </c>
      <c r="L56" s="214" t="str">
        <f>+'3 - Identificación del Riesgo'!N59</f>
        <v>Usuarios, productos y prácticas</v>
      </c>
      <c r="M56" s="213">
        <v>156</v>
      </c>
      <c r="N56" s="241" t="str">
        <f t="shared" si="2"/>
        <v>Media</v>
      </c>
      <c r="O56" s="242">
        <f t="shared" si="3"/>
        <v>0.6</v>
      </c>
      <c r="P56" s="213" t="s">
        <v>394</v>
      </c>
      <c r="Q56" s="241" t="str">
        <f>IF(OR(P56=[1]Datos!$A$23,P56=[1]Datos!$B$23),"Leve",IF(OR(P56=[1]Datos!$A$24,P56=[1]Datos!$B$24),"Menor",IF(OR(P56=[1]Datos!$A$25,P56=[1]Datos!$B$25),"Moderado",IF(OR(P56=[1]Datos!$A$26,P56=[1]Datos!$B$26),"Mayor",IF(OR(P56=[1]Datos!$A$27,P56=[1]Datos!$B$27),"Catastrófico","")))))</f>
        <v>Catastrófico</v>
      </c>
      <c r="R56" s="242">
        <f t="shared" si="4"/>
        <v>1</v>
      </c>
      <c r="S56" s="241" t="str">
        <f t="shared" si="5"/>
        <v>Extremo</v>
      </c>
      <c r="T56" s="241" t="str">
        <f t="shared" si="6"/>
        <v>Reducir</v>
      </c>
      <c r="U56" s="247" t="s">
        <v>1588</v>
      </c>
      <c r="V56" s="211" t="str">
        <f>+'5 - Diseño y Valoración Control'!I60</f>
        <v>SUBDIRECCIÓN DE PROCESOS AGRARIOS Y GESTIÓN JURÍDICA</v>
      </c>
      <c r="W56" s="211" t="str">
        <f>+'5 - Diseño y Valoración Control'!J60</f>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
      <c r="X56" s="212" t="str">
        <f>+'5 - Diseño y Valoración Control'!K60</f>
        <v>Preventivo</v>
      </c>
      <c r="Y56" s="99" t="str">
        <f t="shared" si="8"/>
        <v>Probabilidad</v>
      </c>
      <c r="Z56" s="212" t="str">
        <f>+'5 - Diseño y Valoración Control'!M60</f>
        <v>Manual</v>
      </c>
      <c r="AA56" s="99" t="str">
        <f t="shared" si="9"/>
        <v>40%</v>
      </c>
      <c r="AB56" s="212" t="str">
        <f>+'5 - Diseño y Valoración Control'!O60</f>
        <v>Documentado</v>
      </c>
      <c r="AC56" s="212" t="s">
        <v>421</v>
      </c>
      <c r="AD56" s="212" t="str">
        <f>+'5 - Diseño y Valoración Control'!Q60</f>
        <v>Con registro</v>
      </c>
      <c r="AE56" s="202">
        <f>+'5 - Diseño y Valoración Control'!R60</f>
        <v>0.36</v>
      </c>
      <c r="AF56" s="185" t="str">
        <f>+'5 - Diseño y Valoración Control'!S60</f>
        <v>Baja</v>
      </c>
      <c r="AG56" s="202">
        <f>+'5 - Diseño y Valoración Control'!T60</f>
        <v>1</v>
      </c>
      <c r="AH56" s="185" t="str">
        <f>+'5 - Diseño y Valoración Control'!U60</f>
        <v>Catastrófico</v>
      </c>
      <c r="AI56" s="185" t="str">
        <f>+'5 - Diseño y Valoración Control'!V60</f>
        <v>Extremo</v>
      </c>
      <c r="AJ56" s="185" t="str">
        <f>+'5 - Diseño y Valoración Control'!W60</f>
        <v>Reducir</v>
      </c>
      <c r="AK56" s="247" t="s">
        <v>1838</v>
      </c>
      <c r="AL56" s="211" t="str">
        <f>+'6 - Plan de Acciones Preventiva'!G58</f>
        <v>Verificación del estado de las solicitudes en ORFEO</v>
      </c>
      <c r="AM56" s="211" t="str">
        <f>+'6 - Plan de Acciones Preventiva'!H58</f>
        <v>DIRECCIÓN DE GESTIÓN JURÍDICA DE TIERRAS</v>
      </c>
      <c r="AN56" s="211" t="str">
        <f>+'6 - Plan de Acciones Preventiva'!I58</f>
        <v>Base de datos reporte del estado de los radicados en ORFEO.</v>
      </c>
      <c r="AO56" s="294">
        <v>8</v>
      </c>
      <c r="AP56" s="212">
        <v>7</v>
      </c>
      <c r="AQ56" s="238">
        <f t="shared" si="7"/>
        <v>0.875</v>
      </c>
      <c r="AR56" s="212" t="s">
        <v>667</v>
      </c>
      <c r="AS56" s="212" t="s">
        <v>1386</v>
      </c>
      <c r="AT56" s="243">
        <f>+'6 - Plan de Acciones Preventiva'!AM58</f>
        <v>0</v>
      </c>
      <c r="AU56" s="212" t="s">
        <v>326</v>
      </c>
      <c r="AV56" s="212">
        <f>+'7 - Materialización del Riesgo'!H60</f>
        <v>0</v>
      </c>
      <c r="AW56" s="212">
        <f>+'7 - Materialización del Riesgo'!I60</f>
        <v>0</v>
      </c>
      <c r="AX56" s="212" t="e">
        <f>+'7 - Materialización del Riesgo'!J60</f>
        <v>#DIV/0!</v>
      </c>
      <c r="AY56" s="212" t="e">
        <f>+'7 - Materialización del Riesgo'!K60</f>
        <v>#DIV/0!</v>
      </c>
      <c r="AZ56" s="212">
        <f>+'7 - Materialización del Riesgo'!L60</f>
        <v>0</v>
      </c>
      <c r="BA56" s="212">
        <f>+'7 - Materialización del Riesgo'!M60</f>
        <v>0</v>
      </c>
      <c r="BB56" s="212">
        <f>+'7 - Materialización del Riesgo'!N60</f>
        <v>0</v>
      </c>
      <c r="BC56" s="212">
        <f>+'7 - Materialización del Riesgo'!O60</f>
        <v>0</v>
      </c>
      <c r="BD56" s="212" t="e">
        <f>+'7 - Materialización del Riesgo'!P60</f>
        <v>#DIV/0!</v>
      </c>
      <c r="BE56" s="238">
        <f>+'7 - Materialización del Riesgo'!Q60</f>
        <v>1</v>
      </c>
    </row>
    <row r="57" spans="2:57" s="114" customFormat="1" ht="225" hidden="1" x14ac:dyDescent="0.25">
      <c r="B57" s="211" t="str">
        <f>+'3 - Identificación del Riesgo'!B60</f>
        <v>SEGURIDAD JURÍDICA SOBRE LA TITULARIDAD DE LA TIERRA Y LOS TERRITORIOS</v>
      </c>
      <c r="C57" s="211" t="str">
        <f>+'3 - Identificación del Riesgo'!C60</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7" s="211" t="str">
        <f>+'3 - Identificación del Riesgo'!D60</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7" s="212" t="str">
        <f>+'3 - Identificación del Riesgo'!F60</f>
        <v>DIRECCIÓN DE GESTIÓN JURÍDICA DE TIERRAS</v>
      </c>
      <c r="F57" s="247" t="s">
        <v>1736</v>
      </c>
      <c r="G57" s="212" t="str">
        <f>+'3 - Identificación del Riesgo'!H60</f>
        <v>Incumplimiento de términos para dar respuesta a las nuevas solicitudes de recursos, de decisiones finales de procesos agrarios y formalización de la propiedad privada rural</v>
      </c>
      <c r="H57" s="212" t="str">
        <f>+'3 - Identificación del Riesgo'!I60</f>
        <v>Pérdida Reputacional</v>
      </c>
      <c r="I57" s="211" t="str">
        <f>+'3 - Identificación del Riesgo'!J60</f>
        <v>Posibilidad de pérdida reputacional en la credibilidad institucional por el incumpliendo de los términos para resolver un recurso</v>
      </c>
      <c r="J57" s="215">
        <f>+'3 - Identificación del Riesgo'!O60</f>
        <v>44701</v>
      </c>
      <c r="K57" s="215" t="str">
        <f>+'3 - Identificación del Riesgo'!K60</f>
        <v>DE CUMPLIMIENTO</v>
      </c>
      <c r="L57" s="214" t="str">
        <f>+'3 - Identificación del Riesgo'!N60</f>
        <v>Usuarios, productos y prácticas</v>
      </c>
      <c r="M57" s="213">
        <v>156</v>
      </c>
      <c r="N57" s="241" t="str">
        <f t="shared" si="2"/>
        <v>Media</v>
      </c>
      <c r="O57" s="242">
        <f t="shared" si="3"/>
        <v>0.6</v>
      </c>
      <c r="P57" s="213" t="s">
        <v>394</v>
      </c>
      <c r="Q57" s="241" t="str">
        <f>IF(OR(P57=[1]Datos!$A$23,P57=[1]Datos!$B$23),"Leve",IF(OR(P57=[1]Datos!$A$24,P57=[1]Datos!$B$24),"Menor",IF(OR(P57=[1]Datos!$A$25,P57=[1]Datos!$B$25),"Moderado",IF(OR(P57=[1]Datos!$A$26,P57=[1]Datos!$B$26),"Mayor",IF(OR(P57=[1]Datos!$A$27,P57=[1]Datos!$B$27),"Catastrófico","")))))</f>
        <v>Catastrófico</v>
      </c>
      <c r="R57" s="242">
        <f t="shared" si="4"/>
        <v>1</v>
      </c>
      <c r="S57" s="241" t="str">
        <f t="shared" si="5"/>
        <v>Extremo</v>
      </c>
      <c r="T57" s="241" t="str">
        <f t="shared" si="6"/>
        <v>Reducir</v>
      </c>
      <c r="U57" s="247" t="s">
        <v>1589</v>
      </c>
      <c r="V57" s="211" t="str">
        <f>+'5 - Diseño y Valoración Control'!I61</f>
        <v>SUBDIRECCIÓN DE SEGURIDAD JURÍDICA</v>
      </c>
      <c r="W57" s="211" t="str">
        <f>+'5 - Diseño y Valoración Control'!J61</f>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v>
      </c>
      <c r="X57" s="212" t="str">
        <f>+'5 - Diseño y Valoración Control'!K61</f>
        <v>Preventivo</v>
      </c>
      <c r="Y57" s="99" t="str">
        <f t="shared" si="8"/>
        <v>Probabilidad</v>
      </c>
      <c r="Z57" s="212" t="str">
        <f>+'5 - Diseño y Valoración Control'!M61</f>
        <v>Manual</v>
      </c>
      <c r="AA57" s="99" t="str">
        <f t="shared" si="9"/>
        <v>40%</v>
      </c>
      <c r="AB57" s="212" t="str">
        <f>+'5 - Diseño y Valoración Control'!O61</f>
        <v>Documentado</v>
      </c>
      <c r="AC57" s="212" t="s">
        <v>421</v>
      </c>
      <c r="AD57" s="212" t="str">
        <f>+'5 - Diseño y Valoración Control'!Q61</f>
        <v>Con registro</v>
      </c>
      <c r="AE57" s="202">
        <f>+'5 - Diseño y Valoración Control'!R61</f>
        <v>0.216</v>
      </c>
      <c r="AF57" s="185" t="str">
        <f>+'5 - Diseño y Valoración Control'!S61</f>
        <v>Baja</v>
      </c>
      <c r="AG57" s="202">
        <f>+'5 - Diseño y Valoración Control'!T61</f>
        <v>1</v>
      </c>
      <c r="AH57" s="185" t="str">
        <f>+'5 - Diseño y Valoración Control'!U61</f>
        <v>Catastrófico</v>
      </c>
      <c r="AI57" s="185" t="str">
        <f>+'5 - Diseño y Valoración Control'!V61</f>
        <v>Extremo</v>
      </c>
      <c r="AJ57" s="185" t="str">
        <f>+'5 - Diseño y Valoración Control'!W61</f>
        <v>Reducir</v>
      </c>
      <c r="AK57" s="247" t="s">
        <v>1839</v>
      </c>
      <c r="AL57" s="211"/>
      <c r="AM57" s="211" t="str">
        <f>+'6 - Plan de Acciones Preventiva'!H59</f>
        <v/>
      </c>
      <c r="AN57" s="211">
        <f>+'6 - Plan de Acciones Preventiva'!I59</f>
        <v>0</v>
      </c>
      <c r="AO57" s="293">
        <f>+'6 - Plan de Acciones Preventiva'!J59</f>
        <v>0</v>
      </c>
      <c r="AP57" s="212">
        <f>+'6 - Plan de Acciones Preventiva'!AI59</f>
        <v>0</v>
      </c>
      <c r="AQ57" s="238" t="e">
        <f t="shared" si="7"/>
        <v>#DIV/0!</v>
      </c>
      <c r="AR57" s="212">
        <f>+'6 - Plan de Acciones Preventiva'!AK59</f>
        <v>0</v>
      </c>
      <c r="AS57" s="243"/>
      <c r="AT57" s="243">
        <f>+'6 - Plan de Acciones Preventiva'!AM59</f>
        <v>0</v>
      </c>
      <c r="AU57" s="212">
        <f>+'7 - Materialización del Riesgo'!G61</f>
        <v>0</v>
      </c>
      <c r="AV57" s="212">
        <f>+'7 - Materialización del Riesgo'!H61</f>
        <v>0</v>
      </c>
      <c r="AW57" s="212">
        <f>+'7 - Materialización del Riesgo'!I61</f>
        <v>0</v>
      </c>
      <c r="AX57" s="212" t="e">
        <f>+'7 - Materialización del Riesgo'!J61</f>
        <v>#DIV/0!</v>
      </c>
      <c r="AY57" s="212" t="e">
        <f>+'7 - Materialización del Riesgo'!K61</f>
        <v>#DIV/0!</v>
      </c>
      <c r="AZ57" s="212">
        <f>+'7 - Materialización del Riesgo'!L61</f>
        <v>0</v>
      </c>
      <c r="BA57" s="212">
        <f>+'7 - Materialización del Riesgo'!M61</f>
        <v>0</v>
      </c>
      <c r="BB57" s="212">
        <f>+'7 - Materialización del Riesgo'!N61</f>
        <v>0</v>
      </c>
      <c r="BC57" s="212">
        <f>+'7 - Materialización del Riesgo'!O61</f>
        <v>0</v>
      </c>
      <c r="BD57" s="212" t="e">
        <f>+'7 - Materialización del Riesgo'!P61</f>
        <v>#DIV/0!</v>
      </c>
      <c r="BE57" s="238">
        <f>+'7 - Materialización del Riesgo'!Q61</f>
        <v>1</v>
      </c>
    </row>
    <row r="58" spans="2:57" s="114" customFormat="1" ht="225" hidden="1" x14ac:dyDescent="0.25">
      <c r="B58" s="211" t="str">
        <f>+'3 - Identificación del Riesgo'!B61</f>
        <v>SEGURIDAD JURÍDICA SOBRE LA TITULARIDAD DE LA TIERRA Y LOS TERRITORIOS</v>
      </c>
      <c r="C58" s="211" t="str">
        <f>+'3 - Identificación del Riesgo'!C61</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8" s="211" t="str">
        <f>+'3 - Identificación del Riesgo'!D61</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8" s="212" t="str">
        <f>+'3 - Identificación del Riesgo'!F61</f>
        <v>DIRECCIÓN DE GESTIÓN JURÍDICA DE TIERRAS</v>
      </c>
      <c r="F58" s="247" t="s">
        <v>1736</v>
      </c>
      <c r="G58" s="212" t="str">
        <f>+'3 - Identificación del Riesgo'!H61</f>
        <v>Incumplimiento de términos para dar respuesta a las nuevas solicitudes de recursos, de decisiones finales de procesos agrarios y formalización de la propiedad privada rural</v>
      </c>
      <c r="H58" s="212" t="str">
        <f>+'3 - Identificación del Riesgo'!I61</f>
        <v>Pérdida Reputacional</v>
      </c>
      <c r="I58" s="211" t="str">
        <f>+'3 - Identificación del Riesgo'!J61</f>
        <v>Posibilidad de pérdida reputacional en la credibilidad institucional por el incumpliendo de los términos para resolver un recurso</v>
      </c>
      <c r="J58" s="215">
        <f>+'3 - Identificación del Riesgo'!O61</f>
        <v>44701</v>
      </c>
      <c r="K58" s="215" t="str">
        <f>+'3 - Identificación del Riesgo'!K61</f>
        <v>DE CUMPLIMIENTO</v>
      </c>
      <c r="L58" s="214" t="str">
        <f>+'3 - Identificación del Riesgo'!N61</f>
        <v>Usuarios, productos y prácticas</v>
      </c>
      <c r="M58" s="213"/>
      <c r="N58" s="241" t="str">
        <f t="shared" si="2"/>
        <v/>
      </c>
      <c r="O58" s="242" t="str">
        <f t="shared" si="3"/>
        <v/>
      </c>
      <c r="P58" s="213"/>
      <c r="Q58" s="241" t="str">
        <f>IF(OR(P58=[1]Datos!$A$23,P58=[1]Datos!$B$23),"Leve",IF(OR(P58=[1]Datos!$A$24,P58=[1]Datos!$B$24),"Menor",IF(OR(P58=[1]Datos!$A$25,P58=[1]Datos!$B$25),"Moderado",IF(OR(P58=[1]Datos!$A$26,P58=[1]Datos!$B$26),"Mayor",IF(OR(P58=[1]Datos!$A$27,P58=[1]Datos!$B$27),"Catastrófico","")))))</f>
        <v/>
      </c>
      <c r="R58" s="242" t="str">
        <f t="shared" si="4"/>
        <v/>
      </c>
      <c r="S58" s="241" t="str">
        <f t="shared" si="5"/>
        <v/>
      </c>
      <c r="T58" s="241" t="e">
        <f t="shared" si="6"/>
        <v>#N/A</v>
      </c>
      <c r="U58" s="247" t="s">
        <v>1590</v>
      </c>
      <c r="V58" s="211" t="str">
        <f>+'5 - Diseño y Valoración Control'!I62</f>
        <v>SUBDIRECCIÓN DE PROCESOS AGRARIOS Y GESTIÓN JURÍDICA</v>
      </c>
      <c r="W58" s="211" t="str">
        <f>+'5 - Diseño y Valoración Control'!J62</f>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v>
      </c>
      <c r="X58" s="212" t="str">
        <f>+'5 - Diseño y Valoración Control'!K62</f>
        <v>Correctivo</v>
      </c>
      <c r="Y58" s="99" t="str">
        <f t="shared" si="8"/>
        <v>Impacto</v>
      </c>
      <c r="Z58" s="212" t="str">
        <f>+'5 - Diseño y Valoración Control'!M62</f>
        <v>Manual</v>
      </c>
      <c r="AA58" s="99" t="str">
        <f t="shared" si="9"/>
        <v>25%</v>
      </c>
      <c r="AB58" s="212" t="str">
        <f>+'5 - Diseño y Valoración Control'!O62</f>
        <v>Documentado</v>
      </c>
      <c r="AC58" s="212" t="s">
        <v>421</v>
      </c>
      <c r="AD58" s="212" t="str">
        <f>+'5 - Diseño y Valoración Control'!Q62</f>
        <v>Con registro</v>
      </c>
      <c r="AE58" s="202">
        <f>+'5 - Diseño y Valoración Control'!R62</f>
        <v>0</v>
      </c>
      <c r="AF58" s="185" t="str">
        <f>+'5 - Diseño y Valoración Control'!S62</f>
        <v/>
      </c>
      <c r="AG58" s="202">
        <f>+'5 - Diseño y Valoración Control'!T62</f>
        <v>0</v>
      </c>
      <c r="AH58" s="185" t="str">
        <f>+'5 - Diseño y Valoración Control'!U62</f>
        <v/>
      </c>
      <c r="AI58" s="185" t="str">
        <f>+'5 - Diseño y Valoración Control'!V62</f>
        <v/>
      </c>
      <c r="AJ58" s="185"/>
      <c r="AK58" s="247" t="s">
        <v>1840</v>
      </c>
      <c r="AL58" s="211"/>
      <c r="AM58" s="211" t="str">
        <f>+'6 - Plan de Acciones Preventiva'!H60</f>
        <v/>
      </c>
      <c r="AN58" s="211">
        <f>+'6 - Plan de Acciones Preventiva'!I60</f>
        <v>0</v>
      </c>
      <c r="AO58" s="293">
        <f>+'6 - Plan de Acciones Preventiva'!J60</f>
        <v>0</v>
      </c>
      <c r="AP58" s="212">
        <f>+'6 - Plan de Acciones Preventiva'!AI60</f>
        <v>0</v>
      </c>
      <c r="AQ58" s="238" t="e">
        <f t="shared" si="7"/>
        <v>#DIV/0!</v>
      </c>
      <c r="AR58" s="212">
        <f>+'6 - Plan de Acciones Preventiva'!AK60</f>
        <v>0</v>
      </c>
      <c r="AS58" s="243"/>
      <c r="AT58" s="243">
        <f>+'6 - Plan de Acciones Preventiva'!AM60</f>
        <v>0</v>
      </c>
      <c r="AU58" s="212">
        <f>+'7 - Materialización del Riesgo'!G62</f>
        <v>0</v>
      </c>
      <c r="AV58" s="212">
        <f>+'7 - Materialización del Riesgo'!H62</f>
        <v>0</v>
      </c>
      <c r="AW58" s="212">
        <f>+'7 - Materialización del Riesgo'!I62</f>
        <v>0</v>
      </c>
      <c r="AX58" s="212" t="e">
        <f>+'7 - Materialización del Riesgo'!J62</f>
        <v>#DIV/0!</v>
      </c>
      <c r="AY58" s="212" t="e">
        <f>+'7 - Materialización del Riesgo'!K62</f>
        <v>#DIV/0!</v>
      </c>
      <c r="AZ58" s="212">
        <f>+'7 - Materialización del Riesgo'!L62</f>
        <v>0</v>
      </c>
      <c r="BA58" s="212">
        <f>+'7 - Materialización del Riesgo'!M62</f>
        <v>0</v>
      </c>
      <c r="BB58" s="212">
        <f>+'7 - Materialización del Riesgo'!N62</f>
        <v>0</v>
      </c>
      <c r="BC58" s="212">
        <f>+'7 - Materialización del Riesgo'!O62</f>
        <v>0</v>
      </c>
      <c r="BD58" s="212" t="e">
        <f>+'7 - Materialización del Riesgo'!P62</f>
        <v>#DIV/0!</v>
      </c>
      <c r="BE58" s="238">
        <f>+'7 - Materialización del Riesgo'!Q62</f>
        <v>1</v>
      </c>
    </row>
    <row r="59" spans="2:57" s="114" customFormat="1" ht="225" hidden="1" x14ac:dyDescent="0.25">
      <c r="B59" s="211" t="str">
        <f>+'3 - Identificación del Riesgo'!B62</f>
        <v>SEGURIDAD JURÍDICA SOBRE LA TITULARIDAD DE LA TIERRA Y LOS TERRITORIOS</v>
      </c>
      <c r="C59" s="211" t="str">
        <f>+'3 - Identificación del Riesgo'!C62</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59" s="211" t="str">
        <f>+'3 - Identificación del Riesgo'!D62</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59" s="212" t="str">
        <f>+'3 - Identificación del Riesgo'!F62</f>
        <v>DIRECCIÓN DE GESTIÓN JURÍDICA DE TIERRAS</v>
      </c>
      <c r="F59" s="247" t="s">
        <v>1736</v>
      </c>
      <c r="G59" s="212" t="str">
        <f>+'3 - Identificación del Riesgo'!H62</f>
        <v>Incumplimiento de términos para dar respuesta a las nuevas solicitudes de recursos, de decisiones finales de procesos agrarios y formalización de la propiedad privada rural</v>
      </c>
      <c r="H59" s="212" t="str">
        <f>+'3 - Identificación del Riesgo'!I62</f>
        <v>Pérdida Reputacional</v>
      </c>
      <c r="I59" s="211" t="str">
        <f>+'3 - Identificación del Riesgo'!J62</f>
        <v>Posibilidad de pérdida reputacional en la credibilidad institucional por el incumpliendo de los términos para resolver un recurso</v>
      </c>
      <c r="J59" s="215">
        <f>+'3 - Identificación del Riesgo'!O62</f>
        <v>44701</v>
      </c>
      <c r="K59" s="215" t="str">
        <f>+'3 - Identificación del Riesgo'!K62</f>
        <v>DE CUMPLIMIENTO</v>
      </c>
      <c r="L59" s="214" t="str">
        <f>+'3 - Identificación del Riesgo'!N62</f>
        <v>Usuarios, productos y prácticas</v>
      </c>
      <c r="M59" s="213"/>
      <c r="N59" s="241" t="str">
        <f t="shared" si="2"/>
        <v/>
      </c>
      <c r="O59" s="242" t="str">
        <f t="shared" si="3"/>
        <v/>
      </c>
      <c r="P59" s="213"/>
      <c r="Q59" s="241" t="str">
        <f>IF(OR(P59=[1]Datos!$A$23,P59=[1]Datos!$B$23),"Leve",IF(OR(P59=[1]Datos!$A$24,P59=[1]Datos!$B$24),"Menor",IF(OR(P59=[1]Datos!$A$25,P59=[1]Datos!$B$25),"Moderado",IF(OR(P59=[1]Datos!$A$26,P59=[1]Datos!$B$26),"Mayor",IF(OR(P59=[1]Datos!$A$27,P59=[1]Datos!$B$27),"Catastrófico","")))))</f>
        <v/>
      </c>
      <c r="R59" s="242" t="str">
        <f t="shared" si="4"/>
        <v/>
      </c>
      <c r="S59" s="241" t="str">
        <f t="shared" si="5"/>
        <v/>
      </c>
      <c r="T59" s="241" t="e">
        <f t="shared" si="6"/>
        <v>#N/A</v>
      </c>
      <c r="U59" s="247" t="s">
        <v>1591</v>
      </c>
      <c r="V59" s="211" t="str">
        <f>+'5 - Diseño y Valoración Control'!I63</f>
        <v>SUBDIRECCIÓN DE PROCESOS AGRARIOS Y GESTIÓN JURÍDICA</v>
      </c>
      <c r="W59" s="211" t="str">
        <f>+'5 - Diseño y Valoración Control'!J63</f>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v>
      </c>
      <c r="X59" s="212" t="str">
        <f>+'5 - Diseño y Valoración Control'!K63</f>
        <v>Correctivo</v>
      </c>
      <c r="Y59" s="99" t="str">
        <f t="shared" si="8"/>
        <v>Impacto</v>
      </c>
      <c r="Z59" s="212" t="str">
        <f>+'5 - Diseño y Valoración Control'!M63</f>
        <v>Manual</v>
      </c>
      <c r="AA59" s="99" t="str">
        <f t="shared" si="9"/>
        <v>25%</v>
      </c>
      <c r="AB59" s="212" t="str">
        <f>+'5 - Diseño y Valoración Control'!O63</f>
        <v>Documentado</v>
      </c>
      <c r="AC59" s="212" t="s">
        <v>421</v>
      </c>
      <c r="AD59" s="212" t="str">
        <f>+'5 - Diseño y Valoración Control'!Q63</f>
        <v>Con registro</v>
      </c>
      <c r="AE59" s="202">
        <f>+'5 - Diseño y Valoración Control'!R63</f>
        <v>0</v>
      </c>
      <c r="AF59" s="185" t="str">
        <f>+'5 - Diseño y Valoración Control'!S63</f>
        <v/>
      </c>
      <c r="AG59" s="202">
        <f>+'5 - Diseño y Valoración Control'!T63</f>
        <v>0</v>
      </c>
      <c r="AH59" s="185" t="str">
        <f>+'5 - Diseño y Valoración Control'!U63</f>
        <v/>
      </c>
      <c r="AI59" s="185" t="str">
        <f>+'5 - Diseño y Valoración Control'!V63</f>
        <v/>
      </c>
      <c r="AJ59" s="185"/>
      <c r="AK59" s="247" t="s">
        <v>1841</v>
      </c>
      <c r="AL59" s="211"/>
      <c r="AM59" s="211" t="str">
        <f>+'6 - Plan de Acciones Preventiva'!H61</f>
        <v/>
      </c>
      <c r="AN59" s="211">
        <f>+'6 - Plan de Acciones Preventiva'!I61</f>
        <v>0</v>
      </c>
      <c r="AO59" s="293">
        <f>+'6 - Plan de Acciones Preventiva'!J61</f>
        <v>0</v>
      </c>
      <c r="AP59" s="212">
        <f>+'6 - Plan de Acciones Preventiva'!AI61</f>
        <v>0</v>
      </c>
      <c r="AQ59" s="238" t="e">
        <f t="shared" si="7"/>
        <v>#DIV/0!</v>
      </c>
      <c r="AR59" s="212">
        <f>+'6 - Plan de Acciones Preventiva'!AK61</f>
        <v>0</v>
      </c>
      <c r="AS59" s="243"/>
      <c r="AT59" s="243">
        <f>+'6 - Plan de Acciones Preventiva'!AM61</f>
        <v>0</v>
      </c>
      <c r="AU59" s="212">
        <f>+'7 - Materialización del Riesgo'!G63</f>
        <v>0</v>
      </c>
      <c r="AV59" s="212">
        <f>+'7 - Materialización del Riesgo'!H63</f>
        <v>0</v>
      </c>
      <c r="AW59" s="212">
        <f>+'7 - Materialización del Riesgo'!I63</f>
        <v>0</v>
      </c>
      <c r="AX59" s="212" t="e">
        <f>+'7 - Materialización del Riesgo'!J63</f>
        <v>#DIV/0!</v>
      </c>
      <c r="AY59" s="212" t="e">
        <f>+'7 - Materialización del Riesgo'!K63</f>
        <v>#DIV/0!</v>
      </c>
      <c r="AZ59" s="212">
        <f>+'7 - Materialización del Riesgo'!L63</f>
        <v>0</v>
      </c>
      <c r="BA59" s="212">
        <f>+'7 - Materialización del Riesgo'!M63</f>
        <v>0</v>
      </c>
      <c r="BB59" s="212">
        <f>+'7 - Materialización del Riesgo'!N63</f>
        <v>0</v>
      </c>
      <c r="BC59" s="212">
        <f>+'7 - Materialización del Riesgo'!O63</f>
        <v>0</v>
      </c>
      <c r="BD59" s="212" t="e">
        <f>+'7 - Materialización del Riesgo'!P63</f>
        <v>#DIV/0!</v>
      </c>
      <c r="BE59" s="238">
        <f>+'7 - Materialización del Riesgo'!Q63</f>
        <v>1</v>
      </c>
    </row>
    <row r="60" spans="2:57" s="114" customFormat="1" ht="225" x14ac:dyDescent="0.25">
      <c r="B60" s="211" t="str">
        <f>+'3 - Identificación del Riesgo'!B63</f>
        <v>SEGURIDAD JURÍDICA SOBRE LA TITULARIDAD DE LA TIERRA Y LOS TERRITORIOS</v>
      </c>
      <c r="C60" s="211" t="str">
        <f>+'3 - Identificación del Riesgo'!C63</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0" s="211" t="str">
        <f>+'3 - Identificación del Riesgo'!D63</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0" s="212" t="str">
        <f>+'3 - Identificación del Riesgo'!F63</f>
        <v>DIRECCIÓN DE GESTIÓN JURÍDICA DE TIERRAS</v>
      </c>
      <c r="F60" s="247" t="s">
        <v>1737</v>
      </c>
      <c r="G60" s="212" t="str">
        <f>+'3 - Identificación del Riesgo'!H63</f>
        <v>Realizar el reparto de una solicitud a dos o más, diferentes dependencias</v>
      </c>
      <c r="H60" s="212" t="str">
        <f>+'3 - Identificación del Riesgo'!I63</f>
        <v>Pérdida Reputacional</v>
      </c>
      <c r="I60" s="211" t="str">
        <f>+'3 - Identificación del Riesgo'!J63</f>
        <v>Posibilidad de pérdida reputacional en la credibilidad institucional por falta de bases de datos unificadas y estandarizadas como única matriz de control y seguimiento a respuestas</v>
      </c>
      <c r="J60" s="215">
        <f>+'3 - Identificación del Riesgo'!O63</f>
        <v>44701</v>
      </c>
      <c r="K60" s="215" t="str">
        <f>+'3 - Identificación del Riesgo'!K63</f>
        <v>OPERATIVOS</v>
      </c>
      <c r="L60" s="214" t="str">
        <f>+'3 - Identificación del Riesgo'!N63</f>
        <v>Ejecución y administración de procesos</v>
      </c>
      <c r="M60" s="213">
        <v>260</v>
      </c>
      <c r="N60" s="241" t="str">
        <f t="shared" si="2"/>
        <v>Media</v>
      </c>
      <c r="O60" s="242">
        <f t="shared" si="3"/>
        <v>0.6</v>
      </c>
      <c r="P60" s="213" t="s">
        <v>393</v>
      </c>
      <c r="Q60" s="241" t="str">
        <f>IF(OR(P60=[1]Datos!$A$23,P60=[1]Datos!$B$23),"Leve",IF(OR(P60=[1]Datos!$A$24,P60=[1]Datos!$B$24),"Menor",IF(OR(P60=[1]Datos!$A$25,P60=[1]Datos!$B$25),"Moderado",IF(OR(P60=[1]Datos!$A$26,P60=[1]Datos!$B$26),"Mayor",IF(OR(P60=[1]Datos!$A$27,P60=[1]Datos!$B$27),"Catastrófico","")))))</f>
        <v>Moderado</v>
      </c>
      <c r="R60" s="242">
        <f t="shared" si="4"/>
        <v>0.6</v>
      </c>
      <c r="S60" s="241" t="str">
        <f t="shared" si="5"/>
        <v>Moderado</v>
      </c>
      <c r="T60" s="241" t="str">
        <f t="shared" si="6"/>
        <v>Reducir</v>
      </c>
      <c r="U60" s="247" t="s">
        <v>1592</v>
      </c>
      <c r="V60" s="211" t="str">
        <f>+'5 - Diseño y Valoración Control'!I64</f>
        <v>GESTOR DOCUMENTAL DE LA SUBDIRECCIÓN DE PROCESOS AGRARIOS Y GESTIÓN JURÍDICA</v>
      </c>
      <c r="W60" s="211" t="str">
        <f>+'5 - Diseño y Valoración Control'!J64</f>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0" s="212" t="str">
        <f>+'5 - Diseño y Valoración Control'!K64</f>
        <v>Preventivo</v>
      </c>
      <c r="Y60" s="51" t="str">
        <f t="shared" si="8"/>
        <v>Probabilidad</v>
      </c>
      <c r="Z60" s="212" t="str">
        <f>+'5 - Diseño y Valoración Control'!M64</f>
        <v>Manual</v>
      </c>
      <c r="AA60" s="51" t="str">
        <f t="shared" si="9"/>
        <v>40%</v>
      </c>
      <c r="AB60" s="212" t="str">
        <f>+'5 - Diseño y Valoración Control'!O64</f>
        <v>Sin documentar</v>
      </c>
      <c r="AC60" s="212" t="s">
        <v>421</v>
      </c>
      <c r="AD60" s="212" t="str">
        <f>+'5 - Diseño y Valoración Control'!Q64</f>
        <v>Con registro</v>
      </c>
      <c r="AE60" s="202">
        <f>+'5 - Diseño y Valoración Control'!R64</f>
        <v>0.36</v>
      </c>
      <c r="AF60" s="185" t="str">
        <f>+'5 - Diseño y Valoración Control'!S64</f>
        <v>Baja</v>
      </c>
      <c r="AG60" s="202">
        <f>+'5 - Diseño y Valoración Control'!T64</f>
        <v>0.6</v>
      </c>
      <c r="AH60" s="185" t="str">
        <f>+'5 - Diseño y Valoración Control'!U64</f>
        <v>Moderado</v>
      </c>
      <c r="AI60" s="185" t="str">
        <f>+'5 - Diseño y Valoración Control'!V64</f>
        <v>Moderado</v>
      </c>
      <c r="AJ60" s="185" t="str">
        <f>+'5 - Diseño y Valoración Control'!W64</f>
        <v>Reducir</v>
      </c>
      <c r="AK60" s="247" t="s">
        <v>1842</v>
      </c>
      <c r="AL60" s="211" t="str">
        <f>+'6 - Plan de Acciones Preventiva'!G62</f>
        <v>Revisión, análisis y conformación de expedientes de procesos agrarios en zonas no focalizadas en ORFEO</v>
      </c>
      <c r="AM60" s="211" t="str">
        <f>+'6 - Plan de Acciones Preventiva'!H62</f>
        <v>SUBDIRECCIÓN DE PROCESOS AGRARIOS Y GESTIÓN JURÍDICA</v>
      </c>
      <c r="AN60" s="211" t="str">
        <f>+'6 - Plan de Acciones Preventiva'!I62</f>
        <v>Base de datos con reporte de conformación de expedientes en ORFEO.</v>
      </c>
      <c r="AO60" s="294">
        <f>+'6 - Plan de Acciones Preventiva'!J62</f>
        <v>8</v>
      </c>
      <c r="AP60" s="212">
        <v>7</v>
      </c>
      <c r="AQ60" s="238">
        <f>+((AP60/AO60)*100)/100</f>
        <v>0.875</v>
      </c>
      <c r="AR60" s="212" t="s">
        <v>667</v>
      </c>
      <c r="AS60" s="212" t="s">
        <v>1386</v>
      </c>
      <c r="AT60" s="243">
        <f>+'6 - Plan de Acciones Preventiva'!AM62</f>
        <v>0</v>
      </c>
      <c r="AU60" s="212" t="s">
        <v>326</v>
      </c>
      <c r="AV60" s="212">
        <f>+'7 - Materialización del Riesgo'!H64</f>
        <v>0</v>
      </c>
      <c r="AW60" s="212">
        <f>+'7 - Materialización del Riesgo'!I64</f>
        <v>0</v>
      </c>
      <c r="AX60" s="212" t="e">
        <f>+'7 - Materialización del Riesgo'!J64</f>
        <v>#DIV/0!</v>
      </c>
      <c r="AY60" s="212" t="e">
        <f>+'7 - Materialización del Riesgo'!K64</f>
        <v>#DIV/0!</v>
      </c>
      <c r="AZ60" s="212">
        <f>+'7 - Materialización del Riesgo'!L64</f>
        <v>0</v>
      </c>
      <c r="BA60" s="212">
        <f>+'7 - Materialización del Riesgo'!M64</f>
        <v>0</v>
      </c>
      <c r="BB60" s="212">
        <f>+'7 - Materialización del Riesgo'!N64</f>
        <v>0</v>
      </c>
      <c r="BC60" s="212">
        <f>+'7 - Materialización del Riesgo'!O64</f>
        <v>0</v>
      </c>
      <c r="BD60" s="212" t="e">
        <f>+'7 - Materialización del Riesgo'!P64</f>
        <v>#DIV/0!</v>
      </c>
      <c r="BE60" s="238">
        <f>+'7 - Materialización del Riesgo'!Q64</f>
        <v>1</v>
      </c>
    </row>
    <row r="61" spans="2:57" s="114" customFormat="1" ht="225" x14ac:dyDescent="0.25">
      <c r="B61" s="211" t="str">
        <f>+'3 - Identificación del Riesgo'!B64</f>
        <v>SEGURIDAD JURÍDICA SOBRE LA TITULARIDAD DE LA TIERRA Y LOS TERRITORIOS</v>
      </c>
      <c r="C61" s="211" t="str">
        <f>+'3 - Identificación del Riesgo'!C64</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1" s="211" t="str">
        <f>+'3 - Identificación del Riesgo'!D64</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1" s="212" t="str">
        <f>+'3 - Identificación del Riesgo'!F64</f>
        <v>DIRECCIÓN DE GESTIÓN JURÍDICA DE TIERRAS</v>
      </c>
      <c r="F61" s="247" t="s">
        <v>1737</v>
      </c>
      <c r="G61" s="212" t="str">
        <f>+'3 - Identificación del Riesgo'!H64</f>
        <v>Realizar el reparto de una solicitud a dos o más, diferentes dependencias</v>
      </c>
      <c r="H61" s="212" t="str">
        <f>+'3 - Identificación del Riesgo'!I64</f>
        <v>Pérdida Reputacional</v>
      </c>
      <c r="I61" s="211" t="str">
        <f>+'3 - Identificación del Riesgo'!J64</f>
        <v>Posibilidad de pérdida reputacional en la credibilidad institucional por falta de bases de datos unificadas y estandarizadas como única matriz de control y seguimiento a respuestas</v>
      </c>
      <c r="J61" s="215">
        <f>+'3 - Identificación del Riesgo'!O64</f>
        <v>44701</v>
      </c>
      <c r="K61" s="215" t="str">
        <f>+'3 - Identificación del Riesgo'!K64</f>
        <v>OPERATIVOS</v>
      </c>
      <c r="L61" s="214" t="str">
        <f>+'3 - Identificación del Riesgo'!N64</f>
        <v>Ejecución y administración de procesos</v>
      </c>
      <c r="M61" s="213">
        <v>260</v>
      </c>
      <c r="N61" s="241" t="str">
        <f t="shared" si="2"/>
        <v>Media</v>
      </c>
      <c r="O61" s="242">
        <f t="shared" si="3"/>
        <v>0.6</v>
      </c>
      <c r="P61" s="213" t="s">
        <v>393</v>
      </c>
      <c r="Q61" s="241" t="str">
        <f>IF(OR(P61=[1]Datos!$A$23,P61=[1]Datos!$B$23),"Leve",IF(OR(P61=[1]Datos!$A$24,P61=[1]Datos!$B$24),"Menor",IF(OR(P61=[1]Datos!$A$25,P61=[1]Datos!$B$25),"Moderado",IF(OR(P61=[1]Datos!$A$26,P61=[1]Datos!$B$26),"Mayor",IF(OR(P61=[1]Datos!$A$27,P61=[1]Datos!$B$27),"Catastrófico","")))))</f>
        <v>Moderado</v>
      </c>
      <c r="R61" s="242">
        <f t="shared" si="4"/>
        <v>0.6</v>
      </c>
      <c r="S61" s="241" t="str">
        <f t="shared" si="5"/>
        <v>Moderado</v>
      </c>
      <c r="T61" s="241" t="str">
        <f t="shared" si="6"/>
        <v>Reducir</v>
      </c>
      <c r="U61" s="247" t="s">
        <v>1593</v>
      </c>
      <c r="V61" s="211" t="str">
        <f>+'5 - Diseño y Valoración Control'!I65</f>
        <v>GESTOR DOCUMENTAL DE LA SUBDIRECCIÓN DE SEGURIDAD JURÍDICA</v>
      </c>
      <c r="W61" s="211" t="str">
        <f>+'5 - Diseño y Valoración Control'!J65</f>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X61" s="212" t="str">
        <f>+'5 - Diseño y Valoración Control'!K65</f>
        <v>Preventivo</v>
      </c>
      <c r="Y61" s="51" t="str">
        <f t="shared" si="8"/>
        <v>Probabilidad</v>
      </c>
      <c r="Z61" s="212" t="str">
        <f>+'5 - Diseño y Valoración Control'!M65</f>
        <v>Manual</v>
      </c>
      <c r="AA61" s="51" t="str">
        <f t="shared" si="9"/>
        <v>40%</v>
      </c>
      <c r="AB61" s="212" t="str">
        <f>+'5 - Diseño y Valoración Control'!O65</f>
        <v>Documentado</v>
      </c>
      <c r="AC61" s="212" t="s">
        <v>421</v>
      </c>
      <c r="AD61" s="212" t="str">
        <f>+'5 - Diseño y Valoración Control'!Q65</f>
        <v>Con registro</v>
      </c>
      <c r="AE61" s="202">
        <f>+'5 - Diseño y Valoración Control'!R65</f>
        <v>0.216</v>
      </c>
      <c r="AF61" s="185" t="str">
        <f>+'5 - Diseño y Valoración Control'!S65</f>
        <v>Baja</v>
      </c>
      <c r="AG61" s="202">
        <f>+'5 - Diseño y Valoración Control'!T65</f>
        <v>0.6</v>
      </c>
      <c r="AH61" s="185" t="str">
        <f>+'5 - Diseño y Valoración Control'!U65</f>
        <v>Moderado</v>
      </c>
      <c r="AI61" s="185" t="str">
        <f>+'5 - Diseño y Valoración Control'!V65</f>
        <v>Moderado</v>
      </c>
      <c r="AJ61" s="185" t="str">
        <f>+'5 - Diseño y Valoración Control'!W65</f>
        <v>Reducir</v>
      </c>
      <c r="AK61" s="247" t="s">
        <v>1843</v>
      </c>
      <c r="AL61" s="211" t="str">
        <f>+'6 - Plan de Acciones Preventiva'!G63</f>
        <v>Revisión, análisis y conformación de expedientes de procesos agrarios en zonas focalizadas en ORFEO</v>
      </c>
      <c r="AM61" s="211" t="str">
        <f>+'6 - Plan de Acciones Preventiva'!H63</f>
        <v>SUBDIRECCIÓN DE SEGURIDAD JURÍDICA</v>
      </c>
      <c r="AN61" s="211" t="str">
        <f>+'6 - Plan de Acciones Preventiva'!I63</f>
        <v>Base de datos reporte de conformación de expedientes en ORFEO.</v>
      </c>
      <c r="AO61" s="294">
        <f>+'6 - Plan de Acciones Preventiva'!J63</f>
        <v>8</v>
      </c>
      <c r="AP61" s="212">
        <v>7</v>
      </c>
      <c r="AQ61" s="238">
        <f>+((AP61/AO61)*100)/100</f>
        <v>0.875</v>
      </c>
      <c r="AR61" s="212" t="s">
        <v>667</v>
      </c>
      <c r="AS61" s="212" t="s">
        <v>1386</v>
      </c>
      <c r="AT61" s="243">
        <f>+'6 - Plan de Acciones Preventiva'!AM63</f>
        <v>0</v>
      </c>
      <c r="AU61" s="212">
        <f>+'7 - Materialización del Riesgo'!G65</f>
        <v>0</v>
      </c>
      <c r="AV61" s="212">
        <f>+'7 - Materialización del Riesgo'!H65</f>
        <v>0</v>
      </c>
      <c r="AW61" s="212">
        <f>+'7 - Materialización del Riesgo'!I65</f>
        <v>0</v>
      </c>
      <c r="AX61" s="212" t="e">
        <f>+'7 - Materialización del Riesgo'!J65</f>
        <v>#DIV/0!</v>
      </c>
      <c r="AY61" s="212" t="e">
        <f>+'7 - Materialización del Riesgo'!K65</f>
        <v>#DIV/0!</v>
      </c>
      <c r="AZ61" s="212">
        <f>+'7 - Materialización del Riesgo'!L65</f>
        <v>0</v>
      </c>
      <c r="BA61" s="212">
        <f>+'7 - Materialización del Riesgo'!M65</f>
        <v>0</v>
      </c>
      <c r="BB61" s="212">
        <f>+'7 - Materialización del Riesgo'!N65</f>
        <v>0</v>
      </c>
      <c r="BC61" s="212">
        <f>+'7 - Materialización del Riesgo'!O65</f>
        <v>0</v>
      </c>
      <c r="BD61" s="212" t="e">
        <f>+'7 - Materialización del Riesgo'!P65</f>
        <v>#DIV/0!</v>
      </c>
      <c r="BE61" s="238">
        <f>+'7 - Materialización del Riesgo'!Q65</f>
        <v>1</v>
      </c>
    </row>
    <row r="62" spans="2:57" s="114" customFormat="1" ht="225" hidden="1" x14ac:dyDescent="0.25">
      <c r="B62" s="211" t="str">
        <f>+'3 - Identificación del Riesgo'!B65</f>
        <v>SEGURIDAD JURÍDICA SOBRE LA TITULARIDAD DE LA TIERRA Y LOS TERRITORIOS</v>
      </c>
      <c r="C62" s="211" t="str">
        <f>+'3 - Identificación del Riesgo'!C65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2" s="211" t="str">
        <f>+'3 - Identificación del Riesgo'!D65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2" s="212" t="str">
        <f>+'3 - Identificación del Riesgo'!F65</f>
        <v>DIRECCIÓN DE GESTIÓN JURÍDICA DE TIERRAS</v>
      </c>
      <c r="F62" s="247" t="s">
        <v>1737</v>
      </c>
      <c r="G62" s="212" t="str">
        <f>+'3 - Identificación del Riesgo'!H65</f>
        <v>Realizar el reparto de una solicitud a dos o más, diferentes dependencias</v>
      </c>
      <c r="H62" s="212" t="str">
        <f>+'3 - Identificación del Riesgo'!I65</f>
        <v>Pérdida Reputacional</v>
      </c>
      <c r="I62" s="211" t="str">
        <f>+'3 - Identificación del Riesgo'!J65</f>
        <v>Posibilidad de pérdida reputacional en la credibilidad institucional por falta de bases de datos unificadas y estandarizadas como única matriz de control y seguimiento a respuestas</v>
      </c>
      <c r="J62" s="215">
        <f>+'3 - Identificación del Riesgo'!O65</f>
        <v>44701</v>
      </c>
      <c r="K62" s="215" t="str">
        <f>+'3 - Identificación del Riesgo'!K65</f>
        <v>OPERATIVOS</v>
      </c>
      <c r="L62" s="214" t="str">
        <f>+'3 - Identificación del Riesgo'!N65</f>
        <v>Ejecución y administración de procesos</v>
      </c>
      <c r="M62" s="213"/>
      <c r="N62" s="241" t="str">
        <f t="shared" si="2"/>
        <v/>
      </c>
      <c r="O62" s="242" t="str">
        <f t="shared" si="3"/>
        <v/>
      </c>
      <c r="P62" s="213"/>
      <c r="Q62" s="241" t="str">
        <f>IF(OR(P62=[1]Datos!$A$23,P62=[1]Datos!$B$23),"Leve",IF(OR(P62=[1]Datos!$A$24,P62=[1]Datos!$B$24),"Menor",IF(OR(P62=[1]Datos!$A$25,P62=[1]Datos!$B$25),"Moderado",IF(OR(P62=[1]Datos!$A$26,P62=[1]Datos!$B$26),"Mayor",IF(OR(P62=[1]Datos!$A$27,P62=[1]Datos!$B$27),"Catastrófico","")))))</f>
        <v/>
      </c>
      <c r="R62" s="242" t="str">
        <f t="shared" si="4"/>
        <v/>
      </c>
      <c r="S62" s="241" t="str">
        <f t="shared" si="5"/>
        <v/>
      </c>
      <c r="T62" s="241" t="e">
        <f t="shared" si="6"/>
        <v>#N/A</v>
      </c>
      <c r="U62" s="247" t="s">
        <v>1594</v>
      </c>
      <c r="V62" s="211" t="str">
        <f>+'5 - Diseño y Valoración Control'!I66</f>
        <v>SUBDIRECCIÓN DE PROCESOS AGRARIOS Y GESTIÓN JURÍDICA</v>
      </c>
      <c r="W62" s="211" t="str">
        <f>+'5 - Diseño y Valoración Control'!J66</f>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v>
      </c>
      <c r="X62" s="212" t="str">
        <f>+'5 - Diseño y Valoración Control'!K66</f>
        <v>Correctivo</v>
      </c>
      <c r="Y62" s="51" t="str">
        <f t="shared" si="8"/>
        <v>Impacto</v>
      </c>
      <c r="Z62" s="212" t="str">
        <f>+'5 - Diseño y Valoración Control'!M66</f>
        <v>Manual</v>
      </c>
      <c r="AA62" s="51" t="str">
        <f t="shared" si="9"/>
        <v>25%</v>
      </c>
      <c r="AB62" s="212" t="str">
        <f>+'5 - Diseño y Valoración Control'!O66</f>
        <v>Sin documentar</v>
      </c>
      <c r="AC62" s="212" t="s">
        <v>421</v>
      </c>
      <c r="AD62" s="212" t="str">
        <f>+'5 - Diseño y Valoración Control'!Q66</f>
        <v>Con registro</v>
      </c>
      <c r="AE62" s="202">
        <f>+'5 - Diseño y Valoración Control'!R66</f>
        <v>0</v>
      </c>
      <c r="AF62" s="185" t="str">
        <f>+'5 - Diseño y Valoración Control'!S66</f>
        <v/>
      </c>
      <c r="AG62" s="202">
        <f>+'5 - Diseño y Valoración Control'!T66</f>
        <v>0</v>
      </c>
      <c r="AH62" s="185" t="str">
        <f>+'5 - Diseño y Valoración Control'!U66</f>
        <v/>
      </c>
      <c r="AI62" s="185" t="str">
        <f>+'5 - Diseño y Valoración Control'!V66</f>
        <v/>
      </c>
      <c r="AJ62" s="185"/>
      <c r="AK62" s="247" t="s">
        <v>1844</v>
      </c>
      <c r="AL62" s="211"/>
      <c r="AM62" s="211" t="str">
        <f>+'6 - Plan de Acciones Preventiva'!H64</f>
        <v/>
      </c>
      <c r="AN62" s="211">
        <f>+'6 - Plan de Acciones Preventiva'!I64</f>
        <v>0</v>
      </c>
      <c r="AO62" s="293">
        <f>+'6 - Plan de Acciones Preventiva'!J64</f>
        <v>0</v>
      </c>
      <c r="AP62" s="212">
        <f>+'6 - Plan de Acciones Preventiva'!AI64</f>
        <v>0</v>
      </c>
      <c r="AQ62" s="238" t="e">
        <f t="shared" si="7"/>
        <v>#DIV/0!</v>
      </c>
      <c r="AR62" s="212">
        <f>+'6 - Plan de Acciones Preventiva'!AK64</f>
        <v>0</v>
      </c>
      <c r="AS62" s="243"/>
      <c r="AT62" s="243">
        <f>+'6 - Plan de Acciones Preventiva'!AM64</f>
        <v>0</v>
      </c>
      <c r="AU62" s="212">
        <f>+'7 - Materialización del Riesgo'!G66</f>
        <v>0</v>
      </c>
      <c r="AV62" s="212">
        <f>+'7 - Materialización del Riesgo'!H66</f>
        <v>0</v>
      </c>
      <c r="AW62" s="212">
        <f>+'7 - Materialización del Riesgo'!I66</f>
        <v>0</v>
      </c>
      <c r="AX62" s="212" t="e">
        <f>+'7 - Materialización del Riesgo'!J66</f>
        <v>#DIV/0!</v>
      </c>
      <c r="AY62" s="212" t="e">
        <f>+'7 - Materialización del Riesgo'!K66</f>
        <v>#DIV/0!</v>
      </c>
      <c r="AZ62" s="212">
        <f>+'7 - Materialización del Riesgo'!L66</f>
        <v>0</v>
      </c>
      <c r="BA62" s="212">
        <f>+'7 - Materialización del Riesgo'!M66</f>
        <v>0</v>
      </c>
      <c r="BB62" s="212">
        <f>+'7 - Materialización del Riesgo'!N66</f>
        <v>0</v>
      </c>
      <c r="BC62" s="212">
        <f>+'7 - Materialización del Riesgo'!O66</f>
        <v>0</v>
      </c>
      <c r="BD62" s="212" t="e">
        <f>+'7 - Materialización del Riesgo'!P66</f>
        <v>#DIV/0!</v>
      </c>
      <c r="BE62" s="238">
        <f>+'7 - Materialización del Riesgo'!Q66</f>
        <v>1</v>
      </c>
    </row>
    <row r="63" spans="2:57" s="114" customFormat="1" ht="225" hidden="1" x14ac:dyDescent="0.25">
      <c r="B63" s="211" t="str">
        <f>+'3 - Identificación del Riesgo'!B66</f>
        <v>SEGURIDAD JURÍDICA SOBRE LA TITULARIDAD DE LA TIERRA Y LOS TERRITORIOS</v>
      </c>
      <c r="C63" s="211" t="str">
        <f>+'3 - Identificación del Riesgo'!C66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D63" s="211" t="str">
        <f>+'3 - Identificación del Riesgo'!D66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E63" s="212" t="str">
        <f>+'3 - Identificación del Riesgo'!F66</f>
        <v>DIRECCIÓN DE GESTIÓN JURÍDICA DE TIERRAS</v>
      </c>
      <c r="F63" s="247" t="s">
        <v>1737</v>
      </c>
      <c r="G63" s="212" t="str">
        <f>+'3 - Identificación del Riesgo'!H66</f>
        <v>Realizar el reparto de una solicitud a dos o más, diferentes dependencias</v>
      </c>
      <c r="H63" s="212" t="str">
        <f>+'3 - Identificación del Riesgo'!I66</f>
        <v>Pérdida Reputacional</v>
      </c>
      <c r="I63" s="211" t="str">
        <f>+'3 - Identificación del Riesgo'!J66</f>
        <v>Posibilidad de pérdida reputacional en la credibilidad institucional por falta de bases de datos unificadas y estandarizadas como única matriz de control y seguimiento a respuestas</v>
      </c>
      <c r="J63" s="215">
        <f>+'3 - Identificación del Riesgo'!O66</f>
        <v>44701</v>
      </c>
      <c r="K63" s="215" t="str">
        <f>+'3 - Identificación del Riesgo'!K66</f>
        <v>OPERATIVOS</v>
      </c>
      <c r="L63" s="214" t="str">
        <f>+'3 - Identificación del Riesgo'!N66</f>
        <v>Ejecución y administración de procesos</v>
      </c>
      <c r="M63" s="213"/>
      <c r="N63" s="241" t="str">
        <f t="shared" si="2"/>
        <v/>
      </c>
      <c r="O63" s="242" t="str">
        <f t="shared" si="3"/>
        <v/>
      </c>
      <c r="P63" s="213"/>
      <c r="Q63" s="241" t="str">
        <f>IF(OR(P63=[1]Datos!$A$23,P63=[1]Datos!$B$23),"Leve",IF(OR(P63=[1]Datos!$A$24,P63=[1]Datos!$B$24),"Menor",IF(OR(P63=[1]Datos!$A$25,P63=[1]Datos!$B$25),"Moderado",IF(OR(P63=[1]Datos!$A$26,P63=[1]Datos!$B$26),"Mayor",IF(OR(P63=[1]Datos!$A$27,P63=[1]Datos!$B$27),"Catastrófico","")))))</f>
        <v/>
      </c>
      <c r="R63" s="242" t="str">
        <f t="shared" si="4"/>
        <v/>
      </c>
      <c r="S63" s="241" t="str">
        <f t="shared" si="5"/>
        <v/>
      </c>
      <c r="T63" s="241" t="e">
        <f t="shared" si="6"/>
        <v>#N/A</v>
      </c>
      <c r="U63" s="247" t="s">
        <v>2418</v>
      </c>
      <c r="V63" s="211" t="str">
        <f>+'5 - Diseño y Valoración Control'!I67</f>
        <v>SUBDIRECCIÓN DE SEGURIDAD JURÍDICA</v>
      </c>
      <c r="W63" s="211" t="str">
        <f>+'5 - Diseño y Valoración Control'!J67</f>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v>
      </c>
      <c r="X63" s="212" t="str">
        <f>+'5 - Diseño y Valoración Control'!K67</f>
        <v>Correctivo</v>
      </c>
      <c r="Y63" s="51" t="str">
        <f t="shared" si="8"/>
        <v>Impacto</v>
      </c>
      <c r="Z63" s="212" t="str">
        <f>+'5 - Diseño y Valoración Control'!M67</f>
        <v>Manual</v>
      </c>
      <c r="AA63" s="51" t="str">
        <f t="shared" si="9"/>
        <v>25%</v>
      </c>
      <c r="AB63" s="212" t="str">
        <f>+'5 - Diseño y Valoración Control'!O67</f>
        <v>Sin documentar</v>
      </c>
      <c r="AC63" s="212" t="s">
        <v>421</v>
      </c>
      <c r="AD63" s="212" t="str">
        <f>+'5 - Diseño y Valoración Control'!Q67</f>
        <v>Con registro</v>
      </c>
      <c r="AE63" s="202">
        <f>+'5 - Diseño y Valoración Control'!R67</f>
        <v>0</v>
      </c>
      <c r="AF63" s="185" t="str">
        <f>+'5 - Diseño y Valoración Control'!S67</f>
        <v/>
      </c>
      <c r="AG63" s="202">
        <f>+'5 - Diseño y Valoración Control'!T67</f>
        <v>0</v>
      </c>
      <c r="AH63" s="185" t="str">
        <f>+'5 - Diseño y Valoración Control'!U67</f>
        <v/>
      </c>
      <c r="AI63" s="185" t="str">
        <f>+'5 - Diseño y Valoración Control'!V67</f>
        <v/>
      </c>
      <c r="AJ63" s="185"/>
      <c r="AK63" s="247" t="s">
        <v>2419</v>
      </c>
      <c r="AL63" s="211"/>
      <c r="AM63" s="211" t="str">
        <f>+'6 - Plan de Acciones Preventiva'!H65</f>
        <v/>
      </c>
      <c r="AN63" s="211">
        <f>+'6 - Plan de Acciones Preventiva'!I65</f>
        <v>0</v>
      </c>
      <c r="AO63" s="293">
        <f>+'6 - Plan de Acciones Preventiva'!J65</f>
        <v>0</v>
      </c>
      <c r="AP63" s="212">
        <f>+'6 - Plan de Acciones Preventiva'!AI65</f>
        <v>0</v>
      </c>
      <c r="AQ63" s="238" t="e">
        <f t="shared" si="7"/>
        <v>#DIV/0!</v>
      </c>
      <c r="AR63" s="212">
        <f>+'6 - Plan de Acciones Preventiva'!AK65</f>
        <v>0</v>
      </c>
      <c r="AS63" s="243"/>
      <c r="AT63" s="243">
        <f>+'6 - Plan de Acciones Preventiva'!AM65</f>
        <v>0</v>
      </c>
      <c r="AU63" s="212">
        <f>+'7 - Materialización del Riesgo'!G67</f>
        <v>0</v>
      </c>
      <c r="AV63" s="212">
        <f>+'7 - Materialización del Riesgo'!H67</f>
        <v>0</v>
      </c>
      <c r="AW63" s="212">
        <f>+'7 - Materialización del Riesgo'!I67</f>
        <v>0</v>
      </c>
      <c r="AX63" s="212" t="e">
        <f>+'7 - Materialización del Riesgo'!J67</f>
        <v>#DIV/0!</v>
      </c>
      <c r="AY63" s="212" t="e">
        <f>+'7 - Materialización del Riesgo'!K67</f>
        <v>#DIV/0!</v>
      </c>
      <c r="AZ63" s="212">
        <f>+'7 - Materialización del Riesgo'!L67</f>
        <v>0</v>
      </c>
      <c r="BA63" s="212">
        <f>+'7 - Materialización del Riesgo'!M67</f>
        <v>0</v>
      </c>
      <c r="BB63" s="212">
        <f>+'7 - Materialización del Riesgo'!N67</f>
        <v>0</v>
      </c>
      <c r="BC63" s="212">
        <f>+'7 - Materialización del Riesgo'!O67</f>
        <v>0</v>
      </c>
      <c r="BD63" s="212" t="e">
        <f>+'7 - Materialización del Riesgo'!P67</f>
        <v>#DIV/0!</v>
      </c>
      <c r="BE63" s="238">
        <f>+'7 - Materialización del Riesgo'!Q67</f>
        <v>1</v>
      </c>
    </row>
    <row r="64" spans="2:57" s="114" customFormat="1" ht="105" x14ac:dyDescent="0.25">
      <c r="B64" s="211" t="str">
        <f>+'3 - Identificación del Riesgo'!B67</f>
        <v>ACCESO A LA PROPIEDAD DE LA TIERRA Y LOS TERRITORIOS</v>
      </c>
      <c r="C64" s="211" t="str">
        <f>+'3 - Identificación del Riesgo'!C67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4" s="295" t="str">
        <f>+'3 - Identificación del Riesgo'!D67</f>
        <v xml:space="preserve">Inicia con el análisis de la ruta jurídica y termina con la decisión final del expediente </v>
      </c>
      <c r="E64" s="212" t="str">
        <f>+'3 - Identificación del Riesgo'!F67</f>
        <v>EQUIPO INICIATIVAS COMUNITARIAS DAE</v>
      </c>
      <c r="F64" s="247" t="s">
        <v>1738</v>
      </c>
      <c r="G64" s="212" t="str">
        <f>+'3 - Identificación del Riesgo'!H67</f>
        <v>Incumplimiento por parte de los proveedores de servicios e insumos de las Iniciativas Cofinanciadas</v>
      </c>
      <c r="H64" s="212" t="str">
        <f>+'3 - Identificación del Riesgo'!I67</f>
        <v>Afectación Económica o presupuestal</v>
      </c>
      <c r="I64" s="211" t="str">
        <f>+'3 - Identificación del Riesgo'!J67</f>
        <v>Posibilidad de afectación económica  presentando incrementos en los costos por la suspensión de la iniciativa cofinanciada debido a la falta de verificación de la capacidad operativa de los proveedores en la región</v>
      </c>
      <c r="J64" s="215">
        <f>+'3 - Identificación del Riesgo'!O67</f>
        <v>44701</v>
      </c>
      <c r="K64" s="215" t="str">
        <f>+'3 - Identificación del Riesgo'!K67</f>
        <v>OPERATIVOS</v>
      </c>
      <c r="L64" s="214" t="str">
        <f>+'3 - Identificación del Riesgo'!N67</f>
        <v>Usuarios, productos y prácticas</v>
      </c>
      <c r="M64" s="213">
        <v>13</v>
      </c>
      <c r="N64" s="241" t="str">
        <f t="shared" si="2"/>
        <v>Baja</v>
      </c>
      <c r="O64" s="242">
        <f t="shared" si="3"/>
        <v>0.4</v>
      </c>
      <c r="P64" s="213" t="s">
        <v>951</v>
      </c>
      <c r="Q64" s="241" t="str">
        <f>IF(OR(P64=[1]Datos!$A$23,P64=[1]Datos!$B$23),"Leve",IF(OR(P64=[1]Datos!$A$24,P64=[1]Datos!$B$24),"Menor",IF(OR(P64=[1]Datos!$A$25,P64=[1]Datos!$B$25),"Moderado",IF(OR(P64=[1]Datos!$A$26,P64=[1]Datos!$B$26),"Mayor",IF(OR(P64=[1]Datos!$A$27,P64=[1]Datos!$B$27),"Catastrófico","")))))</f>
        <v>Catastrófico</v>
      </c>
      <c r="R64" s="242">
        <f t="shared" si="4"/>
        <v>1</v>
      </c>
      <c r="S64" s="241" t="str">
        <f t="shared" si="5"/>
        <v>Extremo</v>
      </c>
      <c r="T64" s="241" t="str">
        <f t="shared" si="6"/>
        <v>Reducir</v>
      </c>
      <c r="U64" s="247" t="s">
        <v>1595</v>
      </c>
      <c r="V64" s="211" t="str">
        <f>+'5 - Diseño y Valoración Control'!I68</f>
        <v>EQUIPO DE INICIATIVAS COMUNITARIAS DAE</v>
      </c>
      <c r="W64" s="211" t="str">
        <f>+'5 - Diseño y Valoración Control'!J68</f>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
      <c r="X64" s="212" t="str">
        <f>+'5 - Diseño y Valoración Control'!K68</f>
        <v>Detectivo</v>
      </c>
      <c r="Y64" s="99" t="str">
        <f>IF(OR(X64="Correctivo",X64="Detectivo"),"Impacto",IF(X64="Preventivo","Probabilidad",""))</f>
        <v>Impacto</v>
      </c>
      <c r="Z64" s="212" t="str">
        <f>+'5 - Diseño y Valoración Control'!M68</f>
        <v>Manual</v>
      </c>
      <c r="AA64" s="99" t="str">
        <f>IF(AND(X64="Preventivo",Z64="Automático"),"50%",IF(AND(X64="Preventivo",Z64="Manual"),"40%",IF(AND(X64="Detectivo",Z64="Automático"),"40%",IF(AND(X64="Detectivo",Z64="Manual"),"30%",IF(AND(X64="Correctivo",Z64="Automático"),"35%",IF(AND(X64="Correctivo",Z64="Manual"),"25%",""))))))</f>
        <v>30%</v>
      </c>
      <c r="AB64" s="212" t="str">
        <f>+'5 - Diseño y Valoración Control'!O68</f>
        <v>Documentado</v>
      </c>
      <c r="AC64" s="99" t="s">
        <v>421</v>
      </c>
      <c r="AD64" s="212" t="str">
        <f>+'5 - Diseño y Valoración Control'!Q68</f>
        <v>Con Registro</v>
      </c>
      <c r="AE64" s="202">
        <f>+'5 - Diseño y Valoración Control'!R68</f>
        <v>0.4</v>
      </c>
      <c r="AF64" s="185" t="str">
        <f>+'5 - Diseño y Valoración Control'!S68</f>
        <v>Baja</v>
      </c>
      <c r="AG64" s="202">
        <f>+'5 - Diseño y Valoración Control'!T68</f>
        <v>0.7</v>
      </c>
      <c r="AH64" s="185" t="str">
        <f>+'5 - Diseño y Valoración Control'!U68</f>
        <v>Mayor</v>
      </c>
      <c r="AI64" s="185" t="str">
        <f>+'5 - Diseño y Valoración Control'!V68</f>
        <v>Alto</v>
      </c>
      <c r="AJ64" s="185" t="str">
        <f>+'5 - Diseño y Valoración Control'!W68</f>
        <v>Reducir</v>
      </c>
      <c r="AK64" s="247" t="s">
        <v>1845</v>
      </c>
      <c r="AL64" s="211" t="str">
        <f>+'6 - Plan de Acciones Preventiva'!G66</f>
        <v xml:space="preserve">Visitas Técnicas en territorio para validación de proveedores. </v>
      </c>
      <c r="AM64" s="211" t="str">
        <f>+'6 - Plan de Acciones Preventiva'!H66</f>
        <v>EQUIPO INICIATIVAS COMUNITARIAS DAE</v>
      </c>
      <c r="AN64" s="211" t="str">
        <f>+'6 - Plan de Acciones Preventiva'!I66</f>
        <v>Acta de seguimiento técnico y financiero, firmada por los participantes</v>
      </c>
      <c r="AO64" s="294">
        <v>13</v>
      </c>
      <c r="AP64" s="212">
        <v>10</v>
      </c>
      <c r="AQ64" s="238">
        <f t="shared" si="7"/>
        <v>0.76923076923076938</v>
      </c>
      <c r="AR64" s="212" t="s">
        <v>667</v>
      </c>
      <c r="AS64" s="243" t="s">
        <v>2447</v>
      </c>
      <c r="AT64" s="243">
        <f>+'6 - Plan de Acciones Preventiva'!AM66</f>
        <v>0</v>
      </c>
      <c r="AU64" s="212" t="s">
        <v>326</v>
      </c>
      <c r="AV64" s="212">
        <f>+'7 - Materialización del Riesgo'!H68</f>
        <v>0</v>
      </c>
      <c r="AW64" s="212">
        <f>+'7 - Materialización del Riesgo'!I68</f>
        <v>0</v>
      </c>
      <c r="AX64" s="212" t="e">
        <f>+'7 - Materialización del Riesgo'!J68</f>
        <v>#DIV/0!</v>
      </c>
      <c r="AY64" s="212" t="e">
        <f>+'7 - Materialización del Riesgo'!K68</f>
        <v>#DIV/0!</v>
      </c>
      <c r="AZ64" s="212">
        <f>+'7 - Materialización del Riesgo'!L68</f>
        <v>0</v>
      </c>
      <c r="BA64" s="212">
        <f>+'7 - Materialización del Riesgo'!M68</f>
        <v>0</v>
      </c>
      <c r="BB64" s="212">
        <f>+'7 - Materialización del Riesgo'!N68</f>
        <v>0</v>
      </c>
      <c r="BC64" s="212">
        <f>+'7 - Materialización del Riesgo'!O68</f>
        <v>0</v>
      </c>
      <c r="BD64" s="212" t="e">
        <f>+'7 - Materialización del Riesgo'!P68</f>
        <v>#DIV/0!</v>
      </c>
      <c r="BE64" s="238">
        <f>+'7 - Materialización del Riesgo'!Q68</f>
        <v>1</v>
      </c>
    </row>
    <row r="65" spans="2:57" s="114" customFormat="1" ht="135" x14ac:dyDescent="0.25">
      <c r="B65" s="211" t="str">
        <f>+'3 - Identificación del Riesgo'!B68</f>
        <v>ACCESO A LA PROPIEDAD DE LA TIERRA Y LOS TERRITORIOS</v>
      </c>
      <c r="C65" s="211" t="str">
        <f>+'3 - Identificación del Riesgo'!C68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5" s="211" t="str">
        <f>+'3 - Identificación del Riesgo'!D68</f>
        <v xml:space="preserve">Inicia con el análisis de la ruta jurídica y termina con la decisión final del expediente </v>
      </c>
      <c r="E65" s="212" t="str">
        <f>+'3 - Identificación del Riesgo'!F68</f>
        <v>EQUIPO INICIATIVAS COMUNITARIAS DAE</v>
      </c>
      <c r="F65" s="247" t="s">
        <v>1738</v>
      </c>
      <c r="G65" s="212" t="str">
        <f>+'3 - Identificación del Riesgo'!H68</f>
        <v>Incumplimiento por parte de los proveedores de servicios e insumos de las Iniciativas Cofinanciadas</v>
      </c>
      <c r="H65" s="212" t="str">
        <f>+'3 - Identificación del Riesgo'!I68</f>
        <v>Afectación Económica o presupuestal</v>
      </c>
      <c r="I65" s="211" t="str">
        <f>+'3 - Identificación del Riesgo'!J68</f>
        <v>Posibilidad de afectación económica  presentando incrementos en los costos por la suspensión de la iniciativa cofinanciada debido a la falta de verificación de la capacidad operativa de los proveedores en la región</v>
      </c>
      <c r="J65" s="215">
        <f>+'3 - Identificación del Riesgo'!O68</f>
        <v>44701</v>
      </c>
      <c r="K65" s="215" t="str">
        <f>+'3 - Identificación del Riesgo'!K68</f>
        <v>OPERATIVOS</v>
      </c>
      <c r="L65" s="214" t="str">
        <f>+'3 - Identificación del Riesgo'!N68</f>
        <v>Usuarios, productos y prácticas</v>
      </c>
      <c r="M65" s="213">
        <v>13</v>
      </c>
      <c r="N65" s="241" t="str">
        <f t="shared" si="2"/>
        <v>Baja</v>
      </c>
      <c r="O65" s="242">
        <f t="shared" si="3"/>
        <v>0.4</v>
      </c>
      <c r="P65" s="213"/>
      <c r="Q65" s="241" t="str">
        <f>IF(OR(P65=[1]Datos!$A$23,P65=[1]Datos!$B$23),"Leve",IF(OR(P65=[1]Datos!$A$24,P65=[1]Datos!$B$24),"Menor",IF(OR(P65=[1]Datos!$A$25,P65=[1]Datos!$B$25),"Moderado",IF(OR(P65=[1]Datos!$A$26,P65=[1]Datos!$B$26),"Mayor",IF(OR(P65=[1]Datos!$A$27,P65=[1]Datos!$B$27),"Catastrófico","")))))</f>
        <v/>
      </c>
      <c r="R65" s="242" t="str">
        <f t="shared" si="4"/>
        <v/>
      </c>
      <c r="S65" s="241" t="str">
        <f t="shared" si="5"/>
        <v/>
      </c>
      <c r="T65" s="241" t="e">
        <f t="shared" si="6"/>
        <v>#N/A</v>
      </c>
      <c r="U65" s="247" t="s">
        <v>1596</v>
      </c>
      <c r="V65" s="211" t="str">
        <f>+'5 - Diseño y Valoración Control'!I69</f>
        <v>EQUIPO DE INICIATIVAS COMUNITARIAS DAE</v>
      </c>
      <c r="W65" s="211" t="str">
        <f>+'5 - Diseño y Valoración Control'!J69</f>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v>
      </c>
      <c r="X65" s="212" t="str">
        <f>+'5 - Diseño y Valoración Control'!K69</f>
        <v>Correctivo</v>
      </c>
      <c r="Y65" s="99" t="str">
        <f>IF(OR(X65="Correctivo",X65="Detectivo"),"Impacto",IF(X65="Preventivo","Probabilidad",""))</f>
        <v>Impacto</v>
      </c>
      <c r="Z65" s="212" t="str">
        <f>+'5 - Diseño y Valoración Control'!M69</f>
        <v>Manual</v>
      </c>
      <c r="AA65" s="99" t="str">
        <f>IF(AND(X65="Preventivo",Z65="Automático"),"50%",IF(AND(X65="Preventivo",Z65="Manual"),"40%",IF(AND(X65="Detectivo",Z65="Automático"),"40%",IF(AND(X65="Detectivo",Z65="Manual"),"30%",IF(AND(X65="Correctivo",Z65="Automático"),"35%",IF(AND(X65="Correctivo",Z65="Manual"),"25%",""))))))</f>
        <v>25%</v>
      </c>
      <c r="AB65" s="212" t="str">
        <f>+'5 - Diseño y Valoración Control'!O69</f>
        <v>Documentado</v>
      </c>
      <c r="AC65" s="99" t="s">
        <v>421</v>
      </c>
      <c r="AD65" s="212" t="str">
        <f>+'5 - Diseño y Valoración Control'!Q69</f>
        <v>Con Registro</v>
      </c>
      <c r="AE65" s="202">
        <f>+'5 - Diseño y Valoración Control'!R69</f>
        <v>0</v>
      </c>
      <c r="AF65" s="185" t="str">
        <f>+'5 - Diseño y Valoración Control'!S69</f>
        <v/>
      </c>
      <c r="AG65" s="202">
        <f>+'5 - Diseño y Valoración Control'!T69</f>
        <v>0</v>
      </c>
      <c r="AH65" s="185" t="str">
        <f>+'5 - Diseño y Valoración Control'!U69</f>
        <v/>
      </c>
      <c r="AI65" s="185" t="str">
        <f>+'5 - Diseño y Valoración Control'!V69</f>
        <v/>
      </c>
      <c r="AJ65" s="185"/>
      <c r="AK65" s="247" t="s">
        <v>2420</v>
      </c>
      <c r="AL65" s="211" t="str">
        <f>+'6 - Plan de Acciones Preventiva'!G67</f>
        <v xml:space="preserve">Verificar pólizas de cumplimiento de los proveedores. </v>
      </c>
      <c r="AM65" s="211" t="str">
        <f>+'6 - Plan de Acciones Preventiva'!H67</f>
        <v>DIRECCIÓN DE ASUNTOS ÉTNICOS</v>
      </c>
      <c r="AN65" s="211" t="str">
        <f>+'6 - Plan de Acciones Preventiva'!I67</f>
        <v>La póliza con el respectivo soporte de pago de la misma.</v>
      </c>
      <c r="AO65" s="294">
        <v>5</v>
      </c>
      <c r="AP65" s="212">
        <v>9</v>
      </c>
      <c r="AQ65" s="238">
        <f t="shared" si="7"/>
        <v>1.8</v>
      </c>
      <c r="AR65" s="212" t="s">
        <v>2439</v>
      </c>
      <c r="AS65" s="243" t="s">
        <v>2448</v>
      </c>
      <c r="AT65" s="243">
        <f>+'6 - Plan de Acciones Preventiva'!AM67</f>
        <v>0</v>
      </c>
      <c r="AU65" s="212" t="s">
        <v>326</v>
      </c>
      <c r="AV65" s="212">
        <f>+'7 - Materialización del Riesgo'!H69</f>
        <v>0</v>
      </c>
      <c r="AW65" s="212">
        <f>+'7 - Materialización del Riesgo'!I69</f>
        <v>0</v>
      </c>
      <c r="AX65" s="212" t="e">
        <f>+'7 - Materialización del Riesgo'!J69</f>
        <v>#DIV/0!</v>
      </c>
      <c r="AY65" s="212" t="e">
        <f>+'7 - Materialización del Riesgo'!K69</f>
        <v>#DIV/0!</v>
      </c>
      <c r="AZ65" s="212">
        <f>+'7 - Materialización del Riesgo'!L69</f>
        <v>0</v>
      </c>
      <c r="BA65" s="212">
        <f>+'7 - Materialización del Riesgo'!M69</f>
        <v>0</v>
      </c>
      <c r="BB65" s="212">
        <f>+'7 - Materialización del Riesgo'!N69</f>
        <v>0</v>
      </c>
      <c r="BC65" s="212">
        <f>+'7 - Materialización del Riesgo'!O69</f>
        <v>0</v>
      </c>
      <c r="BD65" s="212" t="e">
        <f>+'7 - Materialización del Riesgo'!P69</f>
        <v>#DIV/0!</v>
      </c>
      <c r="BE65" s="238">
        <f>+'7 - Materialización del Riesgo'!Q69</f>
        <v>1</v>
      </c>
    </row>
    <row r="66" spans="2:57" s="114" customFormat="1" ht="105" x14ac:dyDescent="0.25">
      <c r="B66" s="211" t="str">
        <f>+'3 - Identificación del Riesgo'!B69</f>
        <v>ACCESO A LA PROPIEDAD DE LA TIERRA Y LOS TERRITORIOS</v>
      </c>
      <c r="C66" s="211" t="str">
        <f>+'3 - Identificación del Riesgo'!C69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6" s="211" t="str">
        <f>+'3 - Identificación del Riesgo'!D69</f>
        <v xml:space="preserve">Inicia con el análisis de la ruta jurídica y termina con la decisión final del expediente </v>
      </c>
      <c r="E66" s="212" t="str">
        <f>+'3 - Identificación del Riesgo'!F69</f>
        <v>EQUIPO INICIATIVAS COMUNITARIAS DAE</v>
      </c>
      <c r="F66" s="247" t="s">
        <v>1738</v>
      </c>
      <c r="G66" s="212" t="str">
        <f>+'3 - Identificación del Riesgo'!H69</f>
        <v>Incumplimiento por parte de los proveedores de servicios e insumos de las Iniciativas Cofinanciadas</v>
      </c>
      <c r="H66" s="212" t="str">
        <f>+'3 - Identificación del Riesgo'!I69</f>
        <v>Afectación Económica o presupuestal</v>
      </c>
      <c r="I66" s="211" t="str">
        <f>+'3 - Identificación del Riesgo'!J69</f>
        <v>Posibilidad de afectación económica  presentando incrementos en los costos por la suspensión de la iniciativa cofinanciada debido a la falta de verificación de la capacidad operativa de los proveedores en la región</v>
      </c>
      <c r="J66" s="215">
        <f>+'3 - Identificación del Riesgo'!O69</f>
        <v>44701</v>
      </c>
      <c r="K66" s="215" t="str">
        <f>+'3 - Identificación del Riesgo'!K69</f>
        <v>OPERATIVOS</v>
      </c>
      <c r="L66" s="214" t="str">
        <f>+'3 - Identificación del Riesgo'!N69</f>
        <v>Usuarios, productos y prácticas</v>
      </c>
      <c r="M66" s="213"/>
      <c r="N66" s="241"/>
      <c r="O66" s="242"/>
      <c r="P66" s="213"/>
      <c r="Q66" s="241"/>
      <c r="R66" s="242"/>
      <c r="S66" s="241"/>
      <c r="T66" s="241"/>
      <c r="U66" s="247"/>
      <c r="V66" s="211"/>
      <c r="W66" s="211"/>
      <c r="X66" s="212"/>
      <c r="Y66" s="99"/>
      <c r="Z66" s="212"/>
      <c r="AA66" s="99"/>
      <c r="AB66" s="212"/>
      <c r="AC66" s="99"/>
      <c r="AD66" s="212"/>
      <c r="AE66" s="202"/>
      <c r="AF66" s="185"/>
      <c r="AG66" s="202"/>
      <c r="AH66" s="185"/>
      <c r="AI66" s="185"/>
      <c r="AJ66" s="185"/>
      <c r="AK66" s="247" t="s">
        <v>1847</v>
      </c>
      <c r="AL66" s="244" t="s">
        <v>1002</v>
      </c>
      <c r="AM66" s="244" t="s">
        <v>1137</v>
      </c>
      <c r="AN66" s="244" t="s">
        <v>1003</v>
      </c>
      <c r="AO66" s="245">
        <v>3</v>
      </c>
      <c r="AP66" s="212">
        <v>6</v>
      </c>
      <c r="AQ66" s="238">
        <f t="shared" si="7"/>
        <v>2</v>
      </c>
      <c r="AR66" s="212" t="s">
        <v>2439</v>
      </c>
      <c r="AS66" s="243" t="s">
        <v>2449</v>
      </c>
      <c r="AT66" s="243"/>
      <c r="AU66" s="212" t="s">
        <v>326</v>
      </c>
      <c r="AV66" s="212"/>
      <c r="AW66" s="212"/>
      <c r="AX66" s="212"/>
      <c r="AY66" s="212"/>
      <c r="AZ66" s="212"/>
      <c r="BA66" s="212"/>
      <c r="BB66" s="212"/>
      <c r="BC66" s="212"/>
      <c r="BD66" s="212"/>
      <c r="BE66" s="238"/>
    </row>
    <row r="67" spans="2:57" s="114" customFormat="1" ht="105" x14ac:dyDescent="0.25">
      <c r="B67" s="211" t="str">
        <f>+'3 - Identificación del Riesgo'!B70</f>
        <v>ACCESO A LA PROPIEDAD DE LA TIERRA Y LOS TERRITORIOS</v>
      </c>
      <c r="C67" s="211" t="str">
        <f>+'3 - Identificación del Riesgo'!C70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7" s="211" t="str">
        <f>+'3 - Identificación del Riesgo'!D70</f>
        <v xml:space="preserve">Inicia con el análisis de la ruta jurídica y termina con la decisión final del expediente </v>
      </c>
      <c r="E67" s="212" t="str">
        <f>+'3 - Identificación del Riesgo'!F70</f>
        <v>EQUIPO DE ADQUISICIONES DE PREDIOS Y/O MEJORAS DAE</v>
      </c>
      <c r="F67" s="247" t="s">
        <v>1739</v>
      </c>
      <c r="G67" s="212" t="str">
        <f>+'3 - Identificación del Riesgo'!H70</f>
        <v>Interrupción del proceso de compra directa de un predio y/o mejora</v>
      </c>
      <c r="H67" s="212" t="str">
        <f>+'3 - Identificación del Riesgo'!I70</f>
        <v>Afectación Económica o presupuestal</v>
      </c>
      <c r="I67" s="211"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67" s="215">
        <f>+'3 - Identificación del Riesgo'!O70</f>
        <v>44701</v>
      </c>
      <c r="K67" s="215" t="str">
        <f>+'3 - Identificación del Riesgo'!K70</f>
        <v>OPERATIVOS</v>
      </c>
      <c r="L67" s="214" t="str">
        <f>+'3 - Identificación del Riesgo'!N70</f>
        <v>Ejecución y administración de procesos</v>
      </c>
      <c r="M67" s="213">
        <v>28</v>
      </c>
      <c r="N67" s="241" t="str">
        <f t="shared" si="2"/>
        <v>Media</v>
      </c>
      <c r="O67" s="242">
        <f t="shared" si="3"/>
        <v>0.6</v>
      </c>
      <c r="P67" s="213" t="s">
        <v>951</v>
      </c>
      <c r="Q67" s="241" t="str">
        <f>IF(OR(P67=[1]Datos!$A$23,P67=[1]Datos!$B$23),"Leve",IF(OR(P67=[1]Datos!$A$24,P67=[1]Datos!$B$24),"Menor",IF(OR(P67=[1]Datos!$A$25,P67=[1]Datos!$B$25),"Moderado",IF(OR(P67=[1]Datos!$A$26,P67=[1]Datos!$B$26),"Mayor",IF(OR(P67=[1]Datos!$A$27,P67=[1]Datos!$B$27),"Catastrófico","")))))</f>
        <v>Catastrófico</v>
      </c>
      <c r="R67" s="242">
        <f t="shared" si="4"/>
        <v>1</v>
      </c>
      <c r="S67" s="241" t="str">
        <f t="shared" si="5"/>
        <v>Extremo</v>
      </c>
      <c r="T67" s="241" t="str">
        <f t="shared" si="6"/>
        <v>Reducir</v>
      </c>
      <c r="U67" s="247" t="s">
        <v>1598</v>
      </c>
      <c r="V67" s="211" t="str">
        <f>+'5 - Diseño y Valoración Control'!I71</f>
        <v>EQUIPO DE ADQUISICIONES DE PREDIOS Y/O MEJORAS DAE</v>
      </c>
      <c r="W67" s="211" t="str">
        <f>+'5 - Diseño y Valoración Control'!J71</f>
        <v>El equipo de Adquisiciones de predios y/o mejoras DAE verifica la oferta voluntaria de predio a través del diligenciamiento de la forma ACCTI-F-021 FORMA OFERTA VOLUNTARIA DE PREDIOS donde se revisa los requisitos para la oferta voluntaria de los propietarios hacia la ANT</v>
      </c>
      <c r="X67" s="212" t="str">
        <f>+'5 - Diseño y Valoración Control'!K71</f>
        <v>Preventivo</v>
      </c>
      <c r="Y67" s="99" t="str">
        <f>IF(OR(X67="Correctivo",X67="Detectivo"),"Impacto",IF(X67="Preventivo","Probabilidad",""))</f>
        <v>Probabilidad</v>
      </c>
      <c r="Z67" s="212" t="str">
        <f>+'5 - Diseño y Valoración Control'!M71</f>
        <v>Manual</v>
      </c>
      <c r="AA67" s="99" t="str">
        <f>IF(AND(X67="Preventivo",Z67="Automático"),"50%",IF(AND(X67="Preventivo",Z67="Manual"),"40%",IF(AND(X67="Detectivo",Z67="Automático"),"40%",IF(AND(X67="Detectivo",Z67="Manual"),"30%",IF(AND(X67="Correctivo",Z67="Automático"),"35%",IF(AND(X67="Correctivo",Z67="Manual"),"25%",""))))))</f>
        <v>40%</v>
      </c>
      <c r="AB67" s="212" t="str">
        <f>+'5 - Diseño y Valoración Control'!O71</f>
        <v>Documentado</v>
      </c>
      <c r="AC67" s="99" t="s">
        <v>421</v>
      </c>
      <c r="AD67" s="212" t="str">
        <f>+'5 - Diseño y Valoración Control'!Q71</f>
        <v>Con Registro</v>
      </c>
      <c r="AE67" s="202">
        <f>+'5 - Diseño y Valoración Control'!R71</f>
        <v>0.36</v>
      </c>
      <c r="AF67" s="185" t="str">
        <f>+'5 - Diseño y Valoración Control'!S71</f>
        <v>Baja</v>
      </c>
      <c r="AG67" s="202">
        <f>+'5 - Diseño y Valoración Control'!T71</f>
        <v>1</v>
      </c>
      <c r="AH67" s="185" t="str">
        <f>+'5 - Diseño y Valoración Control'!U71</f>
        <v>Catastrófico</v>
      </c>
      <c r="AI67" s="185" t="str">
        <f>+'5 - Diseño y Valoración Control'!V71</f>
        <v>Extremo</v>
      </c>
      <c r="AJ67" s="185" t="str">
        <f>+'5 - Diseño y Valoración Control'!W71</f>
        <v>Reducir</v>
      </c>
      <c r="AK67" s="203" t="s">
        <v>1848</v>
      </c>
      <c r="AL67" s="244" t="s">
        <v>2383</v>
      </c>
      <c r="AM67" s="244" t="s">
        <v>2384</v>
      </c>
      <c r="AN67" s="244" t="s">
        <v>1004</v>
      </c>
      <c r="AO67" s="245">
        <v>1</v>
      </c>
      <c r="AP67" s="212">
        <v>1</v>
      </c>
      <c r="AQ67" s="238">
        <f t="shared" si="7"/>
        <v>1</v>
      </c>
      <c r="AR67" s="212" t="s">
        <v>2439</v>
      </c>
      <c r="AS67" s="243" t="s">
        <v>2421</v>
      </c>
      <c r="AT67" s="243">
        <f>+'6 - Plan de Acciones Preventiva'!AM69</f>
        <v>0</v>
      </c>
      <c r="AU67" s="212" t="s">
        <v>326</v>
      </c>
      <c r="AV67" s="212">
        <f>+'7 - Materialización del Riesgo'!H71</f>
        <v>0</v>
      </c>
      <c r="AW67" s="212">
        <f>+'7 - Materialización del Riesgo'!I71</f>
        <v>0</v>
      </c>
      <c r="AX67" s="212" t="e">
        <f>+'7 - Materialización del Riesgo'!J71</f>
        <v>#DIV/0!</v>
      </c>
      <c r="AY67" s="212" t="e">
        <f>+'7 - Materialización del Riesgo'!K71</f>
        <v>#DIV/0!</v>
      </c>
      <c r="AZ67" s="212">
        <f>+'7 - Materialización del Riesgo'!L71</f>
        <v>0</v>
      </c>
      <c r="BA67" s="212">
        <f>+'7 - Materialización del Riesgo'!M71</f>
        <v>0</v>
      </c>
      <c r="BB67" s="212">
        <f>+'7 - Materialización del Riesgo'!N71</f>
        <v>0</v>
      </c>
      <c r="BC67" s="212">
        <f>+'7 - Materialización del Riesgo'!O71</f>
        <v>0</v>
      </c>
      <c r="BD67" s="212" t="e">
        <f>+'7 - Materialización del Riesgo'!P71</f>
        <v>#DIV/0!</v>
      </c>
      <c r="BE67" s="238">
        <f>+'7 - Materialización del Riesgo'!Q71</f>
        <v>1</v>
      </c>
    </row>
    <row r="68" spans="2:57" s="114" customFormat="1" ht="105" hidden="1" x14ac:dyDescent="0.25">
      <c r="B68" s="211" t="str">
        <f>+'3 - Identificación del Riesgo'!B71</f>
        <v>ACCESO A LA PROPIEDAD DE LA TIERRA Y LOS TERRITORIOS</v>
      </c>
      <c r="C68" s="211" t="str">
        <f>+'3 - Identificación del Riesgo'!C71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8" s="211" t="str">
        <f>+'3 - Identificación del Riesgo'!D71</f>
        <v xml:space="preserve">Inicia con el análisis de la ruta jurídica y termina con la decisión final del expediente </v>
      </c>
      <c r="E68" s="212" t="str">
        <f>+'3 - Identificación del Riesgo'!F71</f>
        <v>EQUIPO DE ADQUISICIONES DE PREDIOS Y/O MEJORAS DAE</v>
      </c>
      <c r="F68" s="247" t="s">
        <v>1739</v>
      </c>
      <c r="G68" s="212" t="str">
        <f>+'3 - Identificación del Riesgo'!H71</f>
        <v>Interrupción del proceso de compra directa de un predio y/o mejora</v>
      </c>
      <c r="H68" s="212" t="str">
        <f>+'3 - Identificación del Riesgo'!I71</f>
        <v>Afectación Económica o presupuestal</v>
      </c>
      <c r="I68" s="211"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68" s="215">
        <f>+'3 - Identificación del Riesgo'!O71</f>
        <v>44701</v>
      </c>
      <c r="K68" s="215" t="str">
        <f>+'3 - Identificación del Riesgo'!K71</f>
        <v>OPERATIVOS</v>
      </c>
      <c r="L68" s="214" t="str">
        <f>+'3 - Identificación del Riesgo'!N71</f>
        <v>Ejecución y administración de procesos</v>
      </c>
      <c r="M68" s="213">
        <v>28</v>
      </c>
      <c r="N68" s="241" t="str">
        <f t="shared" si="2"/>
        <v>Media</v>
      </c>
      <c r="O68" s="242">
        <f t="shared" si="3"/>
        <v>0.6</v>
      </c>
      <c r="P68" s="213" t="s">
        <v>951</v>
      </c>
      <c r="Q68" s="241" t="str">
        <f>IF(OR(P68=[1]Datos!$A$23,P68=[1]Datos!$B$23),"Leve",IF(OR(P68=[1]Datos!$A$24,P68=[1]Datos!$B$24),"Menor",IF(OR(P68=[1]Datos!$A$25,P68=[1]Datos!$B$25),"Moderado",IF(OR(P68=[1]Datos!$A$26,P68=[1]Datos!$B$26),"Mayor",IF(OR(P68=[1]Datos!$A$27,P68=[1]Datos!$B$27),"Catastrófico","")))))</f>
        <v>Catastrófico</v>
      </c>
      <c r="R68" s="242">
        <f t="shared" si="4"/>
        <v>1</v>
      </c>
      <c r="S68" s="241" t="str">
        <f t="shared" si="5"/>
        <v>Extremo</v>
      </c>
      <c r="T68" s="241" t="str">
        <f t="shared" si="6"/>
        <v>Reducir</v>
      </c>
      <c r="U68" s="247" t="s">
        <v>1599</v>
      </c>
      <c r="V68" s="211" t="str">
        <f>+'5 - Diseño y Valoración Control'!I72</f>
        <v>EQUIPO COMPRA DE PREDIOS</v>
      </c>
      <c r="W68" s="211" t="str">
        <f>+'5 - Diseño y Valoración Control'!J72</f>
        <v>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v>
      </c>
      <c r="X68" s="212" t="str">
        <f>+'5 - Diseño y Valoración Control'!K72</f>
        <v>Preventivo</v>
      </c>
      <c r="Y68" s="99" t="str">
        <f>IF(OR(X68="Correctivo",X68="Detectivo"),"Impacto",IF(X68="Preventivo","Probabilidad",""))</f>
        <v>Probabilidad</v>
      </c>
      <c r="Z68" s="212" t="str">
        <f>+'5 - Diseño y Valoración Control'!M72</f>
        <v>Manual</v>
      </c>
      <c r="AA68" s="99" t="str">
        <f>IF(AND(X68="Preventivo",Z68="Automático"),"50%",IF(AND(X68="Preventivo",Z68="Manual"),"40%",IF(AND(X68="Detectivo",Z68="Automático"),"40%",IF(AND(X68="Detectivo",Z68="Manual"),"30%",IF(AND(X68="Correctivo",Z68="Automático"),"35%",IF(AND(X68="Correctivo",Z68="Manual"),"25%",""))))))</f>
        <v>40%</v>
      </c>
      <c r="AB68" s="212" t="str">
        <f>+'5 - Diseño y Valoración Control'!O72</f>
        <v>Documentado</v>
      </c>
      <c r="AC68" s="99" t="s">
        <v>421</v>
      </c>
      <c r="AD68" s="212" t="str">
        <f>+'5 - Diseño y Valoración Control'!Q72</f>
        <v>Con Registro</v>
      </c>
      <c r="AE68" s="202">
        <f>+'5 - Diseño y Valoración Control'!R72</f>
        <v>0.216</v>
      </c>
      <c r="AF68" s="185" t="str">
        <f>+'5 - Diseño y Valoración Control'!S72</f>
        <v>Baja</v>
      </c>
      <c r="AG68" s="202">
        <f>+'5 - Diseño y Valoración Control'!T72</f>
        <v>1</v>
      </c>
      <c r="AH68" s="185" t="str">
        <f>+'5 - Diseño y Valoración Control'!U72</f>
        <v>Catastrófico</v>
      </c>
      <c r="AI68" s="185" t="str">
        <f>+'5 - Diseño y Valoración Control'!V72</f>
        <v>Extremo</v>
      </c>
      <c r="AJ68" s="185" t="str">
        <f>+'5 - Diseño y Valoración Control'!W72</f>
        <v>Reducir</v>
      </c>
      <c r="AK68" s="203" t="s">
        <v>1849</v>
      </c>
      <c r="AL68" s="211"/>
      <c r="AM68" s="211" t="str">
        <f>+'6 - Plan de Acciones Preventiva'!H70</f>
        <v/>
      </c>
      <c r="AN68" s="211">
        <f>+'6 - Plan de Acciones Preventiva'!I70</f>
        <v>0</v>
      </c>
      <c r="AO68" s="293">
        <f>+'6 - Plan de Acciones Preventiva'!J70</f>
        <v>0</v>
      </c>
      <c r="AP68" s="212">
        <f>+'6 - Plan de Acciones Preventiva'!AI70</f>
        <v>0</v>
      </c>
      <c r="AQ68" s="238" t="e">
        <f t="shared" si="7"/>
        <v>#DIV/0!</v>
      </c>
      <c r="AR68" s="212">
        <f>+'6 - Plan de Acciones Preventiva'!AK70</f>
        <v>0</v>
      </c>
      <c r="AS68" s="243"/>
      <c r="AT68" s="243">
        <f>+'6 - Plan de Acciones Preventiva'!AM70</f>
        <v>0</v>
      </c>
      <c r="AU68" s="212">
        <f>+'7 - Materialización del Riesgo'!G72</f>
        <v>0</v>
      </c>
      <c r="AV68" s="212">
        <f>+'7 - Materialización del Riesgo'!H72</f>
        <v>0</v>
      </c>
      <c r="AW68" s="212">
        <f>+'7 - Materialización del Riesgo'!I72</f>
        <v>0</v>
      </c>
      <c r="AX68" s="212" t="e">
        <f>+'7 - Materialización del Riesgo'!J72</f>
        <v>#DIV/0!</v>
      </c>
      <c r="AY68" s="212" t="e">
        <f>+'7 - Materialización del Riesgo'!K72</f>
        <v>#DIV/0!</v>
      </c>
      <c r="AZ68" s="212">
        <f>+'7 - Materialización del Riesgo'!L72</f>
        <v>0</v>
      </c>
      <c r="BA68" s="212">
        <f>+'7 - Materialización del Riesgo'!M72</f>
        <v>0</v>
      </c>
      <c r="BB68" s="212">
        <f>+'7 - Materialización del Riesgo'!N72</f>
        <v>0</v>
      </c>
      <c r="BC68" s="212">
        <f>+'7 - Materialización del Riesgo'!O72</f>
        <v>0</v>
      </c>
      <c r="BD68" s="212" t="e">
        <f>+'7 - Materialización del Riesgo'!P72</f>
        <v>#DIV/0!</v>
      </c>
      <c r="BE68" s="238">
        <f>+'7 - Materialización del Riesgo'!Q72</f>
        <v>1</v>
      </c>
    </row>
    <row r="69" spans="2:57" s="114" customFormat="1" ht="105" hidden="1" x14ac:dyDescent="0.25">
      <c r="B69" s="211" t="str">
        <f>+'3 - Identificación del Riesgo'!B72</f>
        <v>ACCESO A LA PROPIEDAD DE LA TIERRA Y LOS TERRITORIOS</v>
      </c>
      <c r="C69" s="211" t="str">
        <f>+'3 - Identificación del Riesgo'!C72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69" s="211" t="str">
        <f>+'3 - Identificación del Riesgo'!D72</f>
        <v xml:space="preserve">Inicia con el análisis de la ruta jurídica y termina con la decisión final del expediente </v>
      </c>
      <c r="E69" s="212" t="str">
        <f>+'3 - Identificación del Riesgo'!F72</f>
        <v>EQUIPO DE ADQUISICIONES DE PREDIOS Y/O MEJORAS DAE</v>
      </c>
      <c r="F69" s="247" t="s">
        <v>1739</v>
      </c>
      <c r="G69" s="212" t="str">
        <f>+'3 - Identificación del Riesgo'!H72</f>
        <v>Interrupción del proceso de compra directa de un predio y/o mejora</v>
      </c>
      <c r="H69" s="212" t="str">
        <f>+'3 - Identificación del Riesgo'!I72</f>
        <v>Afectación Económica o presupuestal</v>
      </c>
      <c r="I69" s="211"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J69" s="215">
        <f>+'3 - Identificación del Riesgo'!O72</f>
        <v>44701</v>
      </c>
      <c r="K69" s="215" t="str">
        <f>+'3 - Identificación del Riesgo'!K72</f>
        <v>OPERATIVOS</v>
      </c>
      <c r="L69" s="214" t="str">
        <f>+'3 - Identificación del Riesgo'!N72</f>
        <v>Ejecución y administración de procesos</v>
      </c>
      <c r="M69" s="213"/>
      <c r="N69" s="241" t="str">
        <f t="shared" si="2"/>
        <v/>
      </c>
      <c r="O69" s="242" t="str">
        <f t="shared" si="3"/>
        <v/>
      </c>
      <c r="P69" s="213"/>
      <c r="Q69" s="241" t="str">
        <f>IF(OR(P69=[1]Datos!$A$23,P69=[1]Datos!$B$23),"Leve",IF(OR(P69=[1]Datos!$A$24,P69=[1]Datos!$B$24),"Menor",IF(OR(P69=[1]Datos!$A$25,P69=[1]Datos!$B$25),"Moderado",IF(OR(P69=[1]Datos!$A$26,P69=[1]Datos!$B$26),"Mayor",IF(OR(P69=[1]Datos!$A$27,P69=[1]Datos!$B$27),"Catastrófico","")))))</f>
        <v/>
      </c>
      <c r="R69" s="242" t="str">
        <f t="shared" si="4"/>
        <v/>
      </c>
      <c r="S69" s="241" t="str">
        <f t="shared" si="5"/>
        <v/>
      </c>
      <c r="T69" s="241" t="e">
        <f t="shared" si="6"/>
        <v>#N/A</v>
      </c>
      <c r="U69" s="247" t="s">
        <v>1600</v>
      </c>
      <c r="V69" s="211" t="str">
        <f>+'5 - Diseño y Valoración Control'!I73</f>
        <v>EQUIPO COMPRA DE PREDIOS</v>
      </c>
      <c r="W69" s="211" t="str">
        <f>+'5 - Diseño y Valoración Control'!J73</f>
        <v>El equipo compra de predios requiere a través de oficio radicado en el sistema de gestión documental ORFEO remitido al propietario del predio, la solicitud de los documentos faltantes para la oferta voluntaria del predio</v>
      </c>
      <c r="X69" s="212" t="str">
        <f>+'5 - Diseño y Valoración Control'!K73</f>
        <v>Correctivo</v>
      </c>
      <c r="Y69" s="99" t="str">
        <f>IF(OR(X69="Correctivo",X69="Detectivo"),"Impacto",IF(X69="Preventivo","Probabilidad",""))</f>
        <v>Impacto</v>
      </c>
      <c r="Z69" s="212" t="str">
        <f>+'5 - Diseño y Valoración Control'!M73</f>
        <v>Manual</v>
      </c>
      <c r="AA69" s="99" t="str">
        <f>IF(AND(X69="Preventivo",Z69="Automático"),"50%",IF(AND(X69="Preventivo",Z69="Manual"),"40%",IF(AND(X69="Detectivo",Z69="Automático"),"40%",IF(AND(X69="Detectivo",Z69="Manual"),"30%",IF(AND(X69="Correctivo",Z69="Automático"),"35%",IF(AND(X69="Correctivo",Z69="Manual"),"25%",""))))))</f>
        <v>25%</v>
      </c>
      <c r="AB69" s="212" t="str">
        <f>+'5 - Diseño y Valoración Control'!O73</f>
        <v>Documentado</v>
      </c>
      <c r="AC69" s="212" t="s">
        <v>421</v>
      </c>
      <c r="AD69" s="212" t="str">
        <f>+'5 - Diseño y Valoración Control'!Q73</f>
        <v>Con Registro</v>
      </c>
      <c r="AE69" s="202">
        <f>+'5 - Diseño y Valoración Control'!R73</f>
        <v>0</v>
      </c>
      <c r="AF69" s="185" t="str">
        <f>+'5 - Diseño y Valoración Control'!S73</f>
        <v/>
      </c>
      <c r="AG69" s="202">
        <f>+'5 - Diseño y Valoración Control'!T73</f>
        <v>0</v>
      </c>
      <c r="AH69" s="185" t="str">
        <f>+'5 - Diseño y Valoración Control'!U73</f>
        <v/>
      </c>
      <c r="AI69" s="185" t="str">
        <f>+'5 - Diseño y Valoración Control'!V73</f>
        <v/>
      </c>
      <c r="AJ69" s="185"/>
      <c r="AK69" s="203" t="s">
        <v>1850</v>
      </c>
      <c r="AL69" s="211"/>
      <c r="AM69" s="211" t="str">
        <f>+'6 - Plan de Acciones Preventiva'!H71</f>
        <v/>
      </c>
      <c r="AN69" s="211">
        <f>+'6 - Plan de Acciones Preventiva'!I71</f>
        <v>0</v>
      </c>
      <c r="AO69" s="293">
        <f>+'6 - Plan de Acciones Preventiva'!J71</f>
        <v>0</v>
      </c>
      <c r="AP69" s="212">
        <f>+'6 - Plan de Acciones Preventiva'!AI71</f>
        <v>0</v>
      </c>
      <c r="AQ69" s="238" t="e">
        <f t="shared" si="7"/>
        <v>#DIV/0!</v>
      </c>
      <c r="AR69" s="212">
        <f>+'6 - Plan de Acciones Preventiva'!AK71</f>
        <v>0</v>
      </c>
      <c r="AS69" s="243"/>
      <c r="AT69" s="243">
        <f>+'6 - Plan de Acciones Preventiva'!AM71</f>
        <v>0</v>
      </c>
      <c r="AU69" s="212">
        <f>+'7 - Materialización del Riesgo'!G73</f>
        <v>0</v>
      </c>
      <c r="AV69" s="212">
        <f>+'7 - Materialización del Riesgo'!H73</f>
        <v>0</v>
      </c>
      <c r="AW69" s="212">
        <f>+'7 - Materialización del Riesgo'!I73</f>
        <v>0</v>
      </c>
      <c r="AX69" s="212" t="e">
        <f>+'7 - Materialización del Riesgo'!J73</f>
        <v>#DIV/0!</v>
      </c>
      <c r="AY69" s="212" t="e">
        <f>+'7 - Materialización del Riesgo'!K73</f>
        <v>#DIV/0!</v>
      </c>
      <c r="AZ69" s="212">
        <f>+'7 - Materialización del Riesgo'!L73</f>
        <v>0</v>
      </c>
      <c r="BA69" s="212">
        <f>+'7 - Materialización del Riesgo'!M73</f>
        <v>0</v>
      </c>
      <c r="BB69" s="212">
        <f>+'7 - Materialización del Riesgo'!N73</f>
        <v>0</v>
      </c>
      <c r="BC69" s="212">
        <f>+'7 - Materialización del Riesgo'!O73</f>
        <v>0</v>
      </c>
      <c r="BD69" s="212" t="e">
        <f>+'7 - Materialización del Riesgo'!P73</f>
        <v>#DIV/0!</v>
      </c>
      <c r="BE69" s="238">
        <f>+'7 - Materialización del Riesgo'!Q73</f>
        <v>1</v>
      </c>
    </row>
    <row r="70" spans="2:57" s="114" customFormat="1" ht="105" x14ac:dyDescent="0.25">
      <c r="B70" s="211" t="str">
        <f>+'3 - Identificación del Riesgo'!B73</f>
        <v>ACCESO A LA PROPIEDAD DE LA TIERRA Y LOS TERRITORIOS</v>
      </c>
      <c r="C70" s="211" t="str">
        <f>+'3 - Identificación del Riesgo'!C73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0" s="211" t="str">
        <f>+'3 - Identificación del Riesgo'!D73</f>
        <v xml:space="preserve">Inicia con el análisis de la ruta jurídica y termina con la decisión final del expediente </v>
      </c>
      <c r="E70" s="212" t="str">
        <f>+'3 - Identificación del Riesgo'!F73</f>
        <v>EQUIPO SISTEMAS DE INFORMACIÓN DAE</v>
      </c>
      <c r="F70" s="247" t="s">
        <v>1740</v>
      </c>
      <c r="G70" s="212" t="str">
        <f>+'3 - Identificación del Riesgo'!H73</f>
        <v>Falta de unificación en la información reportada</v>
      </c>
      <c r="H70" s="212" t="str">
        <f>+'3 - Identificación del Riesgo'!I73</f>
        <v>Pérdida Reputacional</v>
      </c>
      <c r="I70" s="211"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J70" s="215">
        <f>+'3 - Identificación del Riesgo'!O73</f>
        <v>44701</v>
      </c>
      <c r="K70" s="215" t="str">
        <f>+'3 - Identificación del Riesgo'!K73</f>
        <v>OPERATIVOS</v>
      </c>
      <c r="L70" s="214" t="str">
        <f>+'3 - Identificación del Riesgo'!N73</f>
        <v>Ejecución y administración de procesos</v>
      </c>
      <c r="M70" s="213">
        <v>12</v>
      </c>
      <c r="N70" s="241" t="str">
        <f t="shared" si="2"/>
        <v>Baja</v>
      </c>
      <c r="O70" s="242">
        <f t="shared" si="3"/>
        <v>0.4</v>
      </c>
      <c r="P70" s="213" t="s">
        <v>393</v>
      </c>
      <c r="Q70" s="241" t="str">
        <f>IF(OR(P70=[1]Datos!$A$23,P70=[1]Datos!$B$23),"Leve",IF(OR(P70=[1]Datos!$A$24,P70=[1]Datos!$B$24),"Menor",IF(OR(P70=[1]Datos!$A$25,P70=[1]Datos!$B$25),"Moderado",IF(OR(P70=[1]Datos!$A$26,P70=[1]Datos!$B$26),"Mayor",IF(OR(P70=[1]Datos!$A$27,P70=[1]Datos!$B$27),"Catastrófico","")))))</f>
        <v>Moderado</v>
      </c>
      <c r="R70" s="242">
        <f t="shared" si="4"/>
        <v>0.6</v>
      </c>
      <c r="S70" s="241" t="str">
        <f t="shared" si="5"/>
        <v>Moderado</v>
      </c>
      <c r="T70" s="241" t="str">
        <f t="shared" si="6"/>
        <v>Reducir</v>
      </c>
      <c r="U70" s="247" t="s">
        <v>1601</v>
      </c>
      <c r="V70" s="211" t="str">
        <f>+'5 - Diseño y Valoración Control'!I74</f>
        <v>EQUIPO SISTEMAS DE INFORMACIÓN DAE</v>
      </c>
      <c r="W70" s="211" t="s">
        <v>2387</v>
      </c>
      <c r="X70" s="212" t="str">
        <f>+'5 - Diseño y Valoración Control'!K74</f>
        <v>Detectivo</v>
      </c>
      <c r="Y70" s="99" t="str">
        <f>IF(OR(X70="Correctivo",X70="Detectivo"),"Impacto",IF(X70="Preventivo","Probabilidad",""))</f>
        <v>Impacto</v>
      </c>
      <c r="Z70" s="212" t="str">
        <f>+'5 - Diseño y Valoración Control'!M74</f>
        <v>Manual</v>
      </c>
      <c r="AA70" s="99" t="str">
        <f>IF(AND(X70="Preventivo",Z70="Automático"),"50%",IF(AND(X70="Preventivo",Z70="Manual"),"40%",IF(AND(X70="Detectivo",Z70="Automático"),"40%",IF(AND(X70="Detectivo",Z70="Manual"),"30%",IF(AND(X70="Correctivo",Z70="Automático"),"35%",IF(AND(X70="Correctivo",Z70="Manual"),"25%",""))))))</f>
        <v>30%</v>
      </c>
      <c r="AB70" s="212" t="str">
        <f>+'5 - Diseño y Valoración Control'!O74</f>
        <v>Sin Documentar</v>
      </c>
      <c r="AC70" s="212" t="s">
        <v>421</v>
      </c>
      <c r="AD70" s="212" t="str">
        <f>+'5 - Diseño y Valoración Control'!Q74</f>
        <v>Con Registro</v>
      </c>
      <c r="AE70" s="202">
        <f>+'5 - Diseño y Valoración Control'!R74</f>
        <v>0.4</v>
      </c>
      <c r="AF70" s="185" t="str">
        <f>+'5 - Diseño y Valoración Control'!S74</f>
        <v>Baja</v>
      </c>
      <c r="AG70" s="202">
        <f>+'5 - Diseño y Valoración Control'!T74</f>
        <v>0.42</v>
      </c>
      <c r="AH70" s="185" t="str">
        <f>+'5 - Diseño y Valoración Control'!U74</f>
        <v>Moderado</v>
      </c>
      <c r="AI70" s="185" t="str">
        <f>+'5 - Diseño y Valoración Control'!V74</f>
        <v>Moderado</v>
      </c>
      <c r="AJ70" s="185" t="str">
        <f>+'5 - Diseño y Valoración Control'!W74</f>
        <v>Reducir</v>
      </c>
      <c r="AK70" s="247" t="s">
        <v>1851</v>
      </c>
      <c r="AL70" s="244" t="s">
        <v>2385</v>
      </c>
      <c r="AM70" s="244" t="s">
        <v>1139</v>
      </c>
      <c r="AN70" s="244" t="s">
        <v>2386</v>
      </c>
      <c r="AO70" s="245">
        <v>3</v>
      </c>
      <c r="AP70" s="212">
        <v>2</v>
      </c>
      <c r="AQ70" s="238">
        <f t="shared" si="7"/>
        <v>0.66666666666666652</v>
      </c>
      <c r="AR70" s="212" t="s">
        <v>667</v>
      </c>
      <c r="AS70" s="243" t="s">
        <v>2450</v>
      </c>
      <c r="AT70" s="243">
        <f>+'6 - Plan de Acciones Preventiva'!AM72</f>
        <v>0</v>
      </c>
      <c r="AU70" s="212" t="s">
        <v>326</v>
      </c>
      <c r="AV70" s="212">
        <f>+'7 - Materialización del Riesgo'!H74</f>
        <v>0</v>
      </c>
      <c r="AW70" s="212">
        <f>+'7 - Materialización del Riesgo'!I74</f>
        <v>0</v>
      </c>
      <c r="AX70" s="212" t="e">
        <f>+'7 - Materialización del Riesgo'!J74</f>
        <v>#DIV/0!</v>
      </c>
      <c r="AY70" s="212" t="e">
        <f>+'7 - Materialización del Riesgo'!K74</f>
        <v>#DIV/0!</v>
      </c>
      <c r="AZ70" s="212">
        <f>+'7 - Materialización del Riesgo'!L74</f>
        <v>0</v>
      </c>
      <c r="BA70" s="212">
        <f>+'7 - Materialización del Riesgo'!M74</f>
        <v>0</v>
      </c>
      <c r="BB70" s="212">
        <f>+'7 - Materialización del Riesgo'!N74</f>
        <v>0</v>
      </c>
      <c r="BC70" s="212">
        <f>+'7 - Materialización del Riesgo'!O74</f>
        <v>0</v>
      </c>
      <c r="BD70" s="212" t="e">
        <f>+'7 - Materialización del Riesgo'!P74</f>
        <v>#DIV/0!</v>
      </c>
      <c r="BE70" s="238">
        <f>+'7 - Materialización del Riesgo'!Q74</f>
        <v>1</v>
      </c>
    </row>
    <row r="71" spans="2:57" s="114" customFormat="1" ht="240" x14ac:dyDescent="0.25">
      <c r="B71" s="211" t="str">
        <f>+'3 - Identificación del Riesgo'!B75</f>
        <v>ACCESO A LA PROPIEDAD DE LA TIERRA Y LOS TERRITORIOS</v>
      </c>
      <c r="C71" s="211" t="str">
        <f>+'3 - Identificación del Riesgo'!C75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1" s="211" t="str">
        <f>+'3 - Identificación del Riesgo'!D75</f>
        <v xml:space="preserve">Inicia con el análisis de la ruta jurídica y termina con la decisión final del expediente </v>
      </c>
      <c r="E71" s="212" t="str">
        <f>+'3 - Identificación del Riesgo'!F75</f>
        <v>EQUIPO SISTEMAS DE INFORMACIÓN DAE</v>
      </c>
      <c r="F71" s="247" t="s">
        <v>1741</v>
      </c>
      <c r="G71" s="248" t="s">
        <v>2359</v>
      </c>
      <c r="H71" s="212" t="str">
        <f>+'3 - Identificación del Riesgo'!I75</f>
        <v>Pérdida Reputacional</v>
      </c>
      <c r="I71" s="211"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1" s="215">
        <f>+'3 - Identificación del Riesgo'!O75</f>
        <v>44701</v>
      </c>
      <c r="K71" s="215" t="str">
        <f>+'3 - Identificación del Riesgo'!K75</f>
        <v>OPERATIVOS</v>
      </c>
      <c r="L71" s="214" t="str">
        <f>+'3 - Identificación del Riesgo'!N75</f>
        <v>Usuarios, productos y prácticas</v>
      </c>
      <c r="M71" s="213">
        <v>60</v>
      </c>
      <c r="N71" s="241" t="str">
        <f t="shared" ref="N71:N128" si="10">IF(M71&lt;=0,"",IF(M71&lt;=2,"Muy Baja",IF(M71&lt;=24,"Baja",IF(M71&lt;=500,"Media",IF(M71&lt;=5000,"Alta","Muy Alta")))))</f>
        <v>Media</v>
      </c>
      <c r="O71" s="242">
        <f t="shared" ref="O71:O128" si="11">IF(N71="","",IF(N71="Muy Baja",0.2,IF(N71="Baja",0.4,IF(N71="Media",0.6,IF(N71="Alta",0.8,IF(N71="Muy Alta",1,))))))</f>
        <v>0.6</v>
      </c>
      <c r="P71" s="213" t="s">
        <v>394</v>
      </c>
      <c r="Q71" s="241" t="str">
        <f>IF(OR(P71=[1]Datos!$A$23,P71=[1]Datos!$B$23),"Leve",IF(OR(P71=[1]Datos!$A$24,P71=[1]Datos!$B$24),"Menor",IF(OR(P71=[1]Datos!$A$25,P71=[1]Datos!$B$25),"Moderado",IF(OR(P71=[1]Datos!$A$26,P71=[1]Datos!$B$26),"Mayor",IF(OR(P71=[1]Datos!$A$27,P71=[1]Datos!$B$27),"Catastrófico","")))))</f>
        <v>Catastrófico</v>
      </c>
      <c r="R71" s="242">
        <f t="shared" ref="R71:R128" si="12">IF(Q71="","",IF(Q71="Leve",0.2,IF(Q71="Menor",0.4,IF(Q71="Moderado",0.6,IF(Q71="Mayor",0.8,IF(Q71="Catastrófico",1,))))))</f>
        <v>1</v>
      </c>
      <c r="S71" s="241" t="str">
        <f t="shared" ref="S71:S128" si="13">IF(OR(AND(N71="Muy Baja",Q71="Leve"),AND(N71="Muy Baja",Q71="Menor"),AND(N71="Baja",Q71="Leve")),"Bajo",IF(OR(AND(N71="Muy baja",Q71="Moderado"),AND(N71="Baja",Q71="Menor"),AND(N71="Baja",Q71="Moderado"),AND(N71="Media",Q71="Leve"),AND(N71="Media",Q71="Menor"),AND(N71="Media",Q71="Moderado"),AND(N71="Alta",Q71="Leve"),AND(N71="Alta",Q71="Menor")),"Moderado",IF(OR(AND(N71="Muy Baja",Q71="Mayor"),AND(N71="Baja",Q71="Mayor"),AND(N71="Media",Q71="Mayor"),AND(N71="Alta",Q71="Moderado"),AND(N71="Alta",Q71="Mayor"),AND(N71="Muy Alta",Q71="Leve"),AND(N71="Muy Alta",Q71="Menor"),AND(N71="Muy Alta",Q71="Moderado"),AND(N71="Muy Alta",Q71="Mayor")),"Alto",IF(OR(AND(N71="Muy Baja",Q71="Catastrófico"),AND(N71="Baja",Q71="Catastrófico"),AND(N71="Media",Q71="Catastrófico"),AND(N71="Alta",Q71="Catastrófico"),AND(N71="Muy Alta",Q71="Catastrófico")),"Extremo",""))))</f>
        <v>Extremo</v>
      </c>
      <c r="T71" s="241" t="str">
        <f t="shared" ref="T71:T128" si="14">_xlfn.IFS(S71="Bajo","Aceptar",S71="Moderado","Reducir",S71="Alto","Reducir",S71="Extremo","Reducir")</f>
        <v>Reducir</v>
      </c>
      <c r="U71" s="247" t="s">
        <v>1603</v>
      </c>
      <c r="V71" s="211" t="str">
        <f>+'5 - Diseño y Valoración Control'!I76</f>
        <v>EQUIPO SISTEMAS DE INFORMACIÓN DAE</v>
      </c>
      <c r="W71" s="211" t="s">
        <v>2388</v>
      </c>
      <c r="X71" s="212" t="str">
        <f>+'5 - Diseño y Valoración Control'!K76</f>
        <v>Preventivo</v>
      </c>
      <c r="Y71" s="99" t="str">
        <f>IF(OR(X71="Correctivo",X71="Detectivo"),"Impacto",IF(X71="Preventivo","Probabilidad",""))</f>
        <v>Probabilidad</v>
      </c>
      <c r="Z71" s="212" t="str">
        <f>+'5 - Diseño y Valoración Control'!M76</f>
        <v>Manual</v>
      </c>
      <c r="AA71" s="99" t="str">
        <f>IF(AND(X71="Preventivo",Z71="Automático"),"50%",IF(AND(X71="Preventivo",Z71="Manual"),"40%",IF(AND(X71="Detectivo",Z71="Automático"),"40%",IF(AND(X71="Detectivo",Z71="Manual"),"30%",IF(AND(X71="Correctivo",Z71="Automático"),"35%",IF(AND(X71="Correctivo",Z71="Manual"),"25%",""))))))</f>
        <v>40%</v>
      </c>
      <c r="AB71" s="212" t="str">
        <f>+'5 - Diseño y Valoración Control'!O76</f>
        <v>Documentado</v>
      </c>
      <c r="AC71" s="99" t="s">
        <v>421</v>
      </c>
      <c r="AD71" s="212" t="str">
        <f>+'5 - Diseño y Valoración Control'!Q76</f>
        <v>Con Registro</v>
      </c>
      <c r="AE71" s="202">
        <f>+'5 - Diseño y Valoración Control'!R76</f>
        <v>0.36</v>
      </c>
      <c r="AF71" s="185" t="str">
        <f>+'5 - Diseño y Valoración Control'!S76</f>
        <v>Baja</v>
      </c>
      <c r="AG71" s="202">
        <f>+'5 - Diseño y Valoración Control'!T76</f>
        <v>1</v>
      </c>
      <c r="AH71" s="185" t="str">
        <f>+'5 - Diseño y Valoración Control'!U76</f>
        <v>Catastrófico</v>
      </c>
      <c r="AI71" s="185" t="str">
        <f>+'5 - Diseño y Valoración Control'!V76</f>
        <v>Extremo</v>
      </c>
      <c r="AJ71" s="185" t="str">
        <f>+'5 - Diseño y Valoración Control'!W76</f>
        <v>Reducir</v>
      </c>
      <c r="AK71" s="247" t="s">
        <v>1853</v>
      </c>
      <c r="AL71" s="244" t="s">
        <v>1395</v>
      </c>
      <c r="AM71" s="244" t="s">
        <v>1139</v>
      </c>
      <c r="AN71" s="244" t="s">
        <v>1396</v>
      </c>
      <c r="AO71" s="245">
        <v>9</v>
      </c>
      <c r="AP71" s="212">
        <v>24</v>
      </c>
      <c r="AQ71" s="238">
        <f t="shared" si="7"/>
        <v>2.6666666666666661</v>
      </c>
      <c r="AR71" s="212" t="s">
        <v>2439</v>
      </c>
      <c r="AS71" s="243" t="s">
        <v>2451</v>
      </c>
      <c r="AT71" s="243">
        <f>+'6 - Plan de Acciones Preventiva'!AM74</f>
        <v>0</v>
      </c>
      <c r="AU71" s="212" t="s">
        <v>326</v>
      </c>
      <c r="AV71" s="212">
        <f>+'7 - Materialización del Riesgo'!H76</f>
        <v>0</v>
      </c>
      <c r="AW71" s="212">
        <f>+'7 - Materialización del Riesgo'!I76</f>
        <v>0</v>
      </c>
      <c r="AX71" s="212" t="e">
        <f>+'7 - Materialización del Riesgo'!J76</f>
        <v>#DIV/0!</v>
      </c>
      <c r="AY71" s="212" t="e">
        <f>+'7 - Materialización del Riesgo'!K76</f>
        <v>#DIV/0!</v>
      </c>
      <c r="AZ71" s="212">
        <f>+'7 - Materialización del Riesgo'!L76</f>
        <v>0</v>
      </c>
      <c r="BA71" s="212">
        <f>+'7 - Materialización del Riesgo'!M76</f>
        <v>0</v>
      </c>
      <c r="BB71" s="212">
        <f>+'7 - Materialización del Riesgo'!N76</f>
        <v>0</v>
      </c>
      <c r="BC71" s="212">
        <f>+'7 - Materialización del Riesgo'!O76</f>
        <v>0</v>
      </c>
      <c r="BD71" s="212" t="e">
        <f>+'7 - Materialización del Riesgo'!P76</f>
        <v>#DIV/0!</v>
      </c>
      <c r="BE71" s="238">
        <f>+'7 - Materialización del Riesgo'!Q76</f>
        <v>1</v>
      </c>
    </row>
    <row r="72" spans="2:57" s="114" customFormat="1" ht="105" x14ac:dyDescent="0.25">
      <c r="B72" s="211" t="str">
        <f>+'3 - Identificación del Riesgo'!B76</f>
        <v>ACCESO A LA PROPIEDAD DE LA TIERRA Y LOS TERRITORIOS</v>
      </c>
      <c r="C72" s="211" t="str">
        <f>+'3 - Identificación del Riesgo'!C76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2" s="211" t="str">
        <f>+'3 - Identificación del Riesgo'!D76</f>
        <v xml:space="preserve">Inicia con el análisis de la ruta jurídica y termina con la decisión final del expediente </v>
      </c>
      <c r="E72" s="212" t="str">
        <f>+'3 - Identificación del Riesgo'!F76</f>
        <v>EQUIPO SISTEMAS DE INFORMACIÓN DAE</v>
      </c>
      <c r="F72" s="247" t="s">
        <v>1741</v>
      </c>
      <c r="G72" s="248" t="s">
        <v>2359</v>
      </c>
      <c r="H72" s="212" t="str">
        <f>+'3 - Identificación del Riesgo'!I76</f>
        <v>Pérdida Reputacional</v>
      </c>
      <c r="I72" s="211"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J72" s="215">
        <f>+'3 - Identificación del Riesgo'!O76</f>
        <v>44701</v>
      </c>
      <c r="K72" s="215" t="str">
        <f>+'3 - Identificación del Riesgo'!K76</f>
        <v>OPERATIVOS</v>
      </c>
      <c r="L72" s="214" t="str">
        <f>+'3 - Identificación del Riesgo'!N76</f>
        <v>Usuarios, productos y prácticas</v>
      </c>
      <c r="M72" s="213">
        <v>60</v>
      </c>
      <c r="N72" s="241"/>
      <c r="O72" s="242"/>
      <c r="P72" s="213"/>
      <c r="Q72" s="241"/>
      <c r="R72" s="242"/>
      <c r="S72" s="241"/>
      <c r="T72" s="241"/>
      <c r="U72" s="247"/>
      <c r="V72" s="211"/>
      <c r="W72" s="211"/>
      <c r="X72" s="212"/>
      <c r="Y72" s="99"/>
      <c r="Z72" s="212"/>
      <c r="AA72" s="99"/>
      <c r="AB72" s="212"/>
      <c r="AC72" s="99"/>
      <c r="AD72" s="212"/>
      <c r="AE72" s="202"/>
      <c r="AF72" s="185"/>
      <c r="AG72" s="202"/>
      <c r="AH72" s="185"/>
      <c r="AI72" s="185"/>
      <c r="AJ72" s="185"/>
      <c r="AK72" s="247" t="s">
        <v>1854</v>
      </c>
      <c r="AL72" s="244" t="s">
        <v>1006</v>
      </c>
      <c r="AM72" s="244" t="s">
        <v>1139</v>
      </c>
      <c r="AN72" s="244" t="s">
        <v>1007</v>
      </c>
      <c r="AO72" s="245">
        <v>9</v>
      </c>
      <c r="AP72" s="212">
        <v>9</v>
      </c>
      <c r="AQ72" s="238">
        <f t="shared" si="7"/>
        <v>1</v>
      </c>
      <c r="AR72" s="212" t="s">
        <v>2439</v>
      </c>
      <c r="AS72" s="243" t="s">
        <v>2452</v>
      </c>
      <c r="AT72" s="243"/>
      <c r="AU72" s="212"/>
      <c r="AV72" s="212"/>
      <c r="AW72" s="212"/>
      <c r="AX72" s="212"/>
      <c r="AY72" s="212"/>
      <c r="AZ72" s="212"/>
      <c r="BA72" s="212"/>
      <c r="BB72" s="212"/>
      <c r="BC72" s="212"/>
      <c r="BD72" s="212"/>
      <c r="BE72" s="238"/>
    </row>
    <row r="73" spans="2:57" s="114" customFormat="1" ht="105" x14ac:dyDescent="0.25">
      <c r="B73" s="211" t="str">
        <f>+'3 - Identificación del Riesgo'!B77</f>
        <v>ACCESO A LA PROPIEDAD DE LA TIERRA Y LOS TERRITORIOS</v>
      </c>
      <c r="C73" s="211" t="str">
        <f>+'3 - Identificación del Riesgo'!C77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3" s="211" t="str">
        <f>+'3 - Identificación del Riesgo'!D77</f>
        <v>Inicia con el análisis de la ruta jurídica y termina con la decisión final del expediente</v>
      </c>
      <c r="E73" s="212" t="str">
        <f>+'3 - Identificación del Riesgo'!F77</f>
        <v>DIRECCIÓN DE ACCESO A TIERRAS</v>
      </c>
      <c r="F73" s="247" t="s">
        <v>1742</v>
      </c>
      <c r="G73" s="212" t="str">
        <f>+'3 - Identificación del Riesgo'!H77</f>
        <v>Incumplimiento  de adquisición de predios en el marco de Políticas del Gobierno</v>
      </c>
      <c r="H73" s="212" t="str">
        <f>+'3 - Identificación del Riesgo'!I77</f>
        <v>Pérdida Reputacional</v>
      </c>
      <c r="I73" s="211"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3" s="215">
        <f>+'3 - Identificación del Riesgo'!O77</f>
        <v>44701</v>
      </c>
      <c r="K73" s="215" t="str">
        <f>+'3 - Identificación del Riesgo'!K77</f>
        <v>ESTRATÉGICOS</v>
      </c>
      <c r="L73" s="214" t="str">
        <f>+'3 - Identificación del Riesgo'!N77</f>
        <v>Ejecución y administración de procesos</v>
      </c>
      <c r="M73" s="213">
        <v>520</v>
      </c>
      <c r="N73" s="241" t="str">
        <f t="shared" si="10"/>
        <v>Alta</v>
      </c>
      <c r="O73" s="242">
        <f t="shared" si="11"/>
        <v>0.8</v>
      </c>
      <c r="P73" s="213" t="s">
        <v>394</v>
      </c>
      <c r="Q73" s="241" t="str">
        <f>IF(OR(P73=[1]Datos!$A$23,P73=[1]Datos!$B$23),"Leve",IF(OR(P73=[1]Datos!$A$24,P73=[1]Datos!$B$24),"Menor",IF(OR(P73=[1]Datos!$A$25,P73=[1]Datos!$B$25),"Moderado",IF(OR(P73=[1]Datos!$A$26,P73=[1]Datos!$B$26),"Mayor",IF(OR(P73=[1]Datos!$A$27,P73=[1]Datos!$B$27),"Catastrófico","")))))</f>
        <v>Catastrófico</v>
      </c>
      <c r="R73" s="242">
        <f t="shared" si="12"/>
        <v>1</v>
      </c>
      <c r="S73" s="241" t="str">
        <f t="shared" si="13"/>
        <v>Extremo</v>
      </c>
      <c r="T73" s="241" t="str">
        <f t="shared" si="14"/>
        <v>Reducir</v>
      </c>
      <c r="U73" s="247" t="s">
        <v>1605</v>
      </c>
      <c r="V73" s="211" t="str">
        <f>+'5 - Diseño y Valoración Control'!I78</f>
        <v>DIRECCIÓN DE ACCESO A TIERRAS</v>
      </c>
      <c r="W73" s="211" t="str">
        <f>+'5 - Diseño y Valoración Control'!J78</f>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
      <c r="X73" s="212" t="str">
        <f>+'5 - Diseño y Valoración Control'!K78</f>
        <v>Preventivo</v>
      </c>
      <c r="Y73" s="99" t="str">
        <f t="shared" ref="Y73:Y90" si="15">IF(OR(X73="Correctivo",X73="Detectivo"),"Impacto",IF(X73="Preventivo","Probabilidad",""))</f>
        <v>Probabilidad</v>
      </c>
      <c r="Z73" s="212" t="str">
        <f>+'5 - Diseño y Valoración Control'!M78</f>
        <v>Manual</v>
      </c>
      <c r="AA73" s="99" t="str">
        <f t="shared" ref="AA73:AA90" si="16">IF(AND(X73="Preventivo",Z73="Automático"),"50%",IF(AND(X73="Preventivo",Z73="Manual"),"40%",IF(AND(X73="Detectivo",Z73="Automático"),"40%",IF(AND(X73="Detectivo",Z73="Manual"),"30%",IF(AND(X73="Correctivo",Z73="Automático"),"35%",IF(AND(X73="Correctivo",Z73="Manual"),"25%",""))))))</f>
        <v>40%</v>
      </c>
      <c r="AB73" s="212" t="str">
        <f>+'5 - Diseño y Valoración Control'!O78</f>
        <v>Documentado</v>
      </c>
      <c r="AC73" s="212" t="s">
        <v>421</v>
      </c>
      <c r="AD73" s="212" t="str">
        <f>+'5 - Diseño y Valoración Control'!Q78</f>
        <v>Con registro</v>
      </c>
      <c r="AE73" s="202">
        <f>+'5 - Diseño y Valoración Control'!R78</f>
        <v>0.48</v>
      </c>
      <c r="AF73" s="185" t="str">
        <f>+'5 - Diseño y Valoración Control'!S78</f>
        <v>Media</v>
      </c>
      <c r="AG73" s="202">
        <f>+'5 - Diseño y Valoración Control'!T78</f>
        <v>1</v>
      </c>
      <c r="AH73" s="185" t="str">
        <f>+'5 - Diseño y Valoración Control'!U78</f>
        <v>Catastrófico</v>
      </c>
      <c r="AI73" s="185" t="str">
        <f>+'5 - Diseño y Valoración Control'!V78</f>
        <v>Extremo</v>
      </c>
      <c r="AJ73" s="185" t="str">
        <f>+'5 - Diseño y Valoración Control'!W78</f>
        <v>Reducir</v>
      </c>
      <c r="AK73" s="247" t="s">
        <v>1855</v>
      </c>
      <c r="AL73" s="211" t="str">
        <f>+'6 - Plan de Acciones Preventiva'!G76</f>
        <v>Realizar capacitación a profesionales de Compra Directa sobre ACCTI-P-010 Procedimiento de Compra Directa de Predios con énfasis en las tareas críticas y de control señaladas en él</v>
      </c>
      <c r="AM73" s="211" t="str">
        <f>+'6 - Plan de Acciones Preventiva'!H76</f>
        <v>DIRECCIÓN DE ACCESO A TIERRAS</v>
      </c>
      <c r="AN73" s="211" t="str">
        <f>+'6 - Plan de Acciones Preventiva'!I76</f>
        <v>Documento o soporte que evidencie la capacitación</v>
      </c>
      <c r="AO73" s="294">
        <f>+'6 - Plan de Acciones Preventiva'!J76</f>
        <v>2</v>
      </c>
      <c r="AP73" s="212">
        <f>+'6 - Plan de Acciones Preventiva'!AI76</f>
        <v>2</v>
      </c>
      <c r="AQ73" s="238">
        <f t="shared" si="7"/>
        <v>1</v>
      </c>
      <c r="AR73" s="212" t="s">
        <v>2439</v>
      </c>
      <c r="AS73" s="243" t="s">
        <v>2422</v>
      </c>
      <c r="AT73" s="243">
        <f>+'6 - Plan de Acciones Preventiva'!AM76</f>
        <v>0</v>
      </c>
      <c r="AU73" s="212" t="s">
        <v>326</v>
      </c>
      <c r="AV73" s="212">
        <f>+'7 - Materialización del Riesgo'!H78</f>
        <v>0</v>
      </c>
      <c r="AW73" s="212">
        <f>+'7 - Materialización del Riesgo'!I78</f>
        <v>0</v>
      </c>
      <c r="AX73" s="212" t="e">
        <f>+'7 - Materialización del Riesgo'!J78</f>
        <v>#DIV/0!</v>
      </c>
      <c r="AY73" s="212" t="e">
        <f>+'7 - Materialización del Riesgo'!K78</f>
        <v>#DIV/0!</v>
      </c>
      <c r="AZ73" s="212">
        <f>+'7 - Materialización del Riesgo'!L78</f>
        <v>0</v>
      </c>
      <c r="BA73" s="212">
        <f>+'7 - Materialización del Riesgo'!M78</f>
        <v>0</v>
      </c>
      <c r="BB73" s="212">
        <f>+'7 - Materialización del Riesgo'!N78</f>
        <v>0</v>
      </c>
      <c r="BC73" s="212">
        <f>+'7 - Materialización del Riesgo'!O78</f>
        <v>0</v>
      </c>
      <c r="BD73" s="212" t="e">
        <f>+'7 - Materialización del Riesgo'!P78</f>
        <v>#DIV/0!</v>
      </c>
      <c r="BE73" s="238">
        <f>+'7 - Materialización del Riesgo'!Q78</f>
        <v>1</v>
      </c>
    </row>
    <row r="74" spans="2:57" s="114" customFormat="1" ht="105" x14ac:dyDescent="0.25">
      <c r="B74" s="211" t="str">
        <f>+'3 - Identificación del Riesgo'!B78</f>
        <v>ACCESO A LA PROPIEDAD DE LA TIERRA Y LOS TERRITORIOS</v>
      </c>
      <c r="C74" s="211" t="str">
        <f>+'3 - Identificación del Riesgo'!C78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4" s="211" t="str">
        <f>+'3 - Identificación del Riesgo'!D78</f>
        <v>Inicia con el análisis de la ruta jurídica y termina con la decisión final del expediente</v>
      </c>
      <c r="E74" s="212" t="str">
        <f>+'3 - Identificación del Riesgo'!F78</f>
        <v>DIRECCIÓN DE ACCESO A TIERRAS</v>
      </c>
      <c r="F74" s="247" t="s">
        <v>1742</v>
      </c>
      <c r="G74" s="212" t="str">
        <f>+'3 - Identificación del Riesgo'!H78</f>
        <v>Incumplimiento  de adquisición de predios en el marco de Políticas del Gobierno</v>
      </c>
      <c r="H74" s="212" t="str">
        <f>+'3 - Identificación del Riesgo'!I78</f>
        <v>Pérdida Reputacional</v>
      </c>
      <c r="I74" s="211"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4" s="215">
        <f>+'3 - Identificación del Riesgo'!O78</f>
        <v>44701</v>
      </c>
      <c r="K74" s="215" t="str">
        <f>+'3 - Identificación del Riesgo'!K78</f>
        <v>ESTRATÉGICOS</v>
      </c>
      <c r="L74" s="214" t="str">
        <f>+'3 - Identificación del Riesgo'!N78</f>
        <v>Ejecución y administración de procesos</v>
      </c>
      <c r="M74" s="213">
        <v>520</v>
      </c>
      <c r="N74" s="241" t="str">
        <f t="shared" si="10"/>
        <v>Alta</v>
      </c>
      <c r="O74" s="242">
        <f t="shared" si="11"/>
        <v>0.8</v>
      </c>
      <c r="P74" s="213" t="s">
        <v>394</v>
      </c>
      <c r="Q74" s="241" t="str">
        <f>IF(OR(P74=[1]Datos!$A$23,P74=[1]Datos!$B$23),"Leve",IF(OR(P74=[1]Datos!$A$24,P74=[1]Datos!$B$24),"Menor",IF(OR(P74=[1]Datos!$A$25,P74=[1]Datos!$B$25),"Moderado",IF(OR(P74=[1]Datos!$A$26,P74=[1]Datos!$B$26),"Mayor",IF(OR(P74=[1]Datos!$A$27,P74=[1]Datos!$B$27),"Catastrófico","")))))</f>
        <v>Catastrófico</v>
      </c>
      <c r="R74" s="242">
        <f t="shared" si="12"/>
        <v>1</v>
      </c>
      <c r="S74" s="241" t="str">
        <f t="shared" si="13"/>
        <v>Extremo</v>
      </c>
      <c r="T74" s="241" t="str">
        <f t="shared" si="14"/>
        <v>Reducir</v>
      </c>
      <c r="U74" s="247" t="s">
        <v>1606</v>
      </c>
      <c r="V74" s="211" t="str">
        <f>+'5 - Diseño y Valoración Control'!I79</f>
        <v>DIRECCIÓN DE ACCESO A TIERRAS</v>
      </c>
      <c r="W74" s="211" t="str">
        <f>+'5 - Diseño y Valoración Control'!J79</f>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
      <c r="X74" s="212" t="str">
        <f>+'5 - Diseño y Valoración Control'!K79</f>
        <v>Preventivo</v>
      </c>
      <c r="Y74" s="99" t="str">
        <f t="shared" si="15"/>
        <v>Probabilidad</v>
      </c>
      <c r="Z74" s="212" t="str">
        <f>+'5 - Diseño y Valoración Control'!M79</f>
        <v>Manual</v>
      </c>
      <c r="AA74" s="99" t="str">
        <f t="shared" si="16"/>
        <v>40%</v>
      </c>
      <c r="AB74" s="212" t="str">
        <f>+'5 - Diseño y Valoración Control'!O79</f>
        <v>Documentado</v>
      </c>
      <c r="AC74" s="212" t="s">
        <v>421</v>
      </c>
      <c r="AD74" s="212" t="str">
        <f>+'5 - Diseño y Valoración Control'!Q79</f>
        <v>Con registro</v>
      </c>
      <c r="AE74" s="202">
        <f>+'5 - Diseño y Valoración Control'!R79</f>
        <v>0.28799999999999998</v>
      </c>
      <c r="AF74" s="185" t="str">
        <f>+'5 - Diseño y Valoración Control'!S79</f>
        <v>Baja</v>
      </c>
      <c r="AG74" s="202">
        <f>+'5 - Diseño y Valoración Control'!T79</f>
        <v>1</v>
      </c>
      <c r="AH74" s="185" t="str">
        <f>+'5 - Diseño y Valoración Control'!U79</f>
        <v>Catastrófico</v>
      </c>
      <c r="AI74" s="185" t="str">
        <f>+'5 - Diseño y Valoración Control'!V79</f>
        <v>Extremo</v>
      </c>
      <c r="AJ74" s="185" t="str">
        <f>+'5 - Diseño y Valoración Control'!W79</f>
        <v>Reducir</v>
      </c>
      <c r="AK74" s="247" t="s">
        <v>1856</v>
      </c>
      <c r="AL74" s="211" t="str">
        <f>+'6 - Plan de Acciones Preventiva'!G77</f>
        <v>Actualizar la forma ACCTIF-020 Lista de chequeo</v>
      </c>
      <c r="AM74" s="211" t="str">
        <f>+'6 - Plan de Acciones Preventiva'!H77</f>
        <v>DIRECCIÓN DE ACCESO A TIERRAS</v>
      </c>
      <c r="AN74" s="211" t="str">
        <f>+'6 - Plan de Acciones Preventiva'!I77</f>
        <v>ACCTI-F-020 Lista de Chequeo actualizada</v>
      </c>
      <c r="AO74" s="294">
        <f>+'6 - Plan de Acciones Preventiva'!J77</f>
        <v>1</v>
      </c>
      <c r="AP74" s="212">
        <v>0</v>
      </c>
      <c r="AQ74" s="238">
        <f t="shared" si="7"/>
        <v>0</v>
      </c>
      <c r="AR74" s="212" t="s">
        <v>667</v>
      </c>
      <c r="AS74" s="243"/>
      <c r="AT74" s="297" t="s">
        <v>2466</v>
      </c>
      <c r="AU74" s="212">
        <f>+'7 - Materialización del Riesgo'!G79</f>
        <v>0</v>
      </c>
      <c r="AV74" s="212">
        <f>+'7 - Materialización del Riesgo'!H79</f>
        <v>0</v>
      </c>
      <c r="AW74" s="212">
        <f>+'7 - Materialización del Riesgo'!I79</f>
        <v>0</v>
      </c>
      <c r="AX74" s="212" t="e">
        <f>+'7 - Materialización del Riesgo'!J79</f>
        <v>#DIV/0!</v>
      </c>
      <c r="AY74" s="212" t="e">
        <f>+'7 - Materialización del Riesgo'!K79</f>
        <v>#DIV/0!</v>
      </c>
      <c r="AZ74" s="212">
        <f>+'7 - Materialización del Riesgo'!L79</f>
        <v>0</v>
      </c>
      <c r="BA74" s="212">
        <f>+'7 - Materialización del Riesgo'!M79</f>
        <v>0</v>
      </c>
      <c r="BB74" s="212">
        <f>+'7 - Materialización del Riesgo'!N79</f>
        <v>0</v>
      </c>
      <c r="BC74" s="212">
        <f>+'7 - Materialización del Riesgo'!O79</f>
        <v>0</v>
      </c>
      <c r="BD74" s="212" t="e">
        <f>+'7 - Materialización del Riesgo'!P79</f>
        <v>#DIV/0!</v>
      </c>
      <c r="BE74" s="238">
        <f>+'7 - Materialización del Riesgo'!Q79</f>
        <v>1</v>
      </c>
    </row>
    <row r="75" spans="2:57" s="114" customFormat="1" ht="105" hidden="1" x14ac:dyDescent="0.25">
      <c r="B75" s="211" t="str">
        <f>+'3 - Identificación del Riesgo'!B79</f>
        <v>ACCESO A LA PROPIEDAD DE LA TIERRA Y LOS TERRITORIOS</v>
      </c>
      <c r="C75" s="211" t="str">
        <f>+'3 - Identificación del Riesgo'!C79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5" s="211" t="str">
        <f>+'3 - Identificación del Riesgo'!D79</f>
        <v>Inicia con el análisis de la ruta jurídica y termina con la decisión final del expediente</v>
      </c>
      <c r="E75" s="212" t="str">
        <f>+'3 - Identificación del Riesgo'!F79</f>
        <v>DIRECCIÓN DE ACCESO A TIERRAS</v>
      </c>
      <c r="F75" s="247" t="s">
        <v>1742</v>
      </c>
      <c r="G75" s="212" t="str">
        <f>+'3 - Identificación del Riesgo'!H79</f>
        <v>Incumplimiento  de adquisición de predios en el marco de Políticas del Gobierno</v>
      </c>
      <c r="H75" s="212" t="str">
        <f>+'3 - Identificación del Riesgo'!I79</f>
        <v>Pérdida Reputacional</v>
      </c>
      <c r="I75" s="211"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J75" s="215">
        <f>+'3 - Identificación del Riesgo'!O79</f>
        <v>44701</v>
      </c>
      <c r="K75" s="215" t="str">
        <f>+'3 - Identificación del Riesgo'!K79</f>
        <v>ESTRATÉGICOS</v>
      </c>
      <c r="L75" s="214" t="str">
        <f>+'3 - Identificación del Riesgo'!N79</f>
        <v>Ejecución y administración de procesos</v>
      </c>
      <c r="M75" s="213">
        <v>520</v>
      </c>
      <c r="N75" s="241" t="str">
        <f t="shared" si="10"/>
        <v>Alta</v>
      </c>
      <c r="O75" s="242">
        <f t="shared" si="11"/>
        <v>0.8</v>
      </c>
      <c r="P75" s="213" t="s">
        <v>394</v>
      </c>
      <c r="Q75" s="241" t="str">
        <f>IF(OR(P75=[1]Datos!$A$23,P75=[1]Datos!$B$23),"Leve",IF(OR(P75=[1]Datos!$A$24,P75=[1]Datos!$B$24),"Menor",IF(OR(P75=[1]Datos!$A$25,P75=[1]Datos!$B$25),"Moderado",IF(OR(P75=[1]Datos!$A$26,P75=[1]Datos!$B$26),"Mayor",IF(OR(P75=[1]Datos!$A$27,P75=[1]Datos!$B$27),"Catastrófico","")))))</f>
        <v>Catastrófico</v>
      </c>
      <c r="R75" s="242">
        <f t="shared" si="12"/>
        <v>1</v>
      </c>
      <c r="S75" s="241" t="str">
        <f t="shared" si="13"/>
        <v>Extremo</v>
      </c>
      <c r="T75" s="241" t="str">
        <f t="shared" si="14"/>
        <v>Reducir</v>
      </c>
      <c r="U75" s="247" t="s">
        <v>1607</v>
      </c>
      <c r="V75" s="211" t="str">
        <f>+'5 - Diseño y Valoración Control'!I80</f>
        <v>DIRECCIÓN DE ACCESO A TIERRAS</v>
      </c>
      <c r="W75" s="211" t="str">
        <f>+'5 - Diseño y Valoración Control'!J80</f>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v>
      </c>
      <c r="X75" s="212" t="str">
        <f>+'5 - Diseño y Valoración Control'!K80</f>
        <v>Correctivo</v>
      </c>
      <c r="Y75" s="99" t="str">
        <f t="shared" si="15"/>
        <v>Impacto</v>
      </c>
      <c r="Z75" s="212" t="str">
        <f>+'5 - Diseño y Valoración Control'!M80</f>
        <v>Manual</v>
      </c>
      <c r="AA75" s="99" t="str">
        <f t="shared" si="16"/>
        <v>25%</v>
      </c>
      <c r="AB75" s="212" t="str">
        <f>+'5 - Diseño y Valoración Control'!O80</f>
        <v>Documentado</v>
      </c>
      <c r="AC75" s="212" t="s">
        <v>421</v>
      </c>
      <c r="AD75" s="212" t="str">
        <f>+'5 - Diseño y Valoración Control'!Q80</f>
        <v>Con registro</v>
      </c>
      <c r="AE75" s="202">
        <f>+'5 - Diseño y Valoración Control'!R80</f>
        <v>0</v>
      </c>
      <c r="AF75" s="185" t="str">
        <f>+'5 - Diseño y Valoración Control'!S80</f>
        <v/>
      </c>
      <c r="AG75" s="202">
        <f>+'5 - Diseño y Valoración Control'!T80</f>
        <v>0</v>
      </c>
      <c r="AH75" s="185" t="str">
        <f>+'5 - Diseño y Valoración Control'!U80</f>
        <v/>
      </c>
      <c r="AI75" s="185" t="str">
        <f>+'5 - Diseño y Valoración Control'!V80</f>
        <v/>
      </c>
      <c r="AJ75" s="185"/>
      <c r="AK75" s="247" t="s">
        <v>1857</v>
      </c>
      <c r="AL75" s="211"/>
      <c r="AM75" s="211" t="str">
        <f>+'6 - Plan de Acciones Preventiva'!H78</f>
        <v/>
      </c>
      <c r="AN75" s="211">
        <f>+'6 - Plan de Acciones Preventiva'!I78</f>
        <v>0</v>
      </c>
      <c r="AO75" s="293">
        <f>+'6 - Plan de Acciones Preventiva'!J78</f>
        <v>0</v>
      </c>
      <c r="AP75" s="212">
        <f>+'6 - Plan de Acciones Preventiva'!AI78</f>
        <v>0</v>
      </c>
      <c r="AQ75" s="238" t="e">
        <f t="shared" ref="AQ75:AQ135" si="17">+((AP75/AO75)*100)/100</f>
        <v>#DIV/0!</v>
      </c>
      <c r="AR75" s="212">
        <f>+'6 - Plan de Acciones Preventiva'!AK78</f>
        <v>0</v>
      </c>
      <c r="AS75" s="243"/>
      <c r="AT75" s="243">
        <f>+'6 - Plan de Acciones Preventiva'!AM78</f>
        <v>0</v>
      </c>
      <c r="AU75" s="212">
        <f>+'7 - Materialización del Riesgo'!G80</f>
        <v>0</v>
      </c>
      <c r="AV75" s="212">
        <f>+'7 - Materialización del Riesgo'!H80</f>
        <v>0</v>
      </c>
      <c r="AW75" s="212">
        <f>+'7 - Materialización del Riesgo'!I80</f>
        <v>0</v>
      </c>
      <c r="AX75" s="212" t="e">
        <f>+'7 - Materialización del Riesgo'!J80</f>
        <v>#DIV/0!</v>
      </c>
      <c r="AY75" s="212" t="e">
        <f>+'7 - Materialización del Riesgo'!K80</f>
        <v>#DIV/0!</v>
      </c>
      <c r="AZ75" s="212">
        <f>+'7 - Materialización del Riesgo'!L80</f>
        <v>0</v>
      </c>
      <c r="BA75" s="212">
        <f>+'7 - Materialización del Riesgo'!M80</f>
        <v>0</v>
      </c>
      <c r="BB75" s="212">
        <f>+'7 - Materialización del Riesgo'!N80</f>
        <v>0</v>
      </c>
      <c r="BC75" s="212">
        <f>+'7 - Materialización del Riesgo'!O80</f>
        <v>0</v>
      </c>
      <c r="BD75" s="212" t="e">
        <f>+'7 - Materialización del Riesgo'!P80</f>
        <v>#DIV/0!</v>
      </c>
      <c r="BE75" s="238">
        <f>+'7 - Materialización del Riesgo'!Q80</f>
        <v>1</v>
      </c>
    </row>
    <row r="76" spans="2:57" s="114" customFormat="1" ht="105" x14ac:dyDescent="0.25">
      <c r="B76" s="211" t="str">
        <f>+'3 - Identificación del Riesgo'!B80</f>
        <v>ACCESO A LA PROPIEDAD DE LA TIERRA Y LOS TERRITORIOS</v>
      </c>
      <c r="C76" s="211" t="str">
        <f>+'3 - Identificación del Riesgo'!C80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6" s="211" t="str">
        <f>+'3 - Identificación del Riesgo'!D80</f>
        <v>Inicia con el análisis de la ruta jurídica y termina con la decisión final del expediente</v>
      </c>
      <c r="E76" s="212" t="str">
        <f>+'3 - Identificación del Riesgo'!F80</f>
        <v>SUBDIRECCIÓN DE ACCESO A TIERRAS EN ZONAS FOCALIZADAS</v>
      </c>
      <c r="F76" s="247" t="s">
        <v>1743</v>
      </c>
      <c r="G76" s="212" t="str">
        <f>+'3 - Identificación del Riesgo'!H80</f>
        <v>Materializar un subsidio que no cumpla con los requisitos establecidos</v>
      </c>
      <c r="H76" s="212" t="str">
        <f>+'3 - Identificación del Riesgo'!I80</f>
        <v>Afectación Económica o presupuestal</v>
      </c>
      <c r="I76" s="211"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76" s="215">
        <f>+'3 - Identificación del Riesgo'!O80</f>
        <v>44701</v>
      </c>
      <c r="K76" s="215" t="str">
        <f>+'3 - Identificación del Riesgo'!K80</f>
        <v>OPERATIVOS</v>
      </c>
      <c r="L76" s="214" t="str">
        <f>+'3 - Identificación del Riesgo'!N80</f>
        <v>Ejecución y administración de procesos</v>
      </c>
      <c r="M76" s="213">
        <v>50</v>
      </c>
      <c r="N76" s="241" t="str">
        <f t="shared" si="10"/>
        <v>Media</v>
      </c>
      <c r="O76" s="242">
        <f t="shared" si="11"/>
        <v>0.6</v>
      </c>
      <c r="P76" s="213" t="s">
        <v>951</v>
      </c>
      <c r="Q76" s="241" t="str">
        <f>IF(OR(P76=[1]Datos!$A$23,P76=[1]Datos!$B$23),"Leve",IF(OR(P76=[1]Datos!$A$24,P76=[1]Datos!$B$24),"Menor",IF(OR(P76=[1]Datos!$A$25,P76=[1]Datos!$B$25),"Moderado",IF(OR(P76=[1]Datos!$A$26,P76=[1]Datos!$B$26),"Mayor",IF(OR(P76=[1]Datos!$A$27,P76=[1]Datos!$B$27),"Catastrófico","")))))</f>
        <v>Catastrófico</v>
      </c>
      <c r="R76" s="242">
        <f t="shared" si="12"/>
        <v>1</v>
      </c>
      <c r="S76" s="241" t="str">
        <f t="shared" si="13"/>
        <v>Extremo</v>
      </c>
      <c r="T76" s="241" t="str">
        <f t="shared" si="14"/>
        <v>Reducir</v>
      </c>
      <c r="U76" s="247" t="s">
        <v>1608</v>
      </c>
      <c r="V76" s="211" t="str">
        <f>+'5 - Diseño y Valoración Control'!I81</f>
        <v>SUBDIRECCIÓN DE ACCESO A TIERRAS EN ZONAS FOCALIZADAS</v>
      </c>
      <c r="W76" s="211" t="str">
        <f>+'5 - Diseño y Valoración Control'!J81</f>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
      <c r="X76" s="212" t="str">
        <f>+'5 - Diseño y Valoración Control'!K81</f>
        <v>Preventivo</v>
      </c>
      <c r="Y76" s="99" t="str">
        <f t="shared" si="15"/>
        <v>Probabilidad</v>
      </c>
      <c r="Z76" s="212" t="str">
        <f>+'5 - Diseño y Valoración Control'!M81</f>
        <v>Manual</v>
      </c>
      <c r="AA76" s="99" t="str">
        <f t="shared" si="16"/>
        <v>40%</v>
      </c>
      <c r="AB76" s="212" t="str">
        <f>+'5 - Diseño y Valoración Control'!O81</f>
        <v>Documentado</v>
      </c>
      <c r="AC76" s="212" t="s">
        <v>422</v>
      </c>
      <c r="AD76" s="212" t="str">
        <f>+'5 - Diseño y Valoración Control'!Q81</f>
        <v>Con registro</v>
      </c>
      <c r="AE76" s="202">
        <f>+'5 - Diseño y Valoración Control'!R81</f>
        <v>0.36</v>
      </c>
      <c r="AF76" s="185" t="str">
        <f>+'5 - Diseño y Valoración Control'!S81</f>
        <v>Baja</v>
      </c>
      <c r="AG76" s="202">
        <f>+'5 - Diseño y Valoración Control'!T81</f>
        <v>1</v>
      </c>
      <c r="AH76" s="185" t="str">
        <f>+'5 - Diseño y Valoración Control'!U81</f>
        <v>Catastrófico</v>
      </c>
      <c r="AI76" s="185" t="str">
        <f>+'5 - Diseño y Valoración Control'!V81</f>
        <v>Extremo</v>
      </c>
      <c r="AJ76" s="185" t="str">
        <f>+'5 - Diseño y Valoración Control'!W81</f>
        <v>Reducir</v>
      </c>
      <c r="AK76" s="247" t="s">
        <v>1858</v>
      </c>
      <c r="AL76" s="211" t="str">
        <f>+'6 - Plan de Acciones Preventiva'!G79</f>
        <v>Actualización del instructivo "ACCTI -I-001- Instructivo  para la Materialización del Subsidio Integral SIRA  Y SIDRA  para la  adquisición del predio".</v>
      </c>
      <c r="AM76" s="211" t="str">
        <f>+'6 - Plan de Acciones Preventiva'!H79</f>
        <v>SUBDIRECCIÓN DE ACCESO A TIERRAS EN ZONAS FOCALIZADAS</v>
      </c>
      <c r="AN76" s="211" t="str">
        <f>+'6 - Plan de Acciones Preventiva'!I79</f>
        <v>Instructivo actualizado ACCTI -I-001- Instructivo  para la Materialización del Subsidio Integral SIRA  Y SIDRA  para la  adquisición del predio</v>
      </c>
      <c r="AO76" s="294">
        <f>+'6 - Plan de Acciones Preventiva'!J79</f>
        <v>1</v>
      </c>
      <c r="AP76" s="212">
        <v>0</v>
      </c>
      <c r="AQ76" s="238">
        <f t="shared" si="17"/>
        <v>0</v>
      </c>
      <c r="AR76" s="212" t="s">
        <v>667</v>
      </c>
      <c r="AS76" s="243"/>
      <c r="AT76" s="243" t="s">
        <v>2467</v>
      </c>
      <c r="AU76" s="212" t="s">
        <v>326</v>
      </c>
      <c r="AV76" s="212">
        <f>+'7 - Materialización del Riesgo'!H81</f>
        <v>0</v>
      </c>
      <c r="AW76" s="212">
        <f>+'7 - Materialización del Riesgo'!I81</f>
        <v>0</v>
      </c>
      <c r="AX76" s="212" t="e">
        <f>+'7 - Materialización del Riesgo'!J81</f>
        <v>#DIV/0!</v>
      </c>
      <c r="AY76" s="212" t="e">
        <f>+'7 - Materialización del Riesgo'!K81</f>
        <v>#DIV/0!</v>
      </c>
      <c r="AZ76" s="212">
        <f>+'7 - Materialización del Riesgo'!L81</f>
        <v>0</v>
      </c>
      <c r="BA76" s="212">
        <f>+'7 - Materialización del Riesgo'!M81</f>
        <v>0</v>
      </c>
      <c r="BB76" s="212">
        <f>+'7 - Materialización del Riesgo'!N81</f>
        <v>0</v>
      </c>
      <c r="BC76" s="212">
        <f>+'7 - Materialización del Riesgo'!O81</f>
        <v>0</v>
      </c>
      <c r="BD76" s="212" t="e">
        <f>+'7 - Materialización del Riesgo'!P81</f>
        <v>#DIV/0!</v>
      </c>
      <c r="BE76" s="238">
        <f>+'7 - Materialización del Riesgo'!Q81</f>
        <v>1</v>
      </c>
    </row>
    <row r="77" spans="2:57" s="114" customFormat="1" ht="105" x14ac:dyDescent="0.25">
      <c r="B77" s="211" t="str">
        <f>+'3 - Identificación del Riesgo'!B81</f>
        <v>ACCESO A LA PROPIEDAD DE LA TIERRA Y LOS TERRITORIOS</v>
      </c>
      <c r="C77" s="211" t="str">
        <f>+'3 - Identificación del Riesgo'!C81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7" s="211" t="str">
        <f>+'3 - Identificación del Riesgo'!D81</f>
        <v>Inicia con el análisis de la ruta jurídica y termina con la decisión final del expediente</v>
      </c>
      <c r="E77" s="212" t="str">
        <f>+'3 - Identificación del Riesgo'!F81</f>
        <v>SUBDIRECCIÓN DE ACCESO A TIERRAS EN ZONAS FOCALIZADAS</v>
      </c>
      <c r="F77" s="247" t="s">
        <v>1743</v>
      </c>
      <c r="G77" s="212" t="str">
        <f>+'3 - Identificación del Riesgo'!H81</f>
        <v>Materializar un subsidio que no cumpla con los requisitos establecidos</v>
      </c>
      <c r="H77" s="212" t="str">
        <f>+'3 - Identificación del Riesgo'!I81</f>
        <v>Afectación Económica o presupuestal</v>
      </c>
      <c r="I77" s="211"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77" s="215">
        <f>+'3 - Identificación del Riesgo'!O81</f>
        <v>44701</v>
      </c>
      <c r="K77" s="215" t="str">
        <f>+'3 - Identificación del Riesgo'!K81</f>
        <v>OPERATIVOS</v>
      </c>
      <c r="L77" s="214" t="str">
        <f>+'3 - Identificación del Riesgo'!N81</f>
        <v>Ejecución y administración de procesos</v>
      </c>
      <c r="M77" s="213">
        <v>50</v>
      </c>
      <c r="N77" s="241" t="str">
        <f t="shared" si="10"/>
        <v>Media</v>
      </c>
      <c r="O77" s="242">
        <f t="shared" si="11"/>
        <v>0.6</v>
      </c>
      <c r="P77" s="213" t="s">
        <v>951</v>
      </c>
      <c r="Q77" s="241" t="str">
        <f>IF(OR(P77=[1]Datos!$A$23,P77=[1]Datos!$B$23),"Leve",IF(OR(P77=[1]Datos!$A$24,P77=[1]Datos!$B$24),"Menor",IF(OR(P77=[1]Datos!$A$25,P77=[1]Datos!$B$25),"Moderado",IF(OR(P77=[1]Datos!$A$26,P77=[1]Datos!$B$26),"Mayor",IF(OR(P77=[1]Datos!$A$27,P77=[1]Datos!$B$27),"Catastrófico","")))))</f>
        <v>Catastrófico</v>
      </c>
      <c r="R77" s="242">
        <f t="shared" si="12"/>
        <v>1</v>
      </c>
      <c r="S77" s="241" t="str">
        <f t="shared" si="13"/>
        <v>Extremo</v>
      </c>
      <c r="T77" s="241" t="str">
        <f t="shared" si="14"/>
        <v>Reducir</v>
      </c>
      <c r="U77" s="247" t="s">
        <v>1609</v>
      </c>
      <c r="V77" s="211" t="str">
        <f>+'5 - Diseño y Valoración Control'!I82</f>
        <v>SUBDIRECCIÓN DE ACCESO A TIERRAS EN ZONAS FOCALIZADAS</v>
      </c>
      <c r="W77" s="211" t="str">
        <f>+'5 - Diseño y Valoración Control'!J82</f>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
      <c r="X77" s="212" t="str">
        <f>+'5 - Diseño y Valoración Control'!K82</f>
        <v>Preventivo</v>
      </c>
      <c r="Y77" s="99" t="str">
        <f t="shared" si="15"/>
        <v>Probabilidad</v>
      </c>
      <c r="Z77" s="212" t="str">
        <f>+'5 - Diseño y Valoración Control'!M82</f>
        <v>Manual</v>
      </c>
      <c r="AA77" s="99" t="str">
        <f t="shared" si="16"/>
        <v>40%</v>
      </c>
      <c r="AB77" s="212" t="str">
        <f>+'5 - Diseño y Valoración Control'!O82</f>
        <v>Documentado</v>
      </c>
      <c r="AC77" s="212" t="s">
        <v>422</v>
      </c>
      <c r="AD77" s="212" t="str">
        <f>+'5 - Diseño y Valoración Control'!Q82</f>
        <v>Con registro</v>
      </c>
      <c r="AE77" s="202">
        <f>+'5 - Diseño y Valoración Control'!R82</f>
        <v>0.216</v>
      </c>
      <c r="AF77" s="185" t="str">
        <f>+'5 - Diseño y Valoración Control'!S82</f>
        <v>Baja</v>
      </c>
      <c r="AG77" s="202">
        <f>+'5 - Diseño y Valoración Control'!T82</f>
        <v>1</v>
      </c>
      <c r="AH77" s="185" t="str">
        <f>+'5 - Diseño y Valoración Control'!U82</f>
        <v>Catastrófico</v>
      </c>
      <c r="AI77" s="185" t="str">
        <f>+'5 - Diseño y Valoración Control'!V82</f>
        <v>Extremo</v>
      </c>
      <c r="AJ77" s="185" t="str">
        <f>+'5 - Diseño y Valoración Control'!W82</f>
        <v>Reducir</v>
      </c>
      <c r="AK77" s="247" t="s">
        <v>1859</v>
      </c>
      <c r="AL77" s="211" t="str">
        <f>+'6 - Plan de Acciones Preventiva'!G80</f>
        <v xml:space="preserve">Socialización de los procedimientos e instructivos relacionados con Subsidios que se encuentren vigentes en el Sistema Integrado de Gestión dentro de la Subdirección de Acceso a Tierras en Zonas Focalizadas - SATZF </v>
      </c>
      <c r="AM77" s="211" t="str">
        <f>+'6 - Plan de Acciones Preventiva'!H80</f>
        <v>SUBDIRECCIÓN DE ACCESO A TIERRAS EN ZONAS FOCALIZADAS</v>
      </c>
      <c r="AN77" s="211" t="str">
        <f>+'6 - Plan de Acciones Preventiva'!I80</f>
        <v>Listado de asistencia de la socialización</v>
      </c>
      <c r="AO77" s="294">
        <f>+'6 - Plan de Acciones Preventiva'!J80</f>
        <v>1</v>
      </c>
      <c r="AP77" s="212">
        <f>+'6 - Plan de Acciones Preventiva'!AI80</f>
        <v>1</v>
      </c>
      <c r="AQ77" s="238">
        <f t="shared" si="17"/>
        <v>1</v>
      </c>
      <c r="AR77" s="212" t="s">
        <v>2439</v>
      </c>
      <c r="AS77" s="243" t="s">
        <v>2394</v>
      </c>
      <c r="AT77" s="243">
        <f>+'6 - Plan de Acciones Preventiva'!AM80</f>
        <v>0</v>
      </c>
      <c r="AU77" s="212">
        <f>+'7 - Materialización del Riesgo'!G82</f>
        <v>0</v>
      </c>
      <c r="AV77" s="212">
        <f>+'7 - Materialización del Riesgo'!H82</f>
        <v>0</v>
      </c>
      <c r="AW77" s="212">
        <f>+'7 - Materialización del Riesgo'!I82</f>
        <v>0</v>
      </c>
      <c r="AX77" s="212" t="e">
        <f>+'7 - Materialización del Riesgo'!J82</f>
        <v>#DIV/0!</v>
      </c>
      <c r="AY77" s="212" t="e">
        <f>+'7 - Materialización del Riesgo'!K82</f>
        <v>#DIV/0!</v>
      </c>
      <c r="AZ77" s="212">
        <f>+'7 - Materialización del Riesgo'!L82</f>
        <v>0</v>
      </c>
      <c r="BA77" s="212">
        <f>+'7 - Materialización del Riesgo'!M82</f>
        <v>0</v>
      </c>
      <c r="BB77" s="212">
        <f>+'7 - Materialización del Riesgo'!N82</f>
        <v>0</v>
      </c>
      <c r="BC77" s="212">
        <f>+'7 - Materialización del Riesgo'!O82</f>
        <v>0</v>
      </c>
      <c r="BD77" s="212" t="e">
        <f>+'7 - Materialización del Riesgo'!P82</f>
        <v>#DIV/0!</v>
      </c>
      <c r="BE77" s="238">
        <f>+'7 - Materialización del Riesgo'!Q82</f>
        <v>1</v>
      </c>
    </row>
    <row r="78" spans="2:57" s="114" customFormat="1" ht="105" hidden="1" x14ac:dyDescent="0.25">
      <c r="B78" s="211" t="str">
        <f>+'3 - Identificación del Riesgo'!B82</f>
        <v>ACCESO A LA PROPIEDAD DE LA TIERRA Y LOS TERRITORIOS</v>
      </c>
      <c r="C78" s="211" t="str">
        <f>+'3 - Identificación del Riesgo'!C82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8" s="211" t="str">
        <f>+'3 - Identificación del Riesgo'!D82</f>
        <v>Inicia con el análisis de la ruta jurídica y termina con la decisión final del expediente</v>
      </c>
      <c r="E78" s="212" t="str">
        <f>+'3 - Identificación del Riesgo'!F82</f>
        <v>SUBDIRECCIÓN DE ACCESO A TIERRAS EN ZONAS FOCALIZADAS</v>
      </c>
      <c r="F78" s="247" t="s">
        <v>1743</v>
      </c>
      <c r="G78" s="212" t="str">
        <f>+'3 - Identificación del Riesgo'!H82</f>
        <v>Materializar un subsidio que no cumpla con los requisitos establecidos</v>
      </c>
      <c r="H78" s="212" t="str">
        <f>+'3 - Identificación del Riesgo'!I82</f>
        <v>Afectación Económica o presupuestal</v>
      </c>
      <c r="I78" s="211"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78" s="215">
        <f>+'3 - Identificación del Riesgo'!O82</f>
        <v>44701</v>
      </c>
      <c r="K78" s="215" t="str">
        <f>+'3 - Identificación del Riesgo'!K82</f>
        <v>OPERATIVOS</v>
      </c>
      <c r="L78" s="214" t="str">
        <f>+'3 - Identificación del Riesgo'!N82</f>
        <v>Ejecución y administración de procesos</v>
      </c>
      <c r="M78" s="213">
        <v>50</v>
      </c>
      <c r="N78" s="241" t="str">
        <f t="shared" si="10"/>
        <v>Media</v>
      </c>
      <c r="O78" s="242">
        <f t="shared" si="11"/>
        <v>0.6</v>
      </c>
      <c r="P78" s="213" t="s">
        <v>951</v>
      </c>
      <c r="Q78" s="241" t="str">
        <f>IF(OR(P78=[1]Datos!$A$23,P78=[1]Datos!$B$23),"Leve",IF(OR(P78=[1]Datos!$A$24,P78=[1]Datos!$B$24),"Menor",IF(OR(P78=[1]Datos!$A$25,P78=[1]Datos!$B$25),"Moderado",IF(OR(P78=[1]Datos!$A$26,P78=[1]Datos!$B$26),"Mayor",IF(OR(P78=[1]Datos!$A$27,P78=[1]Datos!$B$27),"Catastrófico","")))))</f>
        <v>Catastrófico</v>
      </c>
      <c r="R78" s="242">
        <f t="shared" si="12"/>
        <v>1</v>
      </c>
      <c r="S78" s="241" t="str">
        <f t="shared" si="13"/>
        <v>Extremo</v>
      </c>
      <c r="T78" s="241" t="str">
        <f t="shared" si="14"/>
        <v>Reducir</v>
      </c>
      <c r="U78" s="247" t="s">
        <v>1610</v>
      </c>
      <c r="V78" s="211" t="str">
        <f>+'5 - Diseño y Valoración Control'!I83</f>
        <v>SUBDIRECCIÓN DE ACCESO A TIERRAS EN ZONAS FOCALIZADAS</v>
      </c>
      <c r="W78" s="211" t="str">
        <f>+'5 - Diseño y Valoración Control'!J83</f>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v>
      </c>
      <c r="X78" s="212" t="str">
        <f>+'5 - Diseño y Valoración Control'!K83</f>
        <v>Detectivo</v>
      </c>
      <c r="Y78" s="99" t="str">
        <f t="shared" si="15"/>
        <v>Impacto</v>
      </c>
      <c r="Z78" s="212" t="str">
        <f>+'5 - Diseño y Valoración Control'!M83</f>
        <v>Manual</v>
      </c>
      <c r="AA78" s="99" t="str">
        <f t="shared" si="16"/>
        <v>30%</v>
      </c>
      <c r="AB78" s="212" t="str">
        <f>+'5 - Diseño y Valoración Control'!O83</f>
        <v>Documentado</v>
      </c>
      <c r="AC78" s="212" t="s">
        <v>422</v>
      </c>
      <c r="AD78" s="212" t="str">
        <f>+'5 - Diseño y Valoración Control'!Q83</f>
        <v>Con registro</v>
      </c>
      <c r="AE78" s="202">
        <f>+'5 - Diseño y Valoración Control'!R83</f>
        <v>0.216</v>
      </c>
      <c r="AF78" s="185" t="str">
        <f>+'5 - Diseño y Valoración Control'!S83</f>
        <v>Baja</v>
      </c>
      <c r="AG78" s="202">
        <f>+'5 - Diseño y Valoración Control'!T83</f>
        <v>0.7</v>
      </c>
      <c r="AH78" s="185" t="str">
        <f>+'5 - Diseño y Valoración Control'!U83</f>
        <v>Mayor</v>
      </c>
      <c r="AI78" s="185" t="str">
        <f>+'5 - Diseño y Valoración Control'!V83</f>
        <v>Alto</v>
      </c>
      <c r="AJ78" s="185" t="str">
        <f>+'5 - Diseño y Valoración Control'!W83</f>
        <v>Reducir</v>
      </c>
      <c r="AK78" s="247" t="s">
        <v>1860</v>
      </c>
      <c r="AL78" s="211"/>
      <c r="AM78" s="211" t="str">
        <f>+'6 - Plan de Acciones Preventiva'!H81</f>
        <v/>
      </c>
      <c r="AN78" s="211">
        <f>+'6 - Plan de Acciones Preventiva'!I81</f>
        <v>0</v>
      </c>
      <c r="AO78" s="293">
        <f>+'6 - Plan de Acciones Preventiva'!J81</f>
        <v>0</v>
      </c>
      <c r="AP78" s="212">
        <f>+'6 - Plan de Acciones Preventiva'!AI81</f>
        <v>0</v>
      </c>
      <c r="AQ78" s="238" t="e">
        <f t="shared" si="17"/>
        <v>#DIV/0!</v>
      </c>
      <c r="AR78" s="212">
        <f>+'6 - Plan de Acciones Preventiva'!AK81</f>
        <v>0</v>
      </c>
      <c r="AS78" s="243"/>
      <c r="AT78" s="243">
        <f>+'6 - Plan de Acciones Preventiva'!AM81</f>
        <v>0</v>
      </c>
      <c r="AU78" s="212">
        <f>+'7 - Materialización del Riesgo'!G83</f>
        <v>0</v>
      </c>
      <c r="AV78" s="212">
        <f>+'7 - Materialización del Riesgo'!H83</f>
        <v>0</v>
      </c>
      <c r="AW78" s="212">
        <f>+'7 - Materialización del Riesgo'!I83</f>
        <v>0</v>
      </c>
      <c r="AX78" s="212" t="e">
        <f>+'7 - Materialización del Riesgo'!J83</f>
        <v>#DIV/0!</v>
      </c>
      <c r="AY78" s="212" t="e">
        <f>+'7 - Materialización del Riesgo'!K83</f>
        <v>#DIV/0!</v>
      </c>
      <c r="AZ78" s="212">
        <f>+'7 - Materialización del Riesgo'!L83</f>
        <v>0</v>
      </c>
      <c r="BA78" s="212">
        <f>+'7 - Materialización del Riesgo'!M83</f>
        <v>0</v>
      </c>
      <c r="BB78" s="212">
        <f>+'7 - Materialización del Riesgo'!N83</f>
        <v>0</v>
      </c>
      <c r="BC78" s="212">
        <f>+'7 - Materialización del Riesgo'!O83</f>
        <v>0</v>
      </c>
      <c r="BD78" s="212" t="e">
        <f>+'7 - Materialización del Riesgo'!P83</f>
        <v>#DIV/0!</v>
      </c>
      <c r="BE78" s="238">
        <f>+'7 - Materialización del Riesgo'!Q83</f>
        <v>1</v>
      </c>
    </row>
    <row r="79" spans="2:57" s="114" customFormat="1" ht="105" hidden="1" x14ac:dyDescent="0.25">
      <c r="B79" s="211" t="str">
        <f>+'3 - Identificación del Riesgo'!B83</f>
        <v>ACCESO A LA PROPIEDAD DE LA TIERRA Y LOS TERRITORIOS</v>
      </c>
      <c r="C79" s="211" t="str">
        <f>+'3 - Identificación del Riesgo'!C83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79" s="211" t="str">
        <f>+'3 - Identificación del Riesgo'!D83</f>
        <v>Inicia con el análisis de la ruta jurídica y termina con la decisión final del expediente</v>
      </c>
      <c r="E79" s="212" t="str">
        <f>+'3 - Identificación del Riesgo'!F83</f>
        <v>SUBDIRECCIÓN DE ACCESO A TIERRAS EN ZONAS FOCALIZADAS</v>
      </c>
      <c r="F79" s="247" t="s">
        <v>1743</v>
      </c>
      <c r="G79" s="212" t="str">
        <f>+'3 - Identificación del Riesgo'!H83</f>
        <v>Materializar un subsidio que no cumpla con los requisitos establecidos</v>
      </c>
      <c r="H79" s="212" t="str">
        <f>+'3 - Identificación del Riesgo'!I83</f>
        <v>Afectación Económica o presupuestal</v>
      </c>
      <c r="I79" s="211"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J79" s="215">
        <f>+'3 - Identificación del Riesgo'!O83</f>
        <v>44701</v>
      </c>
      <c r="K79" s="215" t="str">
        <f>+'3 - Identificación del Riesgo'!K83</f>
        <v>OPERATIVOS</v>
      </c>
      <c r="L79" s="214" t="str">
        <f>+'3 - Identificación del Riesgo'!N83</f>
        <v>Ejecución y administración de procesos</v>
      </c>
      <c r="M79" s="213">
        <v>50</v>
      </c>
      <c r="N79" s="241" t="str">
        <f t="shared" si="10"/>
        <v>Media</v>
      </c>
      <c r="O79" s="242">
        <f t="shared" si="11"/>
        <v>0.6</v>
      </c>
      <c r="P79" s="213" t="s">
        <v>951</v>
      </c>
      <c r="Q79" s="241" t="str">
        <f>IF(OR(P79=[1]Datos!$A$23,P79=[1]Datos!$B$23),"Leve",IF(OR(P79=[1]Datos!$A$24,P79=[1]Datos!$B$24),"Menor",IF(OR(P79=[1]Datos!$A$25,P79=[1]Datos!$B$25),"Moderado",IF(OR(P79=[1]Datos!$A$26,P79=[1]Datos!$B$26),"Mayor",IF(OR(P79=[1]Datos!$A$27,P79=[1]Datos!$B$27),"Catastrófico","")))))</f>
        <v>Catastrófico</v>
      </c>
      <c r="R79" s="242">
        <f t="shared" si="12"/>
        <v>1</v>
      </c>
      <c r="S79" s="241" t="str">
        <f t="shared" si="13"/>
        <v>Extremo</v>
      </c>
      <c r="T79" s="241" t="str">
        <f t="shared" si="14"/>
        <v>Reducir</v>
      </c>
      <c r="U79" s="247" t="s">
        <v>1611</v>
      </c>
      <c r="V79" s="211" t="str">
        <f>+'5 - Diseño y Valoración Control'!I84</f>
        <v>SUBDIRECCIÓN DE ACCESO A TIERRAS EN ZONAS FOCALIZADAS</v>
      </c>
      <c r="W79" s="211" t="str">
        <f>+'5 - Diseño y Valoración Control'!J84</f>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
      <c r="X79" s="212" t="str">
        <f>+'5 - Diseño y Valoración Control'!K84</f>
        <v>Correctivo</v>
      </c>
      <c r="Y79" s="99" t="str">
        <f t="shared" si="15"/>
        <v>Impacto</v>
      </c>
      <c r="Z79" s="212" t="str">
        <f>+'5 - Diseño y Valoración Control'!M84</f>
        <v>Manual</v>
      </c>
      <c r="AA79" s="99" t="str">
        <f t="shared" si="16"/>
        <v>25%</v>
      </c>
      <c r="AB79" s="212" t="str">
        <f>+'5 - Diseño y Valoración Control'!O84</f>
        <v>Documentado</v>
      </c>
      <c r="AC79" s="212" t="s">
        <v>421</v>
      </c>
      <c r="AD79" s="212" t="str">
        <f>+'5 - Diseño y Valoración Control'!Q84</f>
        <v>Con registro</v>
      </c>
      <c r="AE79" s="202">
        <f>+'5 - Diseño y Valoración Control'!R84</f>
        <v>0</v>
      </c>
      <c r="AF79" s="185" t="str">
        <f>+'5 - Diseño y Valoración Control'!S84</f>
        <v/>
      </c>
      <c r="AG79" s="202">
        <f>+'5 - Diseño y Valoración Control'!T84</f>
        <v>0</v>
      </c>
      <c r="AH79" s="185" t="str">
        <f>+'5 - Diseño y Valoración Control'!U84</f>
        <v/>
      </c>
      <c r="AI79" s="185" t="str">
        <f>+'5 - Diseño y Valoración Control'!V84</f>
        <v/>
      </c>
      <c r="AJ79" s="185"/>
      <c r="AK79" s="247" t="s">
        <v>1861</v>
      </c>
      <c r="AL79" s="211"/>
      <c r="AM79" s="211" t="str">
        <f>+'6 - Plan de Acciones Preventiva'!H82</f>
        <v/>
      </c>
      <c r="AN79" s="211">
        <f>+'6 - Plan de Acciones Preventiva'!I82</f>
        <v>0</v>
      </c>
      <c r="AO79" s="293">
        <f>+'6 - Plan de Acciones Preventiva'!J82</f>
        <v>0</v>
      </c>
      <c r="AP79" s="212">
        <f>+'6 - Plan de Acciones Preventiva'!AI82</f>
        <v>0</v>
      </c>
      <c r="AQ79" s="238" t="e">
        <f t="shared" si="17"/>
        <v>#DIV/0!</v>
      </c>
      <c r="AR79" s="212">
        <f>+'6 - Plan de Acciones Preventiva'!AK82</f>
        <v>0</v>
      </c>
      <c r="AS79" s="243"/>
      <c r="AT79" s="243">
        <f>+'6 - Plan de Acciones Preventiva'!AM82</f>
        <v>0</v>
      </c>
      <c r="AU79" s="212">
        <f>+'7 - Materialización del Riesgo'!G84</f>
        <v>0</v>
      </c>
      <c r="AV79" s="212">
        <f>+'7 - Materialización del Riesgo'!H84</f>
        <v>0</v>
      </c>
      <c r="AW79" s="212">
        <f>+'7 - Materialización del Riesgo'!I84</f>
        <v>0</v>
      </c>
      <c r="AX79" s="212" t="e">
        <f>+'7 - Materialización del Riesgo'!J84</f>
        <v>#DIV/0!</v>
      </c>
      <c r="AY79" s="212" t="e">
        <f>+'7 - Materialización del Riesgo'!K84</f>
        <v>#DIV/0!</v>
      </c>
      <c r="AZ79" s="212">
        <f>+'7 - Materialización del Riesgo'!L84</f>
        <v>0</v>
      </c>
      <c r="BA79" s="212">
        <f>+'7 - Materialización del Riesgo'!M84</f>
        <v>0</v>
      </c>
      <c r="BB79" s="212">
        <f>+'7 - Materialización del Riesgo'!N84</f>
        <v>0</v>
      </c>
      <c r="BC79" s="212">
        <f>+'7 - Materialización del Riesgo'!O84</f>
        <v>0</v>
      </c>
      <c r="BD79" s="212" t="e">
        <f>+'7 - Materialización del Riesgo'!P84</f>
        <v>#DIV/0!</v>
      </c>
      <c r="BE79" s="238">
        <f>+'7 - Materialización del Riesgo'!Q84</f>
        <v>1</v>
      </c>
    </row>
    <row r="80" spans="2:57" s="114" customFormat="1" ht="105" x14ac:dyDescent="0.25">
      <c r="B80" s="211" t="str">
        <f>+'3 - Identificación del Riesgo'!B84</f>
        <v>ACCESO A LA PROPIEDAD DE LA TIERRA Y LOS TERRITORIOS</v>
      </c>
      <c r="C80" s="211" t="str">
        <f>+'3 - Identificación del Riesgo'!C84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0" s="211" t="str">
        <f>+'3 - Identificación del Riesgo'!D84</f>
        <v>Inicia con el análisis de la ruta jurídica y termina con la decisión final del expediente</v>
      </c>
      <c r="E80" s="212" t="str">
        <f>+'3 - Identificación del Riesgo'!F84</f>
        <v>SUBDIRECCIÓN DE ACCESO A TIERRAS EN ZONAS FOCALIZADAS</v>
      </c>
      <c r="F80" s="247" t="s">
        <v>1744</v>
      </c>
      <c r="G80" s="212" t="str">
        <f>+'3 - Identificación del Riesgo'!H84</f>
        <v>Adjudicación de baldíos a persona natural, sin el cumplimiento de requisitos jurídicos, agronómicos y catastrales en los municipios focalizados</v>
      </c>
      <c r="H80" s="212" t="str">
        <f>+'3 - Identificación del Riesgo'!I84</f>
        <v>Pérdida Reputacional</v>
      </c>
      <c r="I80" s="211"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0" s="215">
        <f>+'3 - Identificación del Riesgo'!O84</f>
        <v>44701</v>
      </c>
      <c r="K80" s="215" t="str">
        <f>+'3 - Identificación del Riesgo'!K84</f>
        <v>OPERATIVOS</v>
      </c>
      <c r="L80" s="214" t="str">
        <f>+'3 - Identificación del Riesgo'!N84</f>
        <v>Ejecución y administración de procesos</v>
      </c>
      <c r="M80" s="213">
        <v>1600</v>
      </c>
      <c r="N80" s="241" t="str">
        <f t="shared" si="10"/>
        <v>Alta</v>
      </c>
      <c r="O80" s="242">
        <f t="shared" si="11"/>
        <v>0.8</v>
      </c>
      <c r="P80" s="213" t="s">
        <v>394</v>
      </c>
      <c r="Q80" s="241" t="str">
        <f>IF(OR(P80=[1]Datos!$A$23,P80=[1]Datos!$B$23),"Leve",IF(OR(P80=[1]Datos!$A$24,P80=[1]Datos!$B$24),"Menor",IF(OR(P80=[1]Datos!$A$25,P80=[1]Datos!$B$25),"Moderado",IF(OR(P80=[1]Datos!$A$26,P80=[1]Datos!$B$26),"Mayor",IF(OR(P80=[1]Datos!$A$27,P80=[1]Datos!$B$27),"Catastrófico","")))))</f>
        <v>Catastrófico</v>
      </c>
      <c r="R80" s="242">
        <f t="shared" si="12"/>
        <v>1</v>
      </c>
      <c r="S80" s="241" t="str">
        <f t="shared" si="13"/>
        <v>Extremo</v>
      </c>
      <c r="T80" s="241" t="str">
        <f t="shared" si="14"/>
        <v>Reducir</v>
      </c>
      <c r="U80" s="247" t="s">
        <v>2423</v>
      </c>
      <c r="V80" s="211" t="str">
        <f>+'5 - Diseño y Valoración Control'!I85</f>
        <v>SUBDIRECCIÓN DE ACCESO A TIERRAS EN ZONAS FOCALIZADAS</v>
      </c>
      <c r="W80" s="211" t="str">
        <f>+'5 - Diseño y Valoración Control'!J85</f>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
      <c r="X80" s="212" t="str">
        <f>+'5 - Diseño y Valoración Control'!K85</f>
        <v>Preventivo</v>
      </c>
      <c r="Y80" s="99" t="str">
        <f t="shared" si="15"/>
        <v>Probabilidad</v>
      </c>
      <c r="Z80" s="212" t="str">
        <f>+'5 - Diseño y Valoración Control'!M85</f>
        <v>Manual</v>
      </c>
      <c r="AA80" s="99" t="str">
        <f t="shared" si="16"/>
        <v>40%</v>
      </c>
      <c r="AB80" s="212" t="str">
        <f>+'5 - Diseño y Valoración Control'!O85</f>
        <v>Documentado</v>
      </c>
      <c r="AC80" s="212" t="s">
        <v>421</v>
      </c>
      <c r="AD80" s="212" t="str">
        <f>+'5 - Diseño y Valoración Control'!Q85</f>
        <v>Con registro</v>
      </c>
      <c r="AE80" s="202">
        <f>+'5 - Diseño y Valoración Control'!R85</f>
        <v>0.48</v>
      </c>
      <c r="AF80" s="185" t="str">
        <f>+'5 - Diseño y Valoración Control'!S85</f>
        <v>Media</v>
      </c>
      <c r="AG80" s="202">
        <f>+'5 - Diseño y Valoración Control'!T85</f>
        <v>1</v>
      </c>
      <c r="AH80" s="185" t="str">
        <f>+'5 - Diseño y Valoración Control'!U85</f>
        <v>Catastrófico</v>
      </c>
      <c r="AI80" s="185" t="str">
        <f>+'5 - Diseño y Valoración Control'!V85</f>
        <v>Extremo</v>
      </c>
      <c r="AJ80" s="185" t="str">
        <f>+'5 - Diseño y Valoración Control'!W85</f>
        <v>Reducir</v>
      </c>
      <c r="AK80" s="247" t="s">
        <v>1862</v>
      </c>
      <c r="AL80" s="211" t="str">
        <f>+'6 - Plan de Acciones Preventiva'!G83</f>
        <v>Socialización de los procedimientos ACCTI- P 020-Adjudicación Baldíos  en los municipios focalizados y ACCTI-P-003 Adjudicación de baldíos a persona natural (ley 160/94)</v>
      </c>
      <c r="AM80" s="211" t="str">
        <f>+'6 - Plan de Acciones Preventiva'!H83</f>
        <v>SUBDIRECCIÓN DE ACCESO A TIERRAS EN ZONAS FOCALIZADAS</v>
      </c>
      <c r="AN80" s="211" t="str">
        <f>+'6 - Plan de Acciones Preventiva'!I83</f>
        <v>Listado de asistencia de la socialización</v>
      </c>
      <c r="AO80" s="294">
        <f>+'6 - Plan de Acciones Preventiva'!J83</f>
        <v>1</v>
      </c>
      <c r="AP80" s="212">
        <f>+'6 - Plan de Acciones Preventiva'!AI83</f>
        <v>1</v>
      </c>
      <c r="AQ80" s="238">
        <f t="shared" si="17"/>
        <v>1</v>
      </c>
      <c r="AR80" s="212" t="s">
        <v>2439</v>
      </c>
      <c r="AS80" s="297" t="s">
        <v>2395</v>
      </c>
      <c r="AT80" s="243">
        <f>+'6 - Plan de Acciones Preventiva'!AM83</f>
        <v>0</v>
      </c>
      <c r="AU80" s="212" t="s">
        <v>326</v>
      </c>
      <c r="AV80" s="212">
        <f>+'7 - Materialización del Riesgo'!H85</f>
        <v>0</v>
      </c>
      <c r="AW80" s="212">
        <f>+'7 - Materialización del Riesgo'!I85</f>
        <v>0</v>
      </c>
      <c r="AX80" s="212" t="e">
        <f>+'7 - Materialización del Riesgo'!J85</f>
        <v>#DIV/0!</v>
      </c>
      <c r="AY80" s="212" t="e">
        <f>+'7 - Materialización del Riesgo'!K85</f>
        <v>#DIV/0!</v>
      </c>
      <c r="AZ80" s="212">
        <f>+'7 - Materialización del Riesgo'!L85</f>
        <v>0</v>
      </c>
      <c r="BA80" s="212">
        <f>+'7 - Materialización del Riesgo'!M85</f>
        <v>0</v>
      </c>
      <c r="BB80" s="212">
        <f>+'7 - Materialización del Riesgo'!N85</f>
        <v>0</v>
      </c>
      <c r="BC80" s="212">
        <f>+'7 - Materialización del Riesgo'!O85</f>
        <v>0</v>
      </c>
      <c r="BD80" s="212" t="e">
        <f>+'7 - Materialización del Riesgo'!P85</f>
        <v>#DIV/0!</v>
      </c>
      <c r="BE80" s="238">
        <f>+'7 - Materialización del Riesgo'!Q85</f>
        <v>1</v>
      </c>
    </row>
    <row r="81" spans="2:65" s="114" customFormat="1" ht="105" hidden="1" x14ac:dyDescent="0.25">
      <c r="B81" s="211" t="str">
        <f>+'3 - Identificación del Riesgo'!B85</f>
        <v>ACCESO A LA PROPIEDAD DE LA TIERRA Y LOS TERRITORIOS</v>
      </c>
      <c r="C81" s="211" t="str">
        <f>+'3 - Identificación del Riesgo'!C85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1" s="211" t="str">
        <f>+'3 - Identificación del Riesgo'!D85</f>
        <v>Inicia con el análisis de la ruta jurídica y termina con la decisión final del expediente</v>
      </c>
      <c r="E81" s="212" t="str">
        <f>+'3 - Identificación del Riesgo'!F85</f>
        <v>SUBDIRECCIÓN DE ACCESO A TIERRAS EN ZONAS FOCALIZADAS</v>
      </c>
      <c r="F81" s="247" t="s">
        <v>1744</v>
      </c>
      <c r="G81" s="212" t="str">
        <f>+'3 - Identificación del Riesgo'!H85</f>
        <v>Adjudicación de baldíos a persona natural, sin el cumplimiento de requisitos jurídicos, agronómicos y catastrales en los municipios focalizados</v>
      </c>
      <c r="H81" s="212" t="str">
        <f>+'3 - Identificación del Riesgo'!I85</f>
        <v>Pérdida Reputacional</v>
      </c>
      <c r="I81" s="211"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1" s="215">
        <f>+'3 - Identificación del Riesgo'!O85</f>
        <v>44701</v>
      </c>
      <c r="K81" s="215" t="str">
        <f>+'3 - Identificación del Riesgo'!K85</f>
        <v>OPERATIVOS</v>
      </c>
      <c r="L81" s="214" t="str">
        <f>+'3 - Identificación del Riesgo'!N85</f>
        <v>Ejecución y administración de procesos</v>
      </c>
      <c r="M81" s="213">
        <v>1600</v>
      </c>
      <c r="N81" s="241" t="str">
        <f t="shared" si="10"/>
        <v>Alta</v>
      </c>
      <c r="O81" s="242">
        <f t="shared" si="11"/>
        <v>0.8</v>
      </c>
      <c r="P81" s="213" t="s">
        <v>394</v>
      </c>
      <c r="Q81" s="241" t="str">
        <f>IF(OR(P81=[1]Datos!$A$23,P81=[1]Datos!$B$23),"Leve",IF(OR(P81=[1]Datos!$A$24,P81=[1]Datos!$B$24),"Menor",IF(OR(P81=[1]Datos!$A$25,P81=[1]Datos!$B$25),"Moderado",IF(OR(P81=[1]Datos!$A$26,P81=[1]Datos!$B$26),"Mayor",IF(OR(P81=[1]Datos!$A$27,P81=[1]Datos!$B$27),"Catastrófico","")))))</f>
        <v>Catastrófico</v>
      </c>
      <c r="R81" s="242">
        <f t="shared" si="12"/>
        <v>1</v>
      </c>
      <c r="S81" s="241" t="str">
        <f t="shared" si="13"/>
        <v>Extremo</v>
      </c>
      <c r="T81" s="241" t="str">
        <f t="shared" si="14"/>
        <v>Reducir</v>
      </c>
      <c r="U81" s="247" t="s">
        <v>1613</v>
      </c>
      <c r="V81" s="211" t="str">
        <f>+'5 - Diseño y Valoración Control'!I86</f>
        <v>SUBDIRECCIÓN DE ACCESO A TIERRAS EN ZONAS FOCALIZADAS</v>
      </c>
      <c r="W81" s="211" t="str">
        <f>+'5 - Diseño y Valoración Control'!J86</f>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v>
      </c>
      <c r="X81" s="212" t="str">
        <f>+'5 - Diseño y Valoración Control'!K86</f>
        <v>Preventivo</v>
      </c>
      <c r="Y81" s="99" t="str">
        <f t="shared" si="15"/>
        <v>Probabilidad</v>
      </c>
      <c r="Z81" s="212" t="str">
        <f>+'5 - Diseño y Valoración Control'!M86</f>
        <v>Manual</v>
      </c>
      <c r="AA81" s="99" t="str">
        <f t="shared" si="16"/>
        <v>40%</v>
      </c>
      <c r="AB81" s="212" t="str">
        <f>+'5 - Diseño y Valoración Control'!O86</f>
        <v>Documentado</v>
      </c>
      <c r="AC81" s="212" t="s">
        <v>421</v>
      </c>
      <c r="AD81" s="212" t="str">
        <f>+'5 - Diseño y Valoración Control'!Q86</f>
        <v>Con registro</v>
      </c>
      <c r="AE81" s="202">
        <f>+'5 - Diseño y Valoración Control'!R86</f>
        <v>0.28799999999999998</v>
      </c>
      <c r="AF81" s="185" t="str">
        <f>+'5 - Diseño y Valoración Control'!S86</f>
        <v>Baja</v>
      </c>
      <c r="AG81" s="202">
        <f>+'5 - Diseño y Valoración Control'!T86</f>
        <v>1</v>
      </c>
      <c r="AH81" s="185" t="str">
        <f>+'5 - Diseño y Valoración Control'!U86</f>
        <v>Catastrófico</v>
      </c>
      <c r="AI81" s="185" t="str">
        <f>+'5 - Diseño y Valoración Control'!V86</f>
        <v>Extremo</v>
      </c>
      <c r="AJ81" s="185" t="str">
        <f>+'5 - Diseño y Valoración Control'!W86</f>
        <v>Reducir</v>
      </c>
      <c r="AK81" s="247" t="s">
        <v>1863</v>
      </c>
      <c r="AL81" s="211"/>
      <c r="AM81" s="211" t="str">
        <f>+'6 - Plan de Acciones Preventiva'!H84</f>
        <v/>
      </c>
      <c r="AN81" s="211">
        <f>+'6 - Plan de Acciones Preventiva'!I84</f>
        <v>0</v>
      </c>
      <c r="AO81" s="293">
        <f>+'6 - Plan de Acciones Preventiva'!J84</f>
        <v>0</v>
      </c>
      <c r="AP81" s="212">
        <f>+'6 - Plan de Acciones Preventiva'!AI84</f>
        <v>0</v>
      </c>
      <c r="AQ81" s="238" t="e">
        <f t="shared" si="17"/>
        <v>#DIV/0!</v>
      </c>
      <c r="AR81" s="212">
        <f>+'6 - Plan de Acciones Preventiva'!AK84</f>
        <v>0</v>
      </c>
      <c r="AS81" s="243"/>
      <c r="AT81" s="243">
        <f>+'6 - Plan de Acciones Preventiva'!AM84</f>
        <v>0</v>
      </c>
      <c r="AU81" s="212">
        <f>+'7 - Materialización del Riesgo'!G86</f>
        <v>0</v>
      </c>
      <c r="AV81" s="212">
        <f>+'7 - Materialización del Riesgo'!H86</f>
        <v>0</v>
      </c>
      <c r="AW81" s="212">
        <f>+'7 - Materialización del Riesgo'!I86</f>
        <v>0</v>
      </c>
      <c r="AX81" s="212" t="e">
        <f>+'7 - Materialización del Riesgo'!J86</f>
        <v>#DIV/0!</v>
      </c>
      <c r="AY81" s="212" t="e">
        <f>+'7 - Materialización del Riesgo'!K86</f>
        <v>#DIV/0!</v>
      </c>
      <c r="AZ81" s="212">
        <f>+'7 - Materialización del Riesgo'!L86</f>
        <v>0</v>
      </c>
      <c r="BA81" s="212">
        <f>+'7 - Materialización del Riesgo'!M86</f>
        <v>0</v>
      </c>
      <c r="BB81" s="212">
        <f>+'7 - Materialización del Riesgo'!N86</f>
        <v>0</v>
      </c>
      <c r="BC81" s="212">
        <f>+'7 - Materialización del Riesgo'!O86</f>
        <v>0</v>
      </c>
      <c r="BD81" s="212" t="e">
        <f>+'7 - Materialización del Riesgo'!P86</f>
        <v>#DIV/0!</v>
      </c>
      <c r="BE81" s="238">
        <f>+'7 - Materialización del Riesgo'!Q86</f>
        <v>1</v>
      </c>
    </row>
    <row r="82" spans="2:65" s="114" customFormat="1" ht="105" hidden="1" x14ac:dyDescent="0.25">
      <c r="B82" s="211" t="str">
        <f>+'3 - Identificación del Riesgo'!B86</f>
        <v>ACCESO A LA PROPIEDAD DE LA TIERRA Y LOS TERRITORIOS</v>
      </c>
      <c r="C82" s="211" t="str">
        <f>+'3 - Identificación del Riesgo'!C86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2" s="211" t="str">
        <f>+'3 - Identificación del Riesgo'!D86</f>
        <v>Inicia con el análisis de la ruta jurídica y termina con la decisión final del expediente</v>
      </c>
      <c r="E82" s="212" t="str">
        <f>+'3 - Identificación del Riesgo'!F86</f>
        <v>SUBDIRECCIÓN DE ACCESO A TIERRAS EN ZONAS FOCALIZADAS</v>
      </c>
      <c r="F82" s="247" t="s">
        <v>1744</v>
      </c>
      <c r="G82" s="212" t="str">
        <f>+'3 - Identificación del Riesgo'!H86</f>
        <v>Adjudicación de baldíos a persona natural, sin el cumplimiento de requisitos jurídicos, agronómicos y catastrales en los municipios focalizados</v>
      </c>
      <c r="H82" s="212" t="str">
        <f>+'3 - Identificación del Riesgo'!I86</f>
        <v>Pérdida Reputacional</v>
      </c>
      <c r="I82" s="211"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J82" s="215">
        <f>+'3 - Identificación del Riesgo'!O86</f>
        <v>44701</v>
      </c>
      <c r="K82" s="215" t="str">
        <f>+'3 - Identificación del Riesgo'!K86</f>
        <v>OPERATIVOS</v>
      </c>
      <c r="L82" s="214" t="str">
        <f>+'3 - Identificación del Riesgo'!N86</f>
        <v>Ejecución y administración de procesos</v>
      </c>
      <c r="M82" s="213">
        <v>1600</v>
      </c>
      <c r="N82" s="241" t="str">
        <f t="shared" si="10"/>
        <v>Alta</v>
      </c>
      <c r="O82" s="242">
        <f t="shared" si="11"/>
        <v>0.8</v>
      </c>
      <c r="P82" s="213" t="s">
        <v>394</v>
      </c>
      <c r="Q82" s="241" t="str">
        <f>IF(OR(P82=[1]Datos!$A$23,P82=[1]Datos!$B$23),"Leve",IF(OR(P82=[1]Datos!$A$24,P82=[1]Datos!$B$24),"Menor",IF(OR(P82=[1]Datos!$A$25,P82=[1]Datos!$B$25),"Moderado",IF(OR(P82=[1]Datos!$A$26,P82=[1]Datos!$B$26),"Mayor",IF(OR(P82=[1]Datos!$A$27,P82=[1]Datos!$B$27),"Catastrófico","")))))</f>
        <v>Catastrófico</v>
      </c>
      <c r="R82" s="242">
        <f t="shared" si="12"/>
        <v>1</v>
      </c>
      <c r="S82" s="241" t="str">
        <f t="shared" si="13"/>
        <v>Extremo</v>
      </c>
      <c r="T82" s="241" t="str">
        <f t="shared" si="14"/>
        <v>Reducir</v>
      </c>
      <c r="U82" s="247" t="s">
        <v>1614</v>
      </c>
      <c r="V82" s="211" t="str">
        <f>+'5 - Diseño y Valoración Control'!I87</f>
        <v>SUBDIRECCIÓN DE ACCESO A TIERRAS EN ZONAS FOCALIZADAS</v>
      </c>
      <c r="W82" s="211" t="str">
        <f>+'5 - Diseño y Valoración Control'!J87</f>
        <v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v>
      </c>
      <c r="X82" s="212" t="str">
        <f>+'5 - Diseño y Valoración Control'!K87</f>
        <v>Correctivo</v>
      </c>
      <c r="Y82" s="99" t="str">
        <f t="shared" si="15"/>
        <v>Impacto</v>
      </c>
      <c r="Z82" s="212" t="str">
        <f>+'5 - Diseño y Valoración Control'!M87</f>
        <v>Manual</v>
      </c>
      <c r="AA82" s="99" t="str">
        <f t="shared" si="16"/>
        <v>25%</v>
      </c>
      <c r="AB82" s="212" t="str">
        <f>+'5 - Diseño y Valoración Control'!O87</f>
        <v>Documentado</v>
      </c>
      <c r="AC82" s="212" t="s">
        <v>421</v>
      </c>
      <c r="AD82" s="212" t="str">
        <f>+'5 - Diseño y Valoración Control'!Q87</f>
        <v>Con registro</v>
      </c>
      <c r="AE82" s="202">
        <f>+'5 - Diseño y Valoración Control'!R87</f>
        <v>0</v>
      </c>
      <c r="AF82" s="185" t="str">
        <f>+'5 - Diseño y Valoración Control'!S87</f>
        <v/>
      </c>
      <c r="AG82" s="202">
        <f>+'5 - Diseño y Valoración Control'!T87</f>
        <v>0</v>
      </c>
      <c r="AH82" s="185" t="str">
        <f>+'5 - Diseño y Valoración Control'!U87</f>
        <v/>
      </c>
      <c r="AI82" s="185" t="str">
        <f>+'5 - Diseño y Valoración Control'!V87</f>
        <v/>
      </c>
      <c r="AJ82" s="185"/>
      <c r="AK82" s="247" t="s">
        <v>1864</v>
      </c>
      <c r="AL82" s="211"/>
      <c r="AM82" s="211" t="str">
        <f>+'6 - Plan de Acciones Preventiva'!H85</f>
        <v/>
      </c>
      <c r="AN82" s="211">
        <f>+'6 - Plan de Acciones Preventiva'!I85</f>
        <v>0</v>
      </c>
      <c r="AO82" s="293">
        <f>+'6 - Plan de Acciones Preventiva'!J85</f>
        <v>0</v>
      </c>
      <c r="AP82" s="212">
        <f>+'6 - Plan de Acciones Preventiva'!AI85</f>
        <v>0</v>
      </c>
      <c r="AQ82" s="238" t="e">
        <f t="shared" si="17"/>
        <v>#DIV/0!</v>
      </c>
      <c r="AR82" s="212">
        <f>+'6 - Plan de Acciones Preventiva'!AK85</f>
        <v>0</v>
      </c>
      <c r="AS82" s="243"/>
      <c r="AT82" s="243">
        <f>+'6 - Plan de Acciones Preventiva'!AM85</f>
        <v>0</v>
      </c>
      <c r="AU82" s="212">
        <f>+'7 - Materialización del Riesgo'!G87</f>
        <v>0</v>
      </c>
      <c r="AV82" s="212">
        <f>+'7 - Materialización del Riesgo'!H87</f>
        <v>0</v>
      </c>
      <c r="AW82" s="212">
        <f>+'7 - Materialización del Riesgo'!I87</f>
        <v>0</v>
      </c>
      <c r="AX82" s="212" t="e">
        <f>+'7 - Materialización del Riesgo'!J87</f>
        <v>#DIV/0!</v>
      </c>
      <c r="AY82" s="212" t="e">
        <f>+'7 - Materialización del Riesgo'!K87</f>
        <v>#DIV/0!</v>
      </c>
      <c r="AZ82" s="212">
        <f>+'7 - Materialización del Riesgo'!L87</f>
        <v>0</v>
      </c>
      <c r="BA82" s="212">
        <f>+'7 - Materialización del Riesgo'!M87</f>
        <v>0</v>
      </c>
      <c r="BB82" s="212">
        <f>+'7 - Materialización del Riesgo'!N87</f>
        <v>0</v>
      </c>
      <c r="BC82" s="212">
        <f>+'7 - Materialización del Riesgo'!O87</f>
        <v>0</v>
      </c>
      <c r="BD82" s="212" t="e">
        <f>+'7 - Materialización del Riesgo'!P87</f>
        <v>#DIV/0!</v>
      </c>
      <c r="BE82" s="238">
        <f>+'7 - Materialización del Riesgo'!Q87</f>
        <v>1</v>
      </c>
    </row>
    <row r="83" spans="2:65" s="114" customFormat="1" ht="114.75" x14ac:dyDescent="0.2">
      <c r="B83" s="211" t="str">
        <f>+'3 - Identificación del Riesgo'!B87</f>
        <v>ACCESO A LA PROPIEDAD DE LA TIERRA Y LOS TERRITORIOS</v>
      </c>
      <c r="C83" s="211" t="str">
        <f>+'3 - Identificación del Riesgo'!C87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3" s="211" t="str">
        <f>+'3 - Identificación del Riesgo'!D87</f>
        <v>Inicia con el análisis de la ruta jurídica y termina con la decisión final del expediente</v>
      </c>
      <c r="E83" s="212" t="str">
        <f>+'3 - Identificación del Riesgo'!F87</f>
        <v>SUBDIRECCIÓN DE ACCESO A TIERRAS POR DEMANDA Y DESCONGESTIÓN</v>
      </c>
      <c r="F83" s="247" t="s">
        <v>1745</v>
      </c>
      <c r="G83" s="212" t="str">
        <f>+'3 - Identificación del Riesgo'!H87</f>
        <v xml:space="preserve">Demoras en ejecutar las etapas propias del procedimiento por causas internas de revocatoria de predios no focalizados </v>
      </c>
      <c r="H83" s="212" t="str">
        <f>+'3 - Identificación del Riesgo'!I87</f>
        <v>Pérdida Reputacional</v>
      </c>
      <c r="I83" s="211"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3" s="215">
        <f>+'3 - Identificación del Riesgo'!O87</f>
        <v>44701</v>
      </c>
      <c r="K83" s="215" t="str">
        <f>+'3 - Identificación del Riesgo'!K87</f>
        <v>OPERATIVOS</v>
      </c>
      <c r="L83" s="214" t="str">
        <f>+'3 - Identificación del Riesgo'!N87</f>
        <v>Ejecución y administración de procesos</v>
      </c>
      <c r="M83" s="213">
        <v>1600</v>
      </c>
      <c r="N83" s="241" t="str">
        <f t="shared" si="10"/>
        <v>Alta</v>
      </c>
      <c r="O83" s="242">
        <f t="shared" si="11"/>
        <v>0.8</v>
      </c>
      <c r="P83" s="213" t="s">
        <v>394</v>
      </c>
      <c r="Q83" s="241" t="str">
        <f>IF(OR(P83=[1]Datos!$A$23,P83=[1]Datos!$B$23),"Leve",IF(OR(P83=[1]Datos!$A$24,P83=[1]Datos!$B$24),"Menor",IF(OR(P83=[1]Datos!$A$25,P83=[1]Datos!$B$25),"Moderado",IF(OR(P83=[1]Datos!$A$26,P83=[1]Datos!$B$26),"Mayor",IF(OR(P83=[1]Datos!$A$27,P83=[1]Datos!$B$27),"Catastrófico","")))))</f>
        <v>Catastrófico</v>
      </c>
      <c r="R83" s="242">
        <f t="shared" si="12"/>
        <v>1</v>
      </c>
      <c r="S83" s="241" t="str">
        <f t="shared" si="13"/>
        <v>Extremo</v>
      </c>
      <c r="T83" s="241" t="str">
        <f t="shared" si="14"/>
        <v>Reducir</v>
      </c>
      <c r="U83" s="247" t="s">
        <v>1615</v>
      </c>
      <c r="V83" s="211" t="str">
        <f>+'5 - Diseño y Valoración Control'!I88</f>
        <v>SUBDIRECCIÓN DE ACCESO A TIERRAS POR DEMANDA Y DESCONGESTIÓN</v>
      </c>
      <c r="W83" s="211" t="str">
        <f>+'5 - Diseño y Valoración Control'!J88</f>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83" s="212" t="str">
        <f>+'5 - Diseño y Valoración Control'!K88</f>
        <v>Preventivo</v>
      </c>
      <c r="Y83" s="99" t="str">
        <f t="shared" si="15"/>
        <v>Probabilidad</v>
      </c>
      <c r="Z83" s="212" t="str">
        <f>+'5 - Diseño y Valoración Control'!M88</f>
        <v>Manual</v>
      </c>
      <c r="AA83" s="99" t="str">
        <f t="shared" si="16"/>
        <v>40%</v>
      </c>
      <c r="AB83" s="212" t="str">
        <f>+'5 - Diseño y Valoración Control'!O88</f>
        <v>Documentado</v>
      </c>
      <c r="AC83" s="212" t="s">
        <v>421</v>
      </c>
      <c r="AD83" s="212" t="str">
        <f>+'5 - Diseño y Valoración Control'!Q88</f>
        <v>Con registro</v>
      </c>
      <c r="AE83" s="202">
        <f>+'5 - Diseño y Valoración Control'!R88</f>
        <v>0.48</v>
      </c>
      <c r="AF83" s="185" t="str">
        <f>+'5 - Diseño y Valoración Control'!S88</f>
        <v>Media</v>
      </c>
      <c r="AG83" s="202">
        <f>+'5 - Diseño y Valoración Control'!T88</f>
        <v>1</v>
      </c>
      <c r="AH83" s="185" t="str">
        <f>+'5 - Diseño y Valoración Control'!U88</f>
        <v>Catastrófico</v>
      </c>
      <c r="AI83" s="185" t="str">
        <f>+'5 - Diseño y Valoración Control'!V88</f>
        <v>Extremo</v>
      </c>
      <c r="AJ83" s="185" t="str">
        <f>+'5 - Diseño y Valoración Control'!W88</f>
        <v>Reducir</v>
      </c>
      <c r="AK83" s="247" t="s">
        <v>1865</v>
      </c>
      <c r="AL83" s="211" t="str">
        <f>+'6 - Plan de Acciones Preventiva'!G86</f>
        <v xml:space="preserve">Actualizar la ACCTI-F-097 - Matriz de Revocatoria Directa, que incluya criterios de control en las etapas del procedimiento de revocatoria para los predios no focalizados </v>
      </c>
      <c r="AM83" s="211" t="str">
        <f>+'6 - Plan de Acciones Preventiva'!H86</f>
        <v>SUBDIRECCIÓN DE ACCESO A TIERRAS POR DEMANDA Y DESCONGESTIÓN</v>
      </c>
      <c r="AN83" s="211" t="str">
        <f>+'6 - Plan de Acciones Preventiva'!I86</f>
        <v xml:space="preserve">ACCTI-F-097 - Matriz de Revocatoria Directa actualizada para los predios no focalizados </v>
      </c>
      <c r="AO83" s="294">
        <f>+'6 - Plan de Acciones Preventiva'!J86</f>
        <v>4</v>
      </c>
      <c r="AP83" s="212">
        <v>4</v>
      </c>
      <c r="AQ83" s="238">
        <f t="shared" si="17"/>
        <v>1</v>
      </c>
      <c r="AR83" s="212" t="s">
        <v>2439</v>
      </c>
      <c r="AS83" s="296" t="s">
        <v>2468</v>
      </c>
      <c r="AT83" s="243">
        <f>+'6 - Plan de Acciones Preventiva'!AM86</f>
        <v>0</v>
      </c>
      <c r="AU83" s="212" t="s">
        <v>326</v>
      </c>
      <c r="AV83" s="212">
        <f>+'7 - Materialización del Riesgo'!H88</f>
        <v>0</v>
      </c>
      <c r="AW83" s="212">
        <f>+'7 - Materialización del Riesgo'!I88</f>
        <v>0</v>
      </c>
      <c r="AX83" s="212" t="e">
        <f>+'7 - Materialización del Riesgo'!J88</f>
        <v>#DIV/0!</v>
      </c>
      <c r="AY83" s="212" t="e">
        <f>+'7 - Materialización del Riesgo'!K88</f>
        <v>#DIV/0!</v>
      </c>
      <c r="AZ83" s="212">
        <f>+'7 - Materialización del Riesgo'!L88</f>
        <v>0</v>
      </c>
      <c r="BA83" s="212">
        <f>+'7 - Materialización del Riesgo'!M88</f>
        <v>0</v>
      </c>
      <c r="BB83" s="212">
        <f>+'7 - Materialización del Riesgo'!N88</f>
        <v>0</v>
      </c>
      <c r="BC83" s="212">
        <f>+'7 - Materialización del Riesgo'!O88</f>
        <v>0</v>
      </c>
      <c r="BD83" s="212" t="e">
        <f>+'7 - Materialización del Riesgo'!P88</f>
        <v>#DIV/0!</v>
      </c>
      <c r="BE83" s="238">
        <f>+'7 - Materialización del Riesgo'!Q88</f>
        <v>1</v>
      </c>
    </row>
    <row r="84" spans="2:65" s="114" customFormat="1" ht="105" hidden="1" x14ac:dyDescent="0.25">
      <c r="B84" s="211" t="str">
        <f>+'3 - Identificación del Riesgo'!B88</f>
        <v>ACCESO A LA PROPIEDAD DE LA TIERRA Y LOS TERRITORIOS</v>
      </c>
      <c r="C84" s="211" t="str">
        <f>+'3 - Identificación del Riesgo'!C88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4" s="211" t="str">
        <f>+'3 - Identificación del Riesgo'!D88</f>
        <v>Inicia con el análisis de la ruta jurídica y termina con la decisión final del expediente</v>
      </c>
      <c r="E84" s="212" t="str">
        <f>+'3 - Identificación del Riesgo'!F88</f>
        <v>SUBDIRECCIÓN DE ACCESO A TIERRAS POR DEMANDA Y DESCONGESTIÓN</v>
      </c>
      <c r="F84" s="247" t="s">
        <v>1745</v>
      </c>
      <c r="G84" s="212" t="str">
        <f>+'3 - Identificación del Riesgo'!H88</f>
        <v xml:space="preserve">Demoras en ejecutar las etapas propias del procedimiento por causas internas de revocatoria de predios no focalizados </v>
      </c>
      <c r="H84" s="212" t="str">
        <f>+'3 - Identificación del Riesgo'!I88</f>
        <v>Pérdida Reputacional</v>
      </c>
      <c r="I84" s="211"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4" s="215">
        <f>+'3 - Identificación del Riesgo'!O88</f>
        <v>44701</v>
      </c>
      <c r="K84" s="215" t="str">
        <f>+'3 - Identificación del Riesgo'!K88</f>
        <v>OPERATIVOS</v>
      </c>
      <c r="L84" s="214" t="str">
        <f>+'3 - Identificación del Riesgo'!N88</f>
        <v>Ejecución y administración de procesos</v>
      </c>
      <c r="M84" s="213">
        <v>1600</v>
      </c>
      <c r="N84" s="241" t="str">
        <f t="shared" si="10"/>
        <v>Alta</v>
      </c>
      <c r="O84" s="242">
        <f t="shared" si="11"/>
        <v>0.8</v>
      </c>
      <c r="P84" s="213" t="s">
        <v>394</v>
      </c>
      <c r="Q84" s="241" t="str">
        <f>IF(OR(P84=[1]Datos!$A$23,P84=[1]Datos!$B$23),"Leve",IF(OR(P84=[1]Datos!$A$24,P84=[1]Datos!$B$24),"Menor",IF(OR(P84=[1]Datos!$A$25,P84=[1]Datos!$B$25),"Moderado",IF(OR(P84=[1]Datos!$A$26,P84=[1]Datos!$B$26),"Mayor",IF(OR(P84=[1]Datos!$A$27,P84=[1]Datos!$B$27),"Catastrófico","")))))</f>
        <v>Catastrófico</v>
      </c>
      <c r="R84" s="242">
        <f t="shared" si="12"/>
        <v>1</v>
      </c>
      <c r="S84" s="241" t="str">
        <f t="shared" si="13"/>
        <v>Extremo</v>
      </c>
      <c r="T84" s="241" t="str">
        <f t="shared" si="14"/>
        <v>Reducir</v>
      </c>
      <c r="U84" s="247" t="s">
        <v>1616</v>
      </c>
      <c r="V84" s="211" t="str">
        <f>+'5 - Diseño y Valoración Control'!I89</f>
        <v>SUBDIRECCIÓN DE ACCESO A TIERRAS POR DEMANDA Y DESCONGESTIÓN</v>
      </c>
      <c r="W84" s="211" t="str">
        <f>+'5 - Diseño y Valoración Control'!J89</f>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v>
      </c>
      <c r="X84" s="212" t="str">
        <f>+'5 - Diseño y Valoración Control'!K89</f>
        <v>Detectivo</v>
      </c>
      <c r="Y84" s="99" t="str">
        <f t="shared" si="15"/>
        <v>Impacto</v>
      </c>
      <c r="Z84" s="212" t="str">
        <f>+'5 - Diseño y Valoración Control'!M89</f>
        <v>Manual</v>
      </c>
      <c r="AA84" s="99" t="str">
        <f t="shared" si="16"/>
        <v>30%</v>
      </c>
      <c r="AB84" s="212" t="str">
        <f>+'5 - Diseño y Valoración Control'!O89</f>
        <v>Documentado</v>
      </c>
      <c r="AC84" s="212" t="s">
        <v>421</v>
      </c>
      <c r="AD84" s="212" t="str">
        <f>+'5 - Diseño y Valoración Control'!Q89</f>
        <v>Con registro</v>
      </c>
      <c r="AE84" s="202">
        <f>+'5 - Diseño y Valoración Control'!R89</f>
        <v>0.48</v>
      </c>
      <c r="AF84" s="185" t="str">
        <f>+'5 - Diseño y Valoración Control'!S89</f>
        <v>Media</v>
      </c>
      <c r="AG84" s="202">
        <f>+'5 - Diseño y Valoración Control'!T89</f>
        <v>0.7</v>
      </c>
      <c r="AH84" s="185" t="str">
        <f>+'5 - Diseño y Valoración Control'!U89</f>
        <v>Mayor</v>
      </c>
      <c r="AI84" s="185" t="str">
        <f>+'5 - Diseño y Valoración Control'!V89</f>
        <v>Alto</v>
      </c>
      <c r="AJ84" s="185" t="str">
        <f>+'5 - Diseño y Valoración Control'!W89</f>
        <v>Reducir</v>
      </c>
      <c r="AK84" s="247" t="s">
        <v>1866</v>
      </c>
      <c r="AL84" s="211"/>
      <c r="AM84" s="211" t="str">
        <f>+'6 - Plan de Acciones Preventiva'!H87</f>
        <v/>
      </c>
      <c r="AN84" s="211">
        <f>+'6 - Plan de Acciones Preventiva'!I87</f>
        <v>0</v>
      </c>
      <c r="AO84" s="293">
        <f>+'6 - Plan de Acciones Preventiva'!J87</f>
        <v>0</v>
      </c>
      <c r="AP84" s="212">
        <f>+'6 - Plan de Acciones Preventiva'!AI87</f>
        <v>0</v>
      </c>
      <c r="AQ84" s="238" t="e">
        <f t="shared" si="17"/>
        <v>#DIV/0!</v>
      </c>
      <c r="AR84" s="212">
        <f>+'6 - Plan de Acciones Preventiva'!AK87</f>
        <v>0</v>
      </c>
      <c r="AS84" s="243"/>
      <c r="AT84" s="243">
        <f>+'6 - Plan de Acciones Preventiva'!AM87</f>
        <v>0</v>
      </c>
      <c r="AU84" s="212">
        <f>+'7 - Materialización del Riesgo'!G89</f>
        <v>0</v>
      </c>
      <c r="AV84" s="212">
        <f>+'7 - Materialización del Riesgo'!H89</f>
        <v>0</v>
      </c>
      <c r="AW84" s="212">
        <f>+'7 - Materialización del Riesgo'!I89</f>
        <v>0</v>
      </c>
      <c r="AX84" s="212" t="e">
        <f>+'7 - Materialización del Riesgo'!J89</f>
        <v>#DIV/0!</v>
      </c>
      <c r="AY84" s="212" t="e">
        <f>+'7 - Materialización del Riesgo'!K89</f>
        <v>#DIV/0!</v>
      </c>
      <c r="AZ84" s="212">
        <f>+'7 - Materialización del Riesgo'!L89</f>
        <v>0</v>
      </c>
      <c r="BA84" s="212">
        <f>+'7 - Materialización del Riesgo'!M89</f>
        <v>0</v>
      </c>
      <c r="BB84" s="212">
        <f>+'7 - Materialización del Riesgo'!N89</f>
        <v>0</v>
      </c>
      <c r="BC84" s="212">
        <f>+'7 - Materialización del Riesgo'!O89</f>
        <v>0</v>
      </c>
      <c r="BD84" s="212" t="e">
        <f>+'7 - Materialización del Riesgo'!P89</f>
        <v>#DIV/0!</v>
      </c>
      <c r="BE84" s="238">
        <f>+'7 - Materialización del Riesgo'!Q89</f>
        <v>1</v>
      </c>
    </row>
    <row r="85" spans="2:65" s="114" customFormat="1" ht="105" hidden="1" x14ac:dyDescent="0.25">
      <c r="B85" s="211" t="str">
        <f>+'3 - Identificación del Riesgo'!B89</f>
        <v>ACCESO A LA PROPIEDAD DE LA TIERRA Y LOS TERRITORIOS</v>
      </c>
      <c r="C85" s="211" t="str">
        <f>+'3 - Identificación del Riesgo'!C89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5" s="211" t="str">
        <f>+'3 - Identificación del Riesgo'!D89</f>
        <v>Inicia con el análisis de la ruta jurídica y termina con la decisión final del expediente</v>
      </c>
      <c r="E85" s="212" t="str">
        <f>+'3 - Identificación del Riesgo'!F89</f>
        <v>SUBDIRECCIÓN DE ACCESO A TIERRAS POR DEMANDA Y DESCONGESTIÓN</v>
      </c>
      <c r="F85" s="247" t="s">
        <v>1745</v>
      </c>
      <c r="G85" s="212" t="str">
        <f>+'3 - Identificación del Riesgo'!H89</f>
        <v xml:space="preserve">Demoras en ejecutar las etapas propias del procedimiento por causas internas de revocatoria de predios no focalizados </v>
      </c>
      <c r="H85" s="212" t="str">
        <f>+'3 - Identificación del Riesgo'!I89</f>
        <v>Pérdida Reputacional</v>
      </c>
      <c r="I85" s="211"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J85" s="215">
        <f>+'3 - Identificación del Riesgo'!O89</f>
        <v>44701</v>
      </c>
      <c r="K85" s="215" t="str">
        <f>+'3 - Identificación del Riesgo'!K89</f>
        <v>OPERATIVOS</v>
      </c>
      <c r="L85" s="214" t="str">
        <f>+'3 - Identificación del Riesgo'!N89</f>
        <v>Ejecución y administración de procesos</v>
      </c>
      <c r="M85" s="213">
        <v>1600</v>
      </c>
      <c r="N85" s="241" t="str">
        <f t="shared" si="10"/>
        <v>Alta</v>
      </c>
      <c r="O85" s="242">
        <f t="shared" si="11"/>
        <v>0.8</v>
      </c>
      <c r="P85" s="213" t="s">
        <v>394</v>
      </c>
      <c r="Q85" s="241" t="str">
        <f>IF(OR(P85=[1]Datos!$A$23,P85=[1]Datos!$B$23),"Leve",IF(OR(P85=[1]Datos!$A$24,P85=[1]Datos!$B$24),"Menor",IF(OR(P85=[1]Datos!$A$25,P85=[1]Datos!$B$25),"Moderado",IF(OR(P85=[1]Datos!$A$26,P85=[1]Datos!$B$26),"Mayor",IF(OR(P85=[1]Datos!$A$27,P85=[1]Datos!$B$27),"Catastrófico","")))))</f>
        <v>Catastrófico</v>
      </c>
      <c r="R85" s="242">
        <f t="shared" si="12"/>
        <v>1</v>
      </c>
      <c r="S85" s="241" t="str">
        <f t="shared" si="13"/>
        <v>Extremo</v>
      </c>
      <c r="T85" s="241" t="str">
        <f t="shared" si="14"/>
        <v>Reducir</v>
      </c>
      <c r="U85" s="247" t="s">
        <v>1617</v>
      </c>
      <c r="V85" s="211" t="str">
        <f>+'5 - Diseño y Valoración Control'!I90</f>
        <v>SUBDIRECCIÓN DE ACCESO A TIERRAS POR DEMANDA Y DESCONGESTIÓN</v>
      </c>
      <c r="W85" s="211" t="str">
        <f>+'5 - Diseño y Valoración Control'!J90</f>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v>
      </c>
      <c r="X85" s="212" t="str">
        <f>+'5 - Diseño y Valoración Control'!K90</f>
        <v>Correctivo</v>
      </c>
      <c r="Y85" s="99" t="str">
        <f t="shared" si="15"/>
        <v>Impacto</v>
      </c>
      <c r="Z85" s="212" t="str">
        <f>+'5 - Diseño y Valoración Control'!M90</f>
        <v>Manual</v>
      </c>
      <c r="AA85" s="99" t="str">
        <f t="shared" si="16"/>
        <v>25%</v>
      </c>
      <c r="AB85" s="212" t="str">
        <f>+'5 - Diseño y Valoración Control'!O90</f>
        <v>Documentado</v>
      </c>
      <c r="AC85" s="212" t="s">
        <v>421</v>
      </c>
      <c r="AD85" s="212" t="str">
        <f>+'5 - Diseño y Valoración Control'!Q90</f>
        <v>Con registro</v>
      </c>
      <c r="AE85" s="202">
        <f>+'5 - Diseño y Valoración Control'!R90</f>
        <v>0</v>
      </c>
      <c r="AF85" s="185" t="str">
        <f>+'5 - Diseño y Valoración Control'!S90</f>
        <v/>
      </c>
      <c r="AG85" s="202">
        <f>+'5 - Diseño y Valoración Control'!T90</f>
        <v>0</v>
      </c>
      <c r="AH85" s="185" t="str">
        <f>+'5 - Diseño y Valoración Control'!U90</f>
        <v/>
      </c>
      <c r="AI85" s="185" t="str">
        <f>+'5 - Diseño y Valoración Control'!V90</f>
        <v/>
      </c>
      <c r="AJ85" s="185"/>
      <c r="AK85" s="247" t="s">
        <v>1867</v>
      </c>
      <c r="AL85" s="211"/>
      <c r="AM85" s="211" t="str">
        <f>+'6 - Plan de Acciones Preventiva'!H88</f>
        <v/>
      </c>
      <c r="AN85" s="211">
        <f>+'6 - Plan de Acciones Preventiva'!I88</f>
        <v>0</v>
      </c>
      <c r="AO85" s="293">
        <f>+'6 - Plan de Acciones Preventiva'!J88</f>
        <v>0</v>
      </c>
      <c r="AP85" s="212">
        <f>+'6 - Plan de Acciones Preventiva'!AI88</f>
        <v>0</v>
      </c>
      <c r="AQ85" s="238" t="e">
        <f t="shared" si="17"/>
        <v>#DIV/0!</v>
      </c>
      <c r="AR85" s="212">
        <f>+'6 - Plan de Acciones Preventiva'!AK88</f>
        <v>0</v>
      </c>
      <c r="AS85" s="243"/>
      <c r="AT85" s="243">
        <f>+'6 - Plan de Acciones Preventiva'!AM88</f>
        <v>0</v>
      </c>
      <c r="AU85" s="212">
        <f>+'7 - Materialización del Riesgo'!G90</f>
        <v>0</v>
      </c>
      <c r="AV85" s="212">
        <f>+'7 - Materialización del Riesgo'!H90</f>
        <v>0</v>
      </c>
      <c r="AW85" s="212">
        <f>+'7 - Materialización del Riesgo'!I90</f>
        <v>0</v>
      </c>
      <c r="AX85" s="212" t="e">
        <f>+'7 - Materialización del Riesgo'!J90</f>
        <v>#DIV/0!</v>
      </c>
      <c r="AY85" s="212" t="e">
        <f>+'7 - Materialización del Riesgo'!K90</f>
        <v>#DIV/0!</v>
      </c>
      <c r="AZ85" s="212">
        <f>+'7 - Materialización del Riesgo'!L90</f>
        <v>0</v>
      </c>
      <c r="BA85" s="212">
        <f>+'7 - Materialización del Riesgo'!M90</f>
        <v>0</v>
      </c>
      <c r="BB85" s="212">
        <f>+'7 - Materialización del Riesgo'!N90</f>
        <v>0</v>
      </c>
      <c r="BC85" s="212">
        <f>+'7 - Materialización del Riesgo'!O90</f>
        <v>0</v>
      </c>
      <c r="BD85" s="212" t="e">
        <f>+'7 - Materialización del Riesgo'!P90</f>
        <v>#DIV/0!</v>
      </c>
      <c r="BE85" s="238">
        <f>+'7 - Materialización del Riesgo'!Q90</f>
        <v>1</v>
      </c>
    </row>
    <row r="86" spans="2:65" s="114" customFormat="1" ht="105" x14ac:dyDescent="0.25">
      <c r="B86" s="211" t="str">
        <f>+'3 - Identificación del Riesgo'!B90</f>
        <v>ACCESO A LA PROPIEDAD DE LA TIERRA Y LOS TERRITORIOS</v>
      </c>
      <c r="C86" s="211" t="str">
        <f>+'3 - Identificación del Riesgo'!C90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6" s="211" t="str">
        <f>+'3 - Identificación del Riesgo'!D90</f>
        <v>Inicia con el análisis de la ruta jurídica y termina con la decisión final del expediente</v>
      </c>
      <c r="E86" s="212" t="str">
        <f>+'3 - Identificación del Riesgo'!F90</f>
        <v>SUBDIRECCIÓN DE ACCESO A TIERRAS EN ZONAS FOCALIZADAS</v>
      </c>
      <c r="F86" s="247" t="s">
        <v>1746</v>
      </c>
      <c r="G86" s="212" t="str">
        <f>+'3 - Identificación del Riesgo'!H90</f>
        <v xml:space="preserve">Demoras en ejecutar las etapas propias del procedimiento por causas internas de revocatoria de predios focalizados </v>
      </c>
      <c r="H86" s="212" t="str">
        <f>+'3 - Identificación del Riesgo'!I90</f>
        <v>Pérdida Reputacional</v>
      </c>
      <c r="I86" s="211"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86" s="215">
        <f>+'3 - Identificación del Riesgo'!O90</f>
        <v>44701</v>
      </c>
      <c r="K86" s="215" t="str">
        <f>+'3 - Identificación del Riesgo'!K90</f>
        <v>OPERATIVOS</v>
      </c>
      <c r="L86" s="214" t="str">
        <f>+'3 - Identificación del Riesgo'!N90</f>
        <v>Ejecución y administración de procesos</v>
      </c>
      <c r="M86" s="213">
        <v>2080</v>
      </c>
      <c r="N86" s="241" t="str">
        <f t="shared" si="10"/>
        <v>Alta</v>
      </c>
      <c r="O86" s="242">
        <f t="shared" si="11"/>
        <v>0.8</v>
      </c>
      <c r="P86" s="213" t="s">
        <v>394</v>
      </c>
      <c r="Q86" s="241" t="str">
        <f>IF(OR(P86=[1]Datos!$A$23,P86=[1]Datos!$B$23),"Leve",IF(OR(P86=[1]Datos!$A$24,P86=[1]Datos!$B$24),"Menor",IF(OR(P86=[1]Datos!$A$25,P86=[1]Datos!$B$25),"Moderado",IF(OR(P86=[1]Datos!$A$26,P86=[1]Datos!$B$26),"Mayor",IF(OR(P86=[1]Datos!$A$27,P86=[1]Datos!$B$27),"Catastrófico","")))))</f>
        <v>Catastrófico</v>
      </c>
      <c r="R86" s="242">
        <f t="shared" si="12"/>
        <v>1</v>
      </c>
      <c r="S86" s="241" t="str">
        <f t="shared" si="13"/>
        <v>Extremo</v>
      </c>
      <c r="T86" s="241" t="str">
        <f t="shared" si="14"/>
        <v>Reducir</v>
      </c>
      <c r="U86" s="247" t="s">
        <v>1618</v>
      </c>
      <c r="V86" s="211" t="str">
        <f>+'5 - Diseño y Valoración Control'!I91</f>
        <v>SUBDIRECCIÓN DE ACCESO A TIERRAS EN ZONAS FOCALIZADAS</v>
      </c>
      <c r="W86" s="211" t="str">
        <f>+'5 - Diseño y Valoración Control'!J91</f>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X86" s="212" t="str">
        <f>+'5 - Diseño y Valoración Control'!K91</f>
        <v>Preventivo</v>
      </c>
      <c r="Y86" s="99" t="str">
        <f t="shared" si="15"/>
        <v>Probabilidad</v>
      </c>
      <c r="Z86" s="212" t="str">
        <f>+'5 - Diseño y Valoración Control'!M91</f>
        <v>Manual</v>
      </c>
      <c r="AA86" s="99" t="str">
        <f t="shared" si="16"/>
        <v>40%</v>
      </c>
      <c r="AB86" s="212" t="str">
        <f>+'5 - Diseño y Valoración Control'!O91</f>
        <v>Documentado</v>
      </c>
      <c r="AC86" s="212" t="s">
        <v>421</v>
      </c>
      <c r="AD86" s="212" t="str">
        <f>+'5 - Diseño y Valoración Control'!Q91</f>
        <v>Con registro</v>
      </c>
      <c r="AE86" s="202">
        <f>+'5 - Diseño y Valoración Control'!R91</f>
        <v>0.48</v>
      </c>
      <c r="AF86" s="185" t="str">
        <f>+'5 - Diseño y Valoración Control'!S91</f>
        <v>Media</v>
      </c>
      <c r="AG86" s="202">
        <f>+'5 - Diseño y Valoración Control'!T91</f>
        <v>1</v>
      </c>
      <c r="AH86" s="185" t="str">
        <f>+'5 - Diseño y Valoración Control'!U91</f>
        <v>Catastrófico</v>
      </c>
      <c r="AI86" s="185" t="str">
        <f>+'5 - Diseño y Valoración Control'!V91</f>
        <v>Extremo</v>
      </c>
      <c r="AJ86" s="185" t="str">
        <f>+'5 - Diseño y Valoración Control'!W91</f>
        <v>Reducir</v>
      </c>
      <c r="AK86" s="247" t="s">
        <v>1868</v>
      </c>
      <c r="AL86" s="211" t="str">
        <f>+'6 - Plan de Acciones Preventiva'!G89</f>
        <v xml:space="preserve">Actualizar la ACCTI-F-097 - Matriz de Revocatoria Directa, que incluya criterios de control en las etapas del procedimiento de revocatoria para los predios focalizados </v>
      </c>
      <c r="AM86" s="211" t="str">
        <f>+'6 - Plan de Acciones Preventiva'!H89</f>
        <v>SUBDIRECCIÓN DE ACCESO A TIERRAS EN ZONAS FOCALIZADAS</v>
      </c>
      <c r="AN86" s="211" t="str">
        <f>+'6 - Plan de Acciones Preventiva'!I89</f>
        <v xml:space="preserve">ACCTI-F-097 - Matriz de Revocatoria Directa actualizada para los predios focalizados </v>
      </c>
      <c r="AO86" s="294">
        <f>+'6 - Plan de Acciones Preventiva'!J89</f>
        <v>4</v>
      </c>
      <c r="AP86" s="212">
        <v>3</v>
      </c>
      <c r="AQ86" s="238">
        <f t="shared" si="17"/>
        <v>0.75</v>
      </c>
      <c r="AR86" s="212" t="s">
        <v>667</v>
      </c>
      <c r="AS86" s="243" t="s">
        <v>2396</v>
      </c>
      <c r="AT86" s="243">
        <f>+'6 - Plan de Acciones Preventiva'!AM89</f>
        <v>0</v>
      </c>
      <c r="AU86" s="212" t="s">
        <v>326</v>
      </c>
      <c r="AV86" s="212">
        <f>+'7 - Materialización del Riesgo'!H91</f>
        <v>0</v>
      </c>
      <c r="AW86" s="212">
        <f>+'7 - Materialización del Riesgo'!I91</f>
        <v>0</v>
      </c>
      <c r="AX86" s="212" t="e">
        <f>+'7 - Materialización del Riesgo'!J91</f>
        <v>#DIV/0!</v>
      </c>
      <c r="AY86" s="212" t="e">
        <f>+'7 - Materialización del Riesgo'!K91</f>
        <v>#DIV/0!</v>
      </c>
      <c r="AZ86" s="212">
        <f>+'7 - Materialización del Riesgo'!L91</f>
        <v>0</v>
      </c>
      <c r="BA86" s="212">
        <f>+'7 - Materialización del Riesgo'!M91</f>
        <v>0</v>
      </c>
      <c r="BB86" s="212">
        <f>+'7 - Materialización del Riesgo'!N91</f>
        <v>0</v>
      </c>
      <c r="BC86" s="212">
        <f>+'7 - Materialización del Riesgo'!O91</f>
        <v>0</v>
      </c>
      <c r="BD86" s="212" t="e">
        <f>+'7 - Materialización del Riesgo'!P91</f>
        <v>#DIV/0!</v>
      </c>
      <c r="BE86" s="238">
        <f>+'7 - Materialización del Riesgo'!Q91</f>
        <v>1</v>
      </c>
    </row>
    <row r="87" spans="2:65" s="114" customFormat="1" ht="105" hidden="1" x14ac:dyDescent="0.25">
      <c r="B87" s="211" t="str">
        <f>+'3 - Identificación del Riesgo'!B91</f>
        <v>ACCESO A LA PROPIEDAD DE LA TIERRA Y LOS TERRITORIOS</v>
      </c>
      <c r="C87" s="211" t="str">
        <f>+'3 - Identificación del Riesgo'!C91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7" s="211" t="str">
        <f>+'3 - Identificación del Riesgo'!D91</f>
        <v>Inicia con el análisis de la ruta jurídica y termina con la decisión final del expediente</v>
      </c>
      <c r="E87" s="212" t="str">
        <f>+'3 - Identificación del Riesgo'!F91</f>
        <v>SUBDIRECCIÓN DE ACCESO A TIERRAS EN ZONAS FOCALIZADAS</v>
      </c>
      <c r="F87" s="247" t="s">
        <v>1746</v>
      </c>
      <c r="G87" s="212" t="str">
        <f>+'3 - Identificación del Riesgo'!H91</f>
        <v xml:space="preserve">Demoras en ejecutar las etapas propias del procedimiento por causas internas de revocatoria de predios focalizados </v>
      </c>
      <c r="H87" s="212" t="str">
        <f>+'3 - Identificación del Riesgo'!I91</f>
        <v>Pérdida Reputacional</v>
      </c>
      <c r="I87" s="211"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87" s="215">
        <f>+'3 - Identificación del Riesgo'!O91</f>
        <v>44701</v>
      </c>
      <c r="K87" s="215" t="str">
        <f>+'3 - Identificación del Riesgo'!K91</f>
        <v>OPERATIVOS</v>
      </c>
      <c r="L87" s="214" t="str">
        <f>+'3 - Identificación del Riesgo'!N91</f>
        <v>Ejecución y administración de procesos</v>
      </c>
      <c r="M87" s="213">
        <v>2080</v>
      </c>
      <c r="N87" s="241" t="str">
        <f t="shared" si="10"/>
        <v>Alta</v>
      </c>
      <c r="O87" s="242">
        <f t="shared" si="11"/>
        <v>0.8</v>
      </c>
      <c r="P87" s="213" t="s">
        <v>394</v>
      </c>
      <c r="Q87" s="241" t="str">
        <f>IF(OR(P87=[1]Datos!$A$23,P87=[1]Datos!$B$23),"Leve",IF(OR(P87=[1]Datos!$A$24,P87=[1]Datos!$B$24),"Menor",IF(OR(P87=[1]Datos!$A$25,P87=[1]Datos!$B$25),"Moderado",IF(OR(P87=[1]Datos!$A$26,P87=[1]Datos!$B$26),"Mayor",IF(OR(P87=[1]Datos!$A$27,P87=[1]Datos!$B$27),"Catastrófico","")))))</f>
        <v>Catastrófico</v>
      </c>
      <c r="R87" s="242">
        <f t="shared" si="12"/>
        <v>1</v>
      </c>
      <c r="S87" s="241" t="str">
        <f t="shared" si="13"/>
        <v>Extremo</v>
      </c>
      <c r="T87" s="241" t="str">
        <f t="shared" si="14"/>
        <v>Reducir</v>
      </c>
      <c r="U87" s="247" t="s">
        <v>1619</v>
      </c>
      <c r="V87" s="211" t="str">
        <f>+'5 - Diseño y Valoración Control'!I92</f>
        <v>SUBDIRECCIÓN DE ACCESO A TIERRAS EN ZONAS FOCALIZADAS</v>
      </c>
      <c r="W87" s="211" t="str">
        <f>+'5 - Diseño y Valoración Control'!J92</f>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v>
      </c>
      <c r="X87" s="212" t="str">
        <f>+'5 - Diseño y Valoración Control'!K92</f>
        <v>Detectivo</v>
      </c>
      <c r="Y87" s="99" t="str">
        <f t="shared" si="15"/>
        <v>Impacto</v>
      </c>
      <c r="Z87" s="212" t="str">
        <f>+'5 - Diseño y Valoración Control'!M92</f>
        <v>Manual</v>
      </c>
      <c r="AA87" s="99" t="str">
        <f t="shared" si="16"/>
        <v>30%</v>
      </c>
      <c r="AB87" s="212" t="str">
        <f>+'5 - Diseño y Valoración Control'!O92</f>
        <v>Documentado</v>
      </c>
      <c r="AC87" s="212" t="s">
        <v>421</v>
      </c>
      <c r="AD87" s="212" t="str">
        <f>+'5 - Diseño y Valoración Control'!Q92</f>
        <v>Con registro</v>
      </c>
      <c r="AE87" s="202">
        <f>+'5 - Diseño y Valoración Control'!R92</f>
        <v>0.48</v>
      </c>
      <c r="AF87" s="185" t="str">
        <f>+'5 - Diseño y Valoración Control'!S92</f>
        <v>Media</v>
      </c>
      <c r="AG87" s="202">
        <f>+'5 - Diseño y Valoración Control'!T92</f>
        <v>0.7</v>
      </c>
      <c r="AH87" s="185" t="str">
        <f>+'5 - Diseño y Valoración Control'!U92</f>
        <v>Mayor</v>
      </c>
      <c r="AI87" s="185" t="str">
        <f>+'5 - Diseño y Valoración Control'!V92</f>
        <v>Alto</v>
      </c>
      <c r="AJ87" s="185" t="str">
        <f>+'5 - Diseño y Valoración Control'!W92</f>
        <v>Reducir</v>
      </c>
      <c r="AK87" s="247" t="s">
        <v>1869</v>
      </c>
      <c r="AL87" s="211"/>
      <c r="AM87" s="211" t="str">
        <f>+'6 - Plan de Acciones Preventiva'!H90</f>
        <v/>
      </c>
      <c r="AN87" s="211">
        <f>+'6 - Plan de Acciones Preventiva'!I90</f>
        <v>0</v>
      </c>
      <c r="AO87" s="293">
        <f>+'6 - Plan de Acciones Preventiva'!J90</f>
        <v>0</v>
      </c>
      <c r="AP87" s="212">
        <f>+'6 - Plan de Acciones Preventiva'!AI90</f>
        <v>0</v>
      </c>
      <c r="AQ87" s="238" t="e">
        <f t="shared" si="17"/>
        <v>#DIV/0!</v>
      </c>
      <c r="AR87" s="212">
        <f>+'6 - Plan de Acciones Preventiva'!AK90</f>
        <v>0</v>
      </c>
      <c r="AS87" s="243"/>
      <c r="AT87" s="243">
        <f>+'6 - Plan de Acciones Preventiva'!AM90</f>
        <v>0</v>
      </c>
      <c r="AU87" s="212">
        <f>+'7 - Materialización del Riesgo'!G92</f>
        <v>0</v>
      </c>
      <c r="AV87" s="212">
        <f>+'7 - Materialización del Riesgo'!H92</f>
        <v>0</v>
      </c>
      <c r="AW87" s="212">
        <f>+'7 - Materialización del Riesgo'!I92</f>
        <v>0</v>
      </c>
      <c r="AX87" s="212" t="e">
        <f>+'7 - Materialización del Riesgo'!J92</f>
        <v>#DIV/0!</v>
      </c>
      <c r="AY87" s="212" t="e">
        <f>+'7 - Materialización del Riesgo'!K92</f>
        <v>#DIV/0!</v>
      </c>
      <c r="AZ87" s="212">
        <f>+'7 - Materialización del Riesgo'!L92</f>
        <v>0</v>
      </c>
      <c r="BA87" s="212">
        <f>+'7 - Materialización del Riesgo'!M92</f>
        <v>0</v>
      </c>
      <c r="BB87" s="212">
        <f>+'7 - Materialización del Riesgo'!N92</f>
        <v>0</v>
      </c>
      <c r="BC87" s="212">
        <f>+'7 - Materialización del Riesgo'!O92</f>
        <v>0</v>
      </c>
      <c r="BD87" s="212" t="e">
        <f>+'7 - Materialización del Riesgo'!P92</f>
        <v>#DIV/0!</v>
      </c>
      <c r="BE87" s="238">
        <f>+'7 - Materialización del Riesgo'!Q92</f>
        <v>1</v>
      </c>
    </row>
    <row r="88" spans="2:65" s="114" customFormat="1" ht="105" hidden="1" x14ac:dyDescent="0.25">
      <c r="B88" s="211" t="str">
        <f>+'3 - Identificación del Riesgo'!B92</f>
        <v>ACCESO A LA PROPIEDAD DE LA TIERRA Y LOS TERRITORIOS</v>
      </c>
      <c r="C88" s="211" t="str">
        <f>+'3 - Identificación del Riesgo'!C92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8" s="211" t="str">
        <f>+'3 - Identificación del Riesgo'!D92</f>
        <v>Inicia con el análisis de la ruta jurídica y termina con la decisión final del expediente</v>
      </c>
      <c r="E88" s="212" t="str">
        <f>+'3 - Identificación del Riesgo'!F92</f>
        <v>SUBDIRECCIÓN DE ACCESO A TIERRAS EN ZONAS FOCALIZADAS</v>
      </c>
      <c r="F88" s="247" t="s">
        <v>1746</v>
      </c>
      <c r="G88" s="212" t="str">
        <f>+'3 - Identificación del Riesgo'!H92</f>
        <v xml:space="preserve">Demoras en ejecutar las etapas propias del procedimiento por causas internas de revocatoria de predios focalizados </v>
      </c>
      <c r="H88" s="212" t="str">
        <f>+'3 - Identificación del Riesgo'!I92</f>
        <v>Pérdida Reputacional</v>
      </c>
      <c r="I88" s="211"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J88" s="215">
        <f>+'3 - Identificación del Riesgo'!O92</f>
        <v>44701</v>
      </c>
      <c r="K88" s="215" t="str">
        <f>+'3 - Identificación del Riesgo'!K92</f>
        <v>OPERATIVOS</v>
      </c>
      <c r="L88" s="214" t="str">
        <f>+'3 - Identificación del Riesgo'!N92</f>
        <v>Ejecución y administración de procesos</v>
      </c>
      <c r="M88" s="213">
        <v>2080</v>
      </c>
      <c r="N88" s="241" t="str">
        <f t="shared" si="10"/>
        <v>Alta</v>
      </c>
      <c r="O88" s="242">
        <f t="shared" si="11"/>
        <v>0.8</v>
      </c>
      <c r="P88" s="213" t="s">
        <v>394</v>
      </c>
      <c r="Q88" s="241" t="str">
        <f>IF(OR(P88=[1]Datos!$A$23,P88=[1]Datos!$B$23),"Leve",IF(OR(P88=[1]Datos!$A$24,P88=[1]Datos!$B$24),"Menor",IF(OR(P88=[1]Datos!$A$25,P88=[1]Datos!$B$25),"Moderado",IF(OR(P88=[1]Datos!$A$26,P88=[1]Datos!$B$26),"Mayor",IF(OR(P88=[1]Datos!$A$27,P88=[1]Datos!$B$27),"Catastrófico","")))))</f>
        <v>Catastrófico</v>
      </c>
      <c r="R88" s="242">
        <f t="shared" si="12"/>
        <v>1</v>
      </c>
      <c r="S88" s="241" t="str">
        <f t="shared" si="13"/>
        <v>Extremo</v>
      </c>
      <c r="T88" s="241" t="str">
        <f t="shared" si="14"/>
        <v>Reducir</v>
      </c>
      <c r="U88" s="247" t="s">
        <v>1620</v>
      </c>
      <c r="V88" s="211" t="str">
        <f>+'5 - Diseño y Valoración Control'!I93</f>
        <v>SUBDIRECCIÓN DE ACCESO A TIERRAS EN ZONAS FOCALIZADAS</v>
      </c>
      <c r="W88" s="211" t="str">
        <f>+'5 - Diseño y Valoración Control'!J93</f>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v>
      </c>
      <c r="X88" s="212" t="str">
        <f>+'5 - Diseño y Valoración Control'!K93</f>
        <v>Correctivo</v>
      </c>
      <c r="Y88" s="99" t="str">
        <f t="shared" si="15"/>
        <v>Impacto</v>
      </c>
      <c r="Z88" s="212" t="str">
        <f>+'5 - Diseño y Valoración Control'!M93</f>
        <v>Manual</v>
      </c>
      <c r="AA88" s="99" t="str">
        <f t="shared" si="16"/>
        <v>25%</v>
      </c>
      <c r="AB88" s="212" t="str">
        <f>+'5 - Diseño y Valoración Control'!O93</f>
        <v>Documentado</v>
      </c>
      <c r="AC88" s="212" t="s">
        <v>421</v>
      </c>
      <c r="AD88" s="212" t="str">
        <f>+'5 - Diseño y Valoración Control'!Q93</f>
        <v>Con registro</v>
      </c>
      <c r="AE88" s="202">
        <f>+'5 - Diseño y Valoración Control'!R93</f>
        <v>0</v>
      </c>
      <c r="AF88" s="185" t="str">
        <f>+'5 - Diseño y Valoración Control'!S93</f>
        <v/>
      </c>
      <c r="AG88" s="202">
        <f>+'5 - Diseño y Valoración Control'!T93</f>
        <v>0</v>
      </c>
      <c r="AH88" s="185" t="str">
        <f>+'5 - Diseño y Valoración Control'!U93</f>
        <v/>
      </c>
      <c r="AI88" s="185" t="str">
        <f>+'5 - Diseño y Valoración Control'!V93</f>
        <v/>
      </c>
      <c r="AJ88" s="185"/>
      <c r="AK88" s="247" t="s">
        <v>1870</v>
      </c>
      <c r="AL88" s="211"/>
      <c r="AM88" s="211" t="str">
        <f>+'6 - Plan de Acciones Preventiva'!H91</f>
        <v/>
      </c>
      <c r="AN88" s="211">
        <f>+'6 - Plan de Acciones Preventiva'!I91</f>
        <v>0</v>
      </c>
      <c r="AO88" s="293">
        <f>+'6 - Plan de Acciones Preventiva'!J91</f>
        <v>0</v>
      </c>
      <c r="AP88" s="212">
        <f>+'6 - Plan de Acciones Preventiva'!AI91</f>
        <v>0</v>
      </c>
      <c r="AQ88" s="238" t="e">
        <f t="shared" si="17"/>
        <v>#DIV/0!</v>
      </c>
      <c r="AR88" s="212">
        <f>+'6 - Plan de Acciones Preventiva'!AK91</f>
        <v>0</v>
      </c>
      <c r="AS88" s="243"/>
      <c r="AT88" s="243">
        <f>+'6 - Plan de Acciones Preventiva'!AM91</f>
        <v>0</v>
      </c>
      <c r="AU88" s="212">
        <f>+'7 - Materialización del Riesgo'!G93</f>
        <v>0</v>
      </c>
      <c r="AV88" s="212">
        <f>+'7 - Materialización del Riesgo'!H93</f>
        <v>0</v>
      </c>
      <c r="AW88" s="212">
        <f>+'7 - Materialización del Riesgo'!I93</f>
        <v>0</v>
      </c>
      <c r="AX88" s="212" t="e">
        <f>+'7 - Materialización del Riesgo'!J93</f>
        <v>#DIV/0!</v>
      </c>
      <c r="AY88" s="212" t="e">
        <f>+'7 - Materialización del Riesgo'!K93</f>
        <v>#DIV/0!</v>
      </c>
      <c r="AZ88" s="212">
        <f>+'7 - Materialización del Riesgo'!L93</f>
        <v>0</v>
      </c>
      <c r="BA88" s="212">
        <f>+'7 - Materialización del Riesgo'!M93</f>
        <v>0</v>
      </c>
      <c r="BB88" s="212">
        <f>+'7 - Materialización del Riesgo'!N93</f>
        <v>0</v>
      </c>
      <c r="BC88" s="212">
        <f>+'7 - Materialización del Riesgo'!O93</f>
        <v>0</v>
      </c>
      <c r="BD88" s="212" t="e">
        <f>+'7 - Materialización del Riesgo'!P93</f>
        <v>#DIV/0!</v>
      </c>
      <c r="BE88" s="238">
        <f>+'7 - Materialización del Riesgo'!Q93</f>
        <v>1</v>
      </c>
    </row>
    <row r="89" spans="2:65" s="114" customFormat="1" ht="105" x14ac:dyDescent="0.25">
      <c r="B89" s="211" t="str">
        <f>+'3 - Identificación del Riesgo'!B93</f>
        <v>ACCESO A LA PROPIEDAD DE LA TIERRA Y LOS TERRITORIOS</v>
      </c>
      <c r="C89" s="211" t="str">
        <f>+'3 - Identificación del Riesgo'!C93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89" s="211" t="str">
        <f>+'3 - Identificación del Riesgo'!D93</f>
        <v>Inicia con el análisis de la ruta jurídica y termina con la decisión final del expediente</v>
      </c>
      <c r="E89" s="212" t="str">
        <f>+'3 - Identificación del Riesgo'!F93</f>
        <v>DIRECCIÓN DE ACCESO A TIERRAS</v>
      </c>
      <c r="F89" s="247" t="s">
        <v>1747</v>
      </c>
      <c r="G89" s="212" t="str">
        <f>+'3 - Identificación del Riesgo'!H93</f>
        <v>Redireccionamiento equivocado de las solicitudes que ingresan a la DAT</v>
      </c>
      <c r="H89" s="212" t="str">
        <f>+'3 - Identificación del Riesgo'!I93</f>
        <v>Pérdida Reputacional</v>
      </c>
      <c r="I89" s="211"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89" s="215">
        <f>+'3 - Identificación del Riesgo'!O93</f>
        <v>44701</v>
      </c>
      <c r="K89" s="215" t="str">
        <f>+'3 - Identificación del Riesgo'!K93</f>
        <v>OPERATIVOS</v>
      </c>
      <c r="L89" s="214" t="str">
        <f>+'3 - Identificación del Riesgo'!N93</f>
        <v>Ejecución y administración de procesos</v>
      </c>
      <c r="M89" s="213">
        <v>10400</v>
      </c>
      <c r="N89" s="241" t="str">
        <f t="shared" si="10"/>
        <v>Muy Alta</v>
      </c>
      <c r="O89" s="242">
        <f t="shared" si="11"/>
        <v>1</v>
      </c>
      <c r="P89" s="213" t="s">
        <v>394</v>
      </c>
      <c r="Q89" s="241" t="str">
        <f>IF(OR(P89=[1]Datos!$A$23,P89=[1]Datos!$B$23),"Leve",IF(OR(P89=[1]Datos!$A$24,P89=[1]Datos!$B$24),"Menor",IF(OR(P89=[1]Datos!$A$25,P89=[1]Datos!$B$25),"Moderado",IF(OR(P89=[1]Datos!$A$26,P89=[1]Datos!$B$26),"Mayor",IF(OR(P89=[1]Datos!$A$27,P89=[1]Datos!$B$27),"Catastrófico","")))))</f>
        <v>Catastrófico</v>
      </c>
      <c r="R89" s="242">
        <f t="shared" si="12"/>
        <v>1</v>
      </c>
      <c r="S89" s="241" t="str">
        <f t="shared" si="13"/>
        <v>Extremo</v>
      </c>
      <c r="T89" s="241" t="str">
        <f t="shared" si="14"/>
        <v>Reducir</v>
      </c>
      <c r="U89" s="247" t="s">
        <v>1621</v>
      </c>
      <c r="V89" s="211" t="str">
        <f>+'5 - Diseño y Valoración Control'!I94</f>
        <v>DIRECCIÓN DE ACCESO A TIERRAS</v>
      </c>
      <c r="W89" s="211" t="str">
        <f>+'5 - Diseño y Valoración Control'!J94</f>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
      <c r="X89" s="212" t="str">
        <f>+'5 - Diseño y Valoración Control'!K94</f>
        <v>Preventivo</v>
      </c>
      <c r="Y89" s="99" t="str">
        <f t="shared" si="15"/>
        <v>Probabilidad</v>
      </c>
      <c r="Z89" s="212" t="str">
        <f>+'5 - Diseño y Valoración Control'!M94</f>
        <v>Manual</v>
      </c>
      <c r="AA89" s="99" t="str">
        <f t="shared" si="16"/>
        <v>40%</v>
      </c>
      <c r="AB89" s="212" t="str">
        <f>+'5 - Diseño y Valoración Control'!O94</f>
        <v>Documentado</v>
      </c>
      <c r="AC89" s="212" t="s">
        <v>421</v>
      </c>
      <c r="AD89" s="212" t="str">
        <f>+'5 - Diseño y Valoración Control'!Q94</f>
        <v>Con registro</v>
      </c>
      <c r="AE89" s="202">
        <f>+'5 - Diseño y Valoración Control'!R94</f>
        <v>0.6</v>
      </c>
      <c r="AF89" s="185" t="str">
        <f>+'5 - Diseño y Valoración Control'!S94</f>
        <v>Media</v>
      </c>
      <c r="AG89" s="202">
        <f>+'5 - Diseño y Valoración Control'!T94</f>
        <v>1</v>
      </c>
      <c r="AH89" s="185" t="str">
        <f>+'5 - Diseño y Valoración Control'!U94</f>
        <v>Catastrófico</v>
      </c>
      <c r="AI89" s="185" t="str">
        <f>+'5 - Diseño y Valoración Control'!V94</f>
        <v>Extremo</v>
      </c>
      <c r="AJ89" s="185" t="str">
        <f>+'5 - Diseño y Valoración Control'!W94</f>
        <v>Reducir</v>
      </c>
      <c r="AK89" s="247" t="s">
        <v>1871</v>
      </c>
      <c r="AL89" s="211" t="str">
        <f>+'6 - Plan de Acciones Preventiva'!G92</f>
        <v>Realizar capacitación en el Procedimiento Gestión de Petición Quejas y Reclamos por parte de profesional líder del equipo de correspondencia, a los colaboradores de correspondencia DAT.</v>
      </c>
      <c r="AM89" s="211" t="str">
        <f>+'6 - Plan de Acciones Preventiva'!H92</f>
        <v>DIRECCIÓN DE ACCESO A TIERRAS</v>
      </c>
      <c r="AN89" s="211" t="str">
        <f>+'6 - Plan de Acciones Preventiva'!I92</f>
        <v>Lista de asistencia de los colaboradores de correspondencia DAT capacitados en el procedimiento de Gestión de Petición Quejas y Reclamos</v>
      </c>
      <c r="AO89" s="294">
        <v>1</v>
      </c>
      <c r="AP89" s="212">
        <v>2</v>
      </c>
      <c r="AQ89" s="238">
        <f>+((AP89/AO89)*100)/100</f>
        <v>2</v>
      </c>
      <c r="AR89" s="212" t="s">
        <v>2439</v>
      </c>
      <c r="AS89" s="243" t="s">
        <v>2397</v>
      </c>
      <c r="AT89" s="243">
        <f>+'6 - Plan de Acciones Preventiva'!AM92</f>
        <v>0</v>
      </c>
      <c r="AU89" s="212" t="s">
        <v>326</v>
      </c>
      <c r="AV89" s="212">
        <f>+'7 - Materialización del Riesgo'!H94</f>
        <v>0</v>
      </c>
      <c r="AW89" s="212">
        <f>+'7 - Materialización del Riesgo'!I94</f>
        <v>0</v>
      </c>
      <c r="AX89" s="212" t="e">
        <f>+'7 - Materialización del Riesgo'!J94</f>
        <v>#DIV/0!</v>
      </c>
      <c r="AY89" s="212" t="e">
        <f>+'7 - Materialización del Riesgo'!K94</f>
        <v>#DIV/0!</v>
      </c>
      <c r="AZ89" s="212">
        <f>+'7 - Materialización del Riesgo'!L94</f>
        <v>0</v>
      </c>
      <c r="BA89" s="212">
        <f>+'7 - Materialización del Riesgo'!M94</f>
        <v>0</v>
      </c>
      <c r="BB89" s="212">
        <f>+'7 - Materialización del Riesgo'!N94</f>
        <v>0</v>
      </c>
      <c r="BC89" s="212">
        <f>+'7 - Materialización del Riesgo'!O94</f>
        <v>0</v>
      </c>
      <c r="BD89" s="212" t="e">
        <f>+'7 - Materialización del Riesgo'!P94</f>
        <v>#DIV/0!</v>
      </c>
      <c r="BE89" s="238">
        <f>+'7 - Materialización del Riesgo'!Q94</f>
        <v>1</v>
      </c>
    </row>
    <row r="90" spans="2:65" s="114" customFormat="1" ht="105" hidden="1" x14ac:dyDescent="0.25">
      <c r="B90" s="211" t="str">
        <f>+'3 - Identificación del Riesgo'!B94</f>
        <v>ACCESO A LA PROPIEDAD DE LA TIERRA Y LOS TERRITORIOS</v>
      </c>
      <c r="C90" s="211" t="str">
        <f>+'3 - Identificación del Riesgo'!C94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D90" s="211" t="str">
        <f>+'3 - Identificación del Riesgo'!D94</f>
        <v>Inicia con el análisis de la ruta jurídica y termina con la decisión final del expediente</v>
      </c>
      <c r="E90" s="212" t="str">
        <f>+'3 - Identificación del Riesgo'!F94</f>
        <v>DIRECCIÓN DE ACCESO A TIERRAS</v>
      </c>
      <c r="F90" s="247" t="s">
        <v>1747</v>
      </c>
      <c r="G90" s="212" t="str">
        <f>+'3 - Identificación del Riesgo'!H94</f>
        <v>Redireccionamiento equivocado de las solicitudes que ingresan a la DAT</v>
      </c>
      <c r="H90" s="212" t="str">
        <f>+'3 - Identificación del Riesgo'!I94</f>
        <v>Pérdida Reputacional</v>
      </c>
      <c r="I90" s="211"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J90" s="215">
        <f>+'3 - Identificación del Riesgo'!O94</f>
        <v>44701</v>
      </c>
      <c r="K90" s="215" t="str">
        <f>+'3 - Identificación del Riesgo'!K94</f>
        <v>OPERATIVOS</v>
      </c>
      <c r="L90" s="214" t="str">
        <f>+'3 - Identificación del Riesgo'!N94</f>
        <v>Ejecución y administración de procesos</v>
      </c>
      <c r="M90" s="213">
        <v>10400</v>
      </c>
      <c r="N90" s="241" t="str">
        <f t="shared" si="10"/>
        <v>Muy Alta</v>
      </c>
      <c r="O90" s="242">
        <f t="shared" si="11"/>
        <v>1</v>
      </c>
      <c r="P90" s="213" t="s">
        <v>394</v>
      </c>
      <c r="Q90" s="241" t="str">
        <f>IF(OR(P90=[1]Datos!$A$23,P90=[1]Datos!$B$23),"Leve",IF(OR(P90=[1]Datos!$A$24,P90=[1]Datos!$B$24),"Menor",IF(OR(P90=[1]Datos!$A$25,P90=[1]Datos!$B$25),"Moderado",IF(OR(P90=[1]Datos!$A$26,P90=[1]Datos!$B$26),"Mayor",IF(OR(P90=[1]Datos!$A$27,P90=[1]Datos!$B$27),"Catastrófico","")))))</f>
        <v>Catastrófico</v>
      </c>
      <c r="R90" s="242">
        <f t="shared" si="12"/>
        <v>1</v>
      </c>
      <c r="S90" s="241" t="str">
        <f t="shared" si="13"/>
        <v>Extremo</v>
      </c>
      <c r="T90" s="241" t="str">
        <f t="shared" si="14"/>
        <v>Reducir</v>
      </c>
      <c r="U90" s="247" t="s">
        <v>1622</v>
      </c>
      <c r="V90" s="211" t="str">
        <f>+'5 - Diseño y Valoración Control'!I95</f>
        <v>DIRECCIÓN DE ACCESO A TIERRAS</v>
      </c>
      <c r="W90" s="211" t="str">
        <f>+'5 - Diseño y Valoración Control'!J95</f>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v>
      </c>
      <c r="X90" s="212" t="str">
        <f>+'5 - Diseño y Valoración Control'!K95</f>
        <v>Correctivo</v>
      </c>
      <c r="Y90" s="99" t="str">
        <f t="shared" si="15"/>
        <v>Impacto</v>
      </c>
      <c r="Z90" s="212" t="str">
        <f>+'5 - Diseño y Valoración Control'!M95</f>
        <v>Manual</v>
      </c>
      <c r="AA90" s="99" t="str">
        <f t="shared" si="16"/>
        <v>25%</v>
      </c>
      <c r="AB90" s="212" t="str">
        <f>+'5 - Diseño y Valoración Control'!O95</f>
        <v>Documentado</v>
      </c>
      <c r="AC90" s="212" t="s">
        <v>421</v>
      </c>
      <c r="AD90" s="212" t="str">
        <f>+'5 - Diseño y Valoración Control'!Q95</f>
        <v>Con registro</v>
      </c>
      <c r="AE90" s="202">
        <f>+'5 - Diseño y Valoración Control'!R95</f>
        <v>0</v>
      </c>
      <c r="AF90" s="185" t="str">
        <f>+'5 - Diseño y Valoración Control'!S95</f>
        <v/>
      </c>
      <c r="AG90" s="202">
        <f>+'5 - Diseño y Valoración Control'!T95</f>
        <v>0</v>
      </c>
      <c r="AH90" s="185" t="str">
        <f>+'5 - Diseño y Valoración Control'!U95</f>
        <v/>
      </c>
      <c r="AI90" s="185" t="str">
        <f>+'5 - Diseño y Valoración Control'!V95</f>
        <v/>
      </c>
      <c r="AJ90" s="185"/>
      <c r="AK90" s="247" t="s">
        <v>1872</v>
      </c>
      <c r="AL90" s="211"/>
      <c r="AM90" s="211" t="str">
        <f>+'6 - Plan de Acciones Preventiva'!H93</f>
        <v/>
      </c>
      <c r="AN90" s="211">
        <f>+'6 - Plan de Acciones Preventiva'!I93</f>
        <v>0</v>
      </c>
      <c r="AO90" s="293">
        <f>+'6 - Plan de Acciones Preventiva'!J93</f>
        <v>0</v>
      </c>
      <c r="AP90" s="212">
        <f>+'6 - Plan de Acciones Preventiva'!AI93</f>
        <v>0</v>
      </c>
      <c r="AQ90" s="238" t="e">
        <f t="shared" si="17"/>
        <v>#DIV/0!</v>
      </c>
      <c r="AR90" s="212">
        <f>+'6 - Plan de Acciones Preventiva'!AK93</f>
        <v>0</v>
      </c>
      <c r="AS90" s="243"/>
      <c r="AT90" s="243">
        <f>+'6 - Plan de Acciones Preventiva'!AM93</f>
        <v>0</v>
      </c>
      <c r="AU90" s="212">
        <f>+'7 - Materialización del Riesgo'!G95</f>
        <v>0</v>
      </c>
      <c r="AV90" s="212">
        <f>+'7 - Materialización del Riesgo'!H95</f>
        <v>0</v>
      </c>
      <c r="AW90" s="212">
        <f>+'7 - Materialización del Riesgo'!I95</f>
        <v>0</v>
      </c>
      <c r="AX90" s="212" t="e">
        <f>+'7 - Materialización del Riesgo'!J95</f>
        <v>#DIV/0!</v>
      </c>
      <c r="AY90" s="212" t="e">
        <f>+'7 - Materialización del Riesgo'!K95</f>
        <v>#DIV/0!</v>
      </c>
      <c r="AZ90" s="212">
        <f>+'7 - Materialización del Riesgo'!L95</f>
        <v>0</v>
      </c>
      <c r="BA90" s="212">
        <f>+'7 - Materialización del Riesgo'!M95</f>
        <v>0</v>
      </c>
      <c r="BB90" s="212">
        <f>+'7 - Materialización del Riesgo'!N95</f>
        <v>0</v>
      </c>
      <c r="BC90" s="212">
        <f>+'7 - Materialización del Riesgo'!O95</f>
        <v>0</v>
      </c>
      <c r="BD90" s="212" t="e">
        <f>+'7 - Materialización del Riesgo'!P95</f>
        <v>#DIV/0!</v>
      </c>
      <c r="BE90" s="238">
        <f>+'7 - Materialización del Riesgo'!Q95</f>
        <v>1</v>
      </c>
    </row>
    <row r="91" spans="2:65" s="114" customFormat="1" ht="135" x14ac:dyDescent="0.25">
      <c r="B91" s="211" t="str">
        <f>+'3 - Identificación del Riesgo'!B97</f>
        <v>ADMINISTRACIÓN DE TIERRAS</v>
      </c>
      <c r="C91" s="211" t="str">
        <f>+'3 - Identificación del Riesgo'!C97</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1" s="211" t="str">
        <f>+'3 - Identificación del Riesgo'!D97</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1" s="212" t="str">
        <f>+'3 - Identificación del Riesgo'!F97</f>
        <v>SUBDIRECCIÓN DE ADMINISTRACIÓN DE TIERRAS DE LA NACIÓN</v>
      </c>
      <c r="F91" s="247" t="s">
        <v>1749</v>
      </c>
      <c r="G91" s="212" t="str">
        <f>+'3 - Identificación del Riesgo'!H97</f>
        <v>Inventario de predios desactualizado de Fondo de Tierras para la Reforma Rural Integral</v>
      </c>
      <c r="H91" s="212" t="str">
        <f>+'3 - Identificación del Riesgo'!I97</f>
        <v>Pérdida Reputacional</v>
      </c>
      <c r="I91" s="211"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1" s="215">
        <f>+'3 - Identificación del Riesgo'!O97</f>
        <v>44701</v>
      </c>
      <c r="K91" s="215" t="str">
        <f>+'3 - Identificación del Riesgo'!K97</f>
        <v>ESTRATÉGICOS</v>
      </c>
      <c r="L91" s="214" t="str">
        <f>+'3 - Identificación del Riesgo'!N97</f>
        <v>Ejecución y administración de procesos</v>
      </c>
      <c r="M91" s="213">
        <v>2080</v>
      </c>
      <c r="N91" s="241" t="str">
        <f t="shared" si="10"/>
        <v>Alta</v>
      </c>
      <c r="O91" s="242">
        <f t="shared" si="11"/>
        <v>0.8</v>
      </c>
      <c r="P91" s="213" t="s">
        <v>394</v>
      </c>
      <c r="Q91" s="241" t="str">
        <f>IF(OR(P91=[1]Datos!$A$23,P91=[1]Datos!$B$23),"Leve",IF(OR(P91=[1]Datos!$A$24,P91=[1]Datos!$B$24),"Menor",IF(OR(P91=[1]Datos!$A$25,P91=[1]Datos!$B$25),"Moderado",IF(OR(P91=[1]Datos!$A$26,P91=[1]Datos!$B$26),"Mayor",IF(OR(P91=[1]Datos!$A$27,P91=[1]Datos!$B$27),"Catastrófico","")))))</f>
        <v>Catastrófico</v>
      </c>
      <c r="R91" s="242">
        <f t="shared" si="12"/>
        <v>1</v>
      </c>
      <c r="S91" s="241" t="str">
        <f t="shared" si="13"/>
        <v>Extremo</v>
      </c>
      <c r="T91" s="241" t="str">
        <f t="shared" si="14"/>
        <v>Reducir</v>
      </c>
      <c r="U91" s="247" t="s">
        <v>1625</v>
      </c>
      <c r="V91" s="211" t="str">
        <f>+'5 - Diseño y Valoración Control'!I98</f>
        <v>SUBDIRECCIÓN DE ADMINISTRACIÓN DE TIERRAS DE LA NACIÓN</v>
      </c>
      <c r="W91" s="211" t="str">
        <f>+'5 - Diseño y Valoración Control'!J98</f>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X91" s="212" t="str">
        <f>+'5 - Diseño y Valoración Control'!K98</f>
        <v>Detectivo</v>
      </c>
      <c r="Y91" s="99" t="str">
        <f t="shared" ref="Y91:Y109" si="18">IF(OR(X91="Correctivo",X91="Detectivo"),"Impacto",IF(X91="Preventivo","Probabilidad",""))</f>
        <v>Impacto</v>
      </c>
      <c r="Z91" s="212" t="str">
        <f>+'5 - Diseño y Valoración Control'!M98</f>
        <v>Manual</v>
      </c>
      <c r="AA91" s="99" t="str">
        <f t="shared" ref="AA91:AA109" si="19">IF(AND(X91="Preventivo",Z91="Automático"),"50%",IF(AND(X91="Preventivo",Z91="Manual"),"40%",IF(AND(X91="Detectivo",Z91="Automático"),"40%",IF(AND(X91="Detectivo",Z91="Manual"),"30%",IF(AND(X91="Correctivo",Z91="Automático"),"35%",IF(AND(X91="Correctivo",Z91="Manual"),"25%",""))))))</f>
        <v>30%</v>
      </c>
      <c r="AB91" s="212" t="str">
        <f>+'5 - Diseño y Valoración Control'!O98</f>
        <v>Documentado</v>
      </c>
      <c r="AC91" s="212" t="s">
        <v>421</v>
      </c>
      <c r="AD91" s="212" t="str">
        <f>+'5 - Diseño y Valoración Control'!Q98</f>
        <v>Con registro</v>
      </c>
      <c r="AE91" s="202">
        <f>+'5 - Diseño y Valoración Control'!R98</f>
        <v>0.8</v>
      </c>
      <c r="AF91" s="185" t="str">
        <f>+'5 - Diseño y Valoración Control'!S98</f>
        <v>Alta</v>
      </c>
      <c r="AG91" s="202">
        <f>+'5 - Diseño y Valoración Control'!T98</f>
        <v>0.7</v>
      </c>
      <c r="AH91" s="185" t="str">
        <f>+'5 - Diseño y Valoración Control'!U98</f>
        <v>Mayor</v>
      </c>
      <c r="AI91" s="185" t="str">
        <f>+'5 - Diseño y Valoración Control'!V98</f>
        <v>Alto</v>
      </c>
      <c r="AJ91" s="185" t="str">
        <f>+'5 - Diseño y Valoración Control'!W98</f>
        <v>Reducir</v>
      </c>
      <c r="AK91" s="247" t="s">
        <v>1875</v>
      </c>
      <c r="AL91" s="211" t="str">
        <f>+'6 - Plan de Acciones Preventiva'!G96</f>
        <v>Revisar y verificar la titularidad de derecho de dominio de los predios registrados en las cuarenta y cuatro (44) actas de transferencia del INCODER a la Agencia Nacional de Tierras.</v>
      </c>
      <c r="AM91" s="211" t="str">
        <f>+'6 - Plan de Acciones Preventiva'!H96</f>
        <v>SUBDIRECCIÓN DE ADMINISTRACIÓN DE TIERRAS DE LA NACIÓN</v>
      </c>
      <c r="AN91" s="211" t="str">
        <f>+'6 - Plan de Acciones Preventiva'!I96</f>
        <v>Conciliación donde se reviso las actas entregadas del INCODER a la ANT</v>
      </c>
      <c r="AO91" s="294">
        <f>+'6 - Plan de Acciones Preventiva'!J96</f>
        <v>2</v>
      </c>
      <c r="AP91" s="212">
        <v>1</v>
      </c>
      <c r="AQ91" s="238">
        <f t="shared" si="17"/>
        <v>0.5</v>
      </c>
      <c r="AR91" s="212" t="s">
        <v>667</v>
      </c>
      <c r="AS91" s="243" t="s">
        <v>2469</v>
      </c>
      <c r="AT91" s="243">
        <f>+'6 - Plan de Acciones Preventiva'!AM96</f>
        <v>0</v>
      </c>
      <c r="AU91" s="212" t="s">
        <v>326</v>
      </c>
      <c r="AV91" s="212">
        <f>+'7 - Materialización del Riesgo'!H98</f>
        <v>0</v>
      </c>
      <c r="AW91" s="212">
        <f>+'7 - Materialización del Riesgo'!I98</f>
        <v>0</v>
      </c>
      <c r="AX91" s="212" t="e">
        <f>+'7 - Materialización del Riesgo'!J98</f>
        <v>#DIV/0!</v>
      </c>
      <c r="AY91" s="212" t="e">
        <f>+'7 - Materialización del Riesgo'!K98</f>
        <v>#DIV/0!</v>
      </c>
      <c r="AZ91" s="212">
        <f>+'7 - Materialización del Riesgo'!L98</f>
        <v>0</v>
      </c>
      <c r="BA91" s="212">
        <f>+'7 - Materialización del Riesgo'!M98</f>
        <v>0</v>
      </c>
      <c r="BB91" s="212">
        <f>+'7 - Materialización del Riesgo'!N98</f>
        <v>0</v>
      </c>
      <c r="BC91" s="212">
        <f>+'7 - Materialización del Riesgo'!O98</f>
        <v>0</v>
      </c>
      <c r="BD91" s="212" t="e">
        <f>+'7 - Materialización del Riesgo'!P98</f>
        <v>#DIV/0!</v>
      </c>
      <c r="BE91" s="238">
        <f>+'7 - Materialización del Riesgo'!Q98</f>
        <v>1</v>
      </c>
    </row>
    <row r="92" spans="2:65" s="114" customFormat="1" ht="135" hidden="1" x14ac:dyDescent="0.25">
      <c r="B92" s="211" t="str">
        <f>+'3 - Identificación del Riesgo'!B98</f>
        <v>ADMINISTRACIÓN DE TIERRAS</v>
      </c>
      <c r="C92" s="211" t="str">
        <f>+'3 - Identificación del Riesgo'!C98</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D92" s="211" t="str">
        <f>+'3 - Identificación del Riesgo'!D98</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E92" s="212" t="str">
        <f>+'3 - Identificación del Riesgo'!F98</f>
        <v>SUBDIRECCIÓN DE ADMINISTRACIÓN DE TIERRAS DE LA NACIÓN</v>
      </c>
      <c r="F92" s="247" t="s">
        <v>1749</v>
      </c>
      <c r="G92" s="212" t="str">
        <f>+'3 - Identificación del Riesgo'!H98</f>
        <v>Inventario de predios desactualizado de Fondo de Tierras para la Reforma Rural Integral</v>
      </c>
      <c r="H92" s="212" t="str">
        <f>+'3 - Identificación del Riesgo'!I98</f>
        <v>Pérdida Reputacional</v>
      </c>
      <c r="I92" s="211"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J92" s="215">
        <f>+'3 - Identificación del Riesgo'!O98</f>
        <v>44701</v>
      </c>
      <c r="K92" s="215" t="str">
        <f>+'3 - Identificación del Riesgo'!K98</f>
        <v>ESTRATÉGICOS</v>
      </c>
      <c r="L92" s="214" t="str">
        <f>+'3 - Identificación del Riesgo'!N98</f>
        <v>Ejecución y administración de procesos</v>
      </c>
      <c r="M92" s="213">
        <v>2080</v>
      </c>
      <c r="N92" s="241" t="str">
        <f t="shared" si="10"/>
        <v>Alta</v>
      </c>
      <c r="O92" s="242">
        <f t="shared" si="11"/>
        <v>0.8</v>
      </c>
      <c r="P92" s="213" t="s">
        <v>394</v>
      </c>
      <c r="Q92" s="241" t="str">
        <f>IF(OR(P92=[1]Datos!$A$23,P92=[1]Datos!$B$23),"Leve",IF(OR(P92=[1]Datos!$A$24,P92=[1]Datos!$B$24),"Menor",IF(OR(P92=[1]Datos!$A$25,P92=[1]Datos!$B$25),"Moderado",IF(OR(P92=[1]Datos!$A$26,P92=[1]Datos!$B$26),"Mayor",IF(OR(P92=[1]Datos!$A$27,P92=[1]Datos!$B$27),"Catastrófico","")))))</f>
        <v>Catastrófico</v>
      </c>
      <c r="R92" s="242">
        <f t="shared" si="12"/>
        <v>1</v>
      </c>
      <c r="S92" s="241" t="str">
        <f t="shared" si="13"/>
        <v>Extremo</v>
      </c>
      <c r="T92" s="241" t="str">
        <f t="shared" si="14"/>
        <v>Reducir</v>
      </c>
      <c r="U92" s="247" t="s">
        <v>1626</v>
      </c>
      <c r="V92" s="211" t="str">
        <f>+'5 - Diseño y Valoración Control'!I99</f>
        <v>SUBDIRECCIÓN DE ADMINISTRACIÓN DE TIERRAS DE LA NACIÓN</v>
      </c>
      <c r="W92" s="211" t="str">
        <f>+'5 - Diseño y Valoración Control'!J99</f>
        <v>Subdirección de Administración de Tierras de la Nación corrige la información a través del inventario actualizado del Fondo de Tierras para la Reforma Rural Integral donde se modifica los datos por las diferencias detectadas en la conciliación realizada</v>
      </c>
      <c r="X92" s="212" t="str">
        <f>+'5 - Diseño y Valoración Control'!K99</f>
        <v>Correctivo</v>
      </c>
      <c r="Y92" s="99" t="str">
        <f t="shared" si="18"/>
        <v>Impacto</v>
      </c>
      <c r="Z92" s="212" t="str">
        <f>+'5 - Diseño y Valoración Control'!M99</f>
        <v>Manual</v>
      </c>
      <c r="AA92" s="99" t="str">
        <f t="shared" si="19"/>
        <v>25%</v>
      </c>
      <c r="AB92" s="212" t="str">
        <f>+'5 - Diseño y Valoración Control'!O99</f>
        <v>Documentado</v>
      </c>
      <c r="AC92" s="212" t="s">
        <v>421</v>
      </c>
      <c r="AD92" s="212" t="str">
        <f>+'5 - Diseño y Valoración Control'!Q99</f>
        <v>Con registro</v>
      </c>
      <c r="AE92" s="202">
        <f>+'5 - Diseño y Valoración Control'!R99</f>
        <v>0</v>
      </c>
      <c r="AF92" s="185" t="str">
        <f>+'5 - Diseño y Valoración Control'!S99</f>
        <v/>
      </c>
      <c r="AG92" s="202">
        <f>+'5 - Diseño y Valoración Control'!T99</f>
        <v>0</v>
      </c>
      <c r="AH92" s="185" t="str">
        <f>+'5 - Diseño y Valoración Control'!U99</f>
        <v/>
      </c>
      <c r="AI92" s="185" t="str">
        <f>+'5 - Diseño y Valoración Control'!V99</f>
        <v/>
      </c>
      <c r="AJ92" s="185"/>
      <c r="AK92" s="247" t="s">
        <v>1876</v>
      </c>
      <c r="AL92" s="211"/>
      <c r="AM92" s="211" t="str">
        <f>+'6 - Plan de Acciones Preventiva'!H97</f>
        <v/>
      </c>
      <c r="AN92" s="211">
        <f>+'6 - Plan de Acciones Preventiva'!I97</f>
        <v>0</v>
      </c>
      <c r="AO92" s="293">
        <f>+'6 - Plan de Acciones Preventiva'!J97</f>
        <v>0</v>
      </c>
      <c r="AP92" s="212">
        <f>+'6 - Plan de Acciones Preventiva'!AI97</f>
        <v>0</v>
      </c>
      <c r="AQ92" s="238" t="e">
        <f t="shared" si="17"/>
        <v>#DIV/0!</v>
      </c>
      <c r="AR92" s="212">
        <f>+'6 - Plan de Acciones Preventiva'!AK97</f>
        <v>0</v>
      </c>
      <c r="AS92" s="243"/>
      <c r="AT92" s="243">
        <f>+'6 - Plan de Acciones Preventiva'!AM97</f>
        <v>0</v>
      </c>
      <c r="AU92" s="212">
        <f>+'7 - Materialización del Riesgo'!G99</f>
        <v>0</v>
      </c>
      <c r="AV92" s="212">
        <f>+'7 - Materialización del Riesgo'!H99</f>
        <v>0</v>
      </c>
      <c r="AW92" s="212">
        <f>+'7 - Materialización del Riesgo'!I99</f>
        <v>0</v>
      </c>
      <c r="AX92" s="212" t="e">
        <f>+'7 - Materialización del Riesgo'!J99</f>
        <v>#DIV/0!</v>
      </c>
      <c r="AY92" s="212" t="e">
        <f>+'7 - Materialización del Riesgo'!K99</f>
        <v>#DIV/0!</v>
      </c>
      <c r="AZ92" s="212">
        <f>+'7 - Materialización del Riesgo'!L99</f>
        <v>0</v>
      </c>
      <c r="BA92" s="212">
        <f>+'7 - Materialización del Riesgo'!M99</f>
        <v>0</v>
      </c>
      <c r="BB92" s="212">
        <f>+'7 - Materialización del Riesgo'!N99</f>
        <v>0</v>
      </c>
      <c r="BC92" s="212">
        <f>+'7 - Materialización del Riesgo'!O99</f>
        <v>0</v>
      </c>
      <c r="BD92" s="212" t="e">
        <f>+'7 - Materialización del Riesgo'!P99</f>
        <v>#DIV/0!</v>
      </c>
      <c r="BE92" s="238">
        <f>+'7 - Materialización del Riesgo'!Q99</f>
        <v>1</v>
      </c>
      <c r="BM92" s="114" t="s">
        <v>668</v>
      </c>
    </row>
    <row r="93" spans="2:65" s="114" customFormat="1" ht="60" x14ac:dyDescent="0.25">
      <c r="B93" s="211" t="str">
        <f>+'3 - Identificación del Riesgo'!B99</f>
        <v>GESTIÓN DE LA INFORMACIÓN</v>
      </c>
      <c r="C93" s="211" t="str">
        <f>+'3 - Identificación del Riesgo'!C99</f>
        <v>Prestar servicios de tecnologías de información y comunicaciones, y geografía y topografía oportunos para la operación y la toma de decisiones de la Agencia</v>
      </c>
      <c r="D93" s="211" t="str">
        <f>+'3 - Identificación del Riesgo'!D99</f>
        <v>Desde la conceptualización de los servicios de tecnología de información y comunicaciones, y gestión de la información de geografía y topografía de la Entidad hasta el uso, administración y soporte</v>
      </c>
      <c r="E93" s="212" t="str">
        <f>+'3 - Identificación del Riesgo'!F99</f>
        <v>DIRECCIÓN GENERAL - GEOGRAFÍA, TOPOGRAFÍA Y CATASTRO</v>
      </c>
      <c r="F93" s="247" t="s">
        <v>1750</v>
      </c>
      <c r="G93" s="212" t="str">
        <f>+'3 - Identificación del Riesgo'!H99</f>
        <v>Entrega de información Topográfica fuera de los tiempos requeridos</v>
      </c>
      <c r="H93" s="212" t="str">
        <f>+'3 - Identificación del Riesgo'!I99</f>
        <v>Pérdida Reputacional</v>
      </c>
      <c r="I93" s="211" t="str">
        <f>+'3 - Identificación del Riesgo'!J99</f>
        <v>Posibilidad de pérdida reputacional en la imagen de la entidad de manera interna o externa por falta de planeación del área misional en la entrega de información para validación</v>
      </c>
      <c r="J93" s="215">
        <f>+'3 - Identificación del Riesgo'!O99</f>
        <v>44701</v>
      </c>
      <c r="K93" s="215" t="str">
        <f>+'3 - Identificación del Riesgo'!K99</f>
        <v>DE CUMPLIMIENTO</v>
      </c>
      <c r="L93" s="214" t="str">
        <f>+'3 - Identificación del Riesgo'!N99</f>
        <v>Ejecución y administración de procesos</v>
      </c>
      <c r="M93" s="213">
        <v>3700</v>
      </c>
      <c r="N93" s="241" t="str">
        <f t="shared" si="10"/>
        <v>Alta</v>
      </c>
      <c r="O93" s="242">
        <f t="shared" si="11"/>
        <v>0.8</v>
      </c>
      <c r="P93" s="213" t="s">
        <v>393</v>
      </c>
      <c r="Q93" s="241" t="str">
        <f>IF(OR(P93=[1]Datos!$A$23,P93=[1]Datos!$B$23),"Leve",IF(OR(P93=[1]Datos!$A$24,P93=[1]Datos!$B$24),"Menor",IF(OR(P93=[1]Datos!$A$25,P93=[1]Datos!$B$25),"Moderado",IF(OR(P93=[1]Datos!$A$26,P93=[1]Datos!$B$26),"Mayor",IF(OR(P93=[1]Datos!$A$27,P93=[1]Datos!$B$27),"Catastrófico","")))))</f>
        <v>Moderado</v>
      </c>
      <c r="R93" s="242">
        <f t="shared" si="12"/>
        <v>0.6</v>
      </c>
      <c r="S93" s="241" t="str">
        <f t="shared" si="13"/>
        <v>Alto</v>
      </c>
      <c r="T93" s="241" t="str">
        <f t="shared" si="14"/>
        <v>Reducir</v>
      </c>
      <c r="U93" s="247" t="s">
        <v>1627</v>
      </c>
      <c r="V93" s="211" t="str">
        <f>+'5 - Diseño y Valoración Control'!I100</f>
        <v>DIRECCIÓN GENERAL - GEOGRAFÍA - TOPOGRAFÍA Y CATASTRO</v>
      </c>
      <c r="W93" s="211" t="str">
        <f>+'5 - Diseño y Valoración Control'!J100</f>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v>
      </c>
      <c r="X93" s="212" t="str">
        <f>+'5 - Diseño y Valoración Control'!K100</f>
        <v>Preventivo</v>
      </c>
      <c r="Y93" s="99" t="str">
        <f t="shared" si="18"/>
        <v>Probabilidad</v>
      </c>
      <c r="Z93" s="212" t="str">
        <f>+'5 - Diseño y Valoración Control'!M100</f>
        <v>Manual</v>
      </c>
      <c r="AA93" s="99" t="str">
        <f t="shared" si="19"/>
        <v>40%</v>
      </c>
      <c r="AB93" s="212" t="str">
        <f>+'5 - Diseño y Valoración Control'!O100</f>
        <v>Documentado</v>
      </c>
      <c r="AC93" s="212" t="s">
        <v>421</v>
      </c>
      <c r="AD93" s="212" t="str">
        <f>+'5 - Diseño y Valoración Control'!Q100</f>
        <v>Con registro</v>
      </c>
      <c r="AE93" s="202">
        <f>+'5 - Diseño y Valoración Control'!R100</f>
        <v>0.48</v>
      </c>
      <c r="AF93" s="185" t="str">
        <f>+'5 - Diseño y Valoración Control'!S100</f>
        <v>Media</v>
      </c>
      <c r="AG93" s="202">
        <f>+'5 - Diseño y Valoración Control'!T100</f>
        <v>0.6</v>
      </c>
      <c r="AH93" s="185" t="str">
        <f>+'5 - Diseño y Valoración Control'!U100</f>
        <v>Moderado</v>
      </c>
      <c r="AI93" s="185" t="str">
        <f>+'5 - Diseño y Valoración Control'!V100</f>
        <v>Moderado</v>
      </c>
      <c r="AJ93" s="185" t="str">
        <f>+'5 - Diseño y Valoración Control'!W100</f>
        <v>Reducir</v>
      </c>
      <c r="AK93" s="247" t="s">
        <v>1877</v>
      </c>
      <c r="AL93" s="211" t="str">
        <f>+'6 - Plan de Acciones Preventiva'!G98</f>
        <v>Capacitación en procedimientos GINFO-P-007 y GINFO-P-012 al Grupo de Dirección General Geografía, Topografía y Catastro</v>
      </c>
      <c r="AM93" s="211" t="str">
        <f>+'6 - Plan de Acciones Preventiva'!H98</f>
        <v>DIRECCIÓN GENERAL - GEOGRAFÍA, TOPOGRAFÍA Y CATASTRO</v>
      </c>
      <c r="AN93" s="211" t="str">
        <f>+'6 - Plan de Acciones Preventiva'!I98</f>
        <v>Lista de asistencia capacitación</v>
      </c>
      <c r="AO93" s="294">
        <f>+'6 - Plan de Acciones Preventiva'!J98</f>
        <v>1</v>
      </c>
      <c r="AP93" s="212">
        <v>1</v>
      </c>
      <c r="AQ93" s="238">
        <f t="shared" si="17"/>
        <v>1</v>
      </c>
      <c r="AR93" s="212" t="s">
        <v>2439</v>
      </c>
      <c r="AS93" s="243"/>
      <c r="AT93" s="243" t="str">
        <f>+'6 - Plan de Acciones Preventiva'!AM98</f>
        <v xml:space="preserve">se realizó a satisfacción la capacitación a todas las direcciones misionales </v>
      </c>
      <c r="AU93" s="212" t="s">
        <v>326</v>
      </c>
      <c r="AV93" s="212">
        <f>+'7 - Materialización del Riesgo'!H100</f>
        <v>0</v>
      </c>
      <c r="AW93" s="212">
        <f>+'7 - Materialización del Riesgo'!I100</f>
        <v>0</v>
      </c>
      <c r="AX93" s="212" t="e">
        <f>+'7 - Materialización del Riesgo'!J100</f>
        <v>#DIV/0!</v>
      </c>
      <c r="AY93" s="212" t="e">
        <f>+'7 - Materialización del Riesgo'!K100</f>
        <v>#DIV/0!</v>
      </c>
      <c r="AZ93" s="212">
        <f>+'7 - Materialización del Riesgo'!L100</f>
        <v>0</v>
      </c>
      <c r="BA93" s="212">
        <f>+'7 - Materialización del Riesgo'!M100</f>
        <v>0</v>
      </c>
      <c r="BB93" s="212">
        <f>+'7 - Materialización del Riesgo'!N100</f>
        <v>0</v>
      </c>
      <c r="BC93" s="212">
        <f>+'7 - Materialización del Riesgo'!O100</f>
        <v>0</v>
      </c>
      <c r="BD93" s="212" t="e">
        <f>+'7 - Materialización del Riesgo'!P100</f>
        <v>#DIV/0!</v>
      </c>
      <c r="BE93" s="238">
        <f>+'7 - Materialización del Riesgo'!Q100</f>
        <v>1</v>
      </c>
      <c r="BM93" s="114" t="s">
        <v>2391</v>
      </c>
    </row>
    <row r="94" spans="2:65" s="114" customFormat="1" ht="60" hidden="1" x14ac:dyDescent="0.25">
      <c r="B94" s="211" t="str">
        <f>+'3 - Identificación del Riesgo'!B100</f>
        <v>GESTIÓN DE LA INFORMACIÓN</v>
      </c>
      <c r="C94" s="211" t="str">
        <f>+'3 - Identificación del Riesgo'!C100</f>
        <v>Prestar servicios de tecnologías de información y comunicaciones, y geografía y topografía oportunos para la operación y la toma de decisiones de la Agencia</v>
      </c>
      <c r="D94" s="211" t="str">
        <f>+'3 - Identificación del Riesgo'!D100</f>
        <v>Desde la conceptualización de los servicios de tecnología de información y comunicaciones, y gestión de la información de geografía y topografía de la Entidad hasta el uso, administración y soporte</v>
      </c>
      <c r="E94" s="212" t="str">
        <f>+'3 - Identificación del Riesgo'!F100</f>
        <v>DIRECCIÓN GENERAL - GEOGRAFÍA, TOPOGRAFÍA Y CATASTRO</v>
      </c>
      <c r="F94" s="247" t="s">
        <v>1750</v>
      </c>
      <c r="G94" s="212" t="str">
        <f>+'3 - Identificación del Riesgo'!H100</f>
        <v>Entrega de información Topográfica fuera de los tiempos requeridos</v>
      </c>
      <c r="H94" s="212" t="str">
        <f>+'3 - Identificación del Riesgo'!I100</f>
        <v>Pérdida Reputacional</v>
      </c>
      <c r="I94" s="211" t="str">
        <f>+'3 - Identificación del Riesgo'!J100</f>
        <v>Posibilidad de pérdida reputacional en la imagen de la entidad de manera interna o externa por falta de planeación del área misional en la entrega de información para validación</v>
      </c>
      <c r="J94" s="215">
        <f>+'3 - Identificación del Riesgo'!O100</f>
        <v>44701</v>
      </c>
      <c r="K94" s="215" t="str">
        <f>+'3 - Identificación del Riesgo'!K100</f>
        <v>DE CUMPLIMIENTO</v>
      </c>
      <c r="L94" s="214" t="str">
        <f>+'3 - Identificación del Riesgo'!N100</f>
        <v>Ejecución y administración de procesos</v>
      </c>
      <c r="M94" s="213"/>
      <c r="N94" s="241" t="str">
        <f t="shared" si="10"/>
        <v/>
      </c>
      <c r="O94" s="242" t="str">
        <f t="shared" si="11"/>
        <v/>
      </c>
      <c r="P94" s="213"/>
      <c r="Q94" s="241" t="str">
        <f>IF(OR(P94=[1]Datos!$A$23,P94=[1]Datos!$B$23),"Leve",IF(OR(P94=[1]Datos!$A$24,P94=[1]Datos!$B$24),"Menor",IF(OR(P94=[1]Datos!$A$25,P94=[1]Datos!$B$25),"Moderado",IF(OR(P94=[1]Datos!$A$26,P94=[1]Datos!$B$26),"Mayor",IF(OR(P94=[1]Datos!$A$27,P94=[1]Datos!$B$27),"Catastrófico","")))))</f>
        <v/>
      </c>
      <c r="R94" s="242" t="str">
        <f t="shared" si="12"/>
        <v/>
      </c>
      <c r="S94" s="241" t="str">
        <f t="shared" si="13"/>
        <v/>
      </c>
      <c r="T94" s="241" t="e">
        <f t="shared" si="14"/>
        <v>#N/A</v>
      </c>
      <c r="U94" s="247" t="s">
        <v>1628</v>
      </c>
      <c r="V94" s="211" t="str">
        <f>+'5 - Diseño y Valoración Control'!I101</f>
        <v>DIRECCIÓN GENERAL - GEOGRAFÍA - TOPOGRAFÍA Y CATASTRO</v>
      </c>
      <c r="W94" s="211" t="str">
        <f>+'5 - Diseño y Valoración Control'!J101</f>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v>
      </c>
      <c r="X94" s="212" t="str">
        <f>+'5 - Diseño y Valoración Control'!K101</f>
        <v>Correctivo</v>
      </c>
      <c r="Y94" s="99" t="str">
        <f t="shared" si="18"/>
        <v>Impacto</v>
      </c>
      <c r="Z94" s="212" t="str">
        <f>+'5 - Diseño y Valoración Control'!M101</f>
        <v>Manual</v>
      </c>
      <c r="AA94" s="99" t="str">
        <f t="shared" si="19"/>
        <v>25%</v>
      </c>
      <c r="AB94" s="212" t="str">
        <f>+'5 - Diseño y Valoración Control'!O101</f>
        <v>Documentado</v>
      </c>
      <c r="AC94" s="212" t="s">
        <v>421</v>
      </c>
      <c r="AD94" s="212" t="str">
        <f>+'5 - Diseño y Valoración Control'!Q101</f>
        <v>Con registro</v>
      </c>
      <c r="AE94" s="202">
        <f>+'5 - Diseño y Valoración Control'!R101</f>
        <v>0</v>
      </c>
      <c r="AF94" s="185" t="str">
        <f>+'5 - Diseño y Valoración Control'!S101</f>
        <v/>
      </c>
      <c r="AG94" s="202">
        <f>+'5 - Diseño y Valoración Control'!T101</f>
        <v>0</v>
      </c>
      <c r="AH94" s="185" t="str">
        <f>+'5 - Diseño y Valoración Control'!U101</f>
        <v/>
      </c>
      <c r="AI94" s="185" t="str">
        <f>+'5 - Diseño y Valoración Control'!V101</f>
        <v/>
      </c>
      <c r="AJ94" s="185"/>
      <c r="AK94" s="247" t="s">
        <v>1878</v>
      </c>
      <c r="AL94" s="211"/>
      <c r="AM94" s="211" t="str">
        <f>+'6 - Plan de Acciones Preventiva'!H99</f>
        <v/>
      </c>
      <c r="AN94" s="211">
        <f>+'6 - Plan de Acciones Preventiva'!I99</f>
        <v>0</v>
      </c>
      <c r="AO94" s="293">
        <f>+'6 - Plan de Acciones Preventiva'!J99</f>
        <v>0</v>
      </c>
      <c r="AP94" s="212">
        <f>+'6 - Plan de Acciones Preventiva'!AI99</f>
        <v>0</v>
      </c>
      <c r="AQ94" s="238" t="e">
        <f t="shared" si="17"/>
        <v>#DIV/0!</v>
      </c>
      <c r="AR94" s="212">
        <f>+'6 - Plan de Acciones Preventiva'!AK99</f>
        <v>0</v>
      </c>
      <c r="AS94" s="243"/>
      <c r="AT94" s="243">
        <f>+'6 - Plan de Acciones Preventiva'!AM99</f>
        <v>0</v>
      </c>
      <c r="AU94" s="212">
        <f>+'7 - Materialización del Riesgo'!G101</f>
        <v>0</v>
      </c>
      <c r="AV94" s="212">
        <f>+'7 - Materialización del Riesgo'!H101</f>
        <v>0</v>
      </c>
      <c r="AW94" s="212">
        <f>+'7 - Materialización del Riesgo'!I101</f>
        <v>0</v>
      </c>
      <c r="AX94" s="212" t="e">
        <f>+'7 - Materialización del Riesgo'!J101</f>
        <v>#DIV/0!</v>
      </c>
      <c r="AY94" s="212" t="e">
        <f>+'7 - Materialización del Riesgo'!K101</f>
        <v>#DIV/0!</v>
      </c>
      <c r="AZ94" s="212">
        <f>+'7 - Materialización del Riesgo'!L101</f>
        <v>0</v>
      </c>
      <c r="BA94" s="212">
        <f>+'7 - Materialización del Riesgo'!M101</f>
        <v>0</v>
      </c>
      <c r="BB94" s="212">
        <f>+'7 - Materialización del Riesgo'!N101</f>
        <v>0</v>
      </c>
      <c r="BC94" s="212">
        <f>+'7 - Materialización del Riesgo'!O101</f>
        <v>0</v>
      </c>
      <c r="BD94" s="212" t="e">
        <f>+'7 - Materialización del Riesgo'!P101</f>
        <v>#DIV/0!</v>
      </c>
      <c r="BE94" s="238">
        <f>+'7 - Materialización del Riesgo'!Q101</f>
        <v>1</v>
      </c>
    </row>
    <row r="95" spans="2:65" s="114" customFormat="1" ht="75" x14ac:dyDescent="0.25">
      <c r="B95" s="211" t="str">
        <f>+'3 - Identificación del Riesgo'!B101</f>
        <v>GESTIÓN DE LA INFORMACIÓN</v>
      </c>
      <c r="C95" s="211" t="str">
        <f>+'3 - Identificación del Riesgo'!C101</f>
        <v>Prestar servicios de tecnologías de información y comunicaciones, y geografía y topografía oportunos para la operación y la toma de decisiones de la Agencia</v>
      </c>
      <c r="D95" s="211" t="str">
        <f>+'3 - Identificación del Riesgo'!D101</f>
        <v>Desde la conceptualización de los servicios de tecnología de información y comunicaciones, y gestión de la información de geografía y topografía de la Entidad hasta el uso, administración y soporte</v>
      </c>
      <c r="E95" s="212" t="str">
        <f>+'3 - Identificación del Riesgo'!F101</f>
        <v>DIRECCIÓN GENERAL - GEOGRAFÍA, TOPOGRAFÍA Y CATASTRO</v>
      </c>
      <c r="F95" s="247" t="s">
        <v>1751</v>
      </c>
      <c r="G95" s="212" t="str">
        <f>+'3 - Identificación del Riesgo'!H101</f>
        <v>Entrega de información fuera de los estándares y requisitos técnicos mínimos</v>
      </c>
      <c r="H95" s="212" t="str">
        <f>+'3 - Identificación del Riesgo'!I101</f>
        <v>Pérdida Reputacional</v>
      </c>
      <c r="I95" s="211"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95" s="215">
        <f>+'3 - Identificación del Riesgo'!O101</f>
        <v>44701</v>
      </c>
      <c r="K95" s="215" t="str">
        <f>+'3 - Identificación del Riesgo'!K101</f>
        <v>OPERATIVOS</v>
      </c>
      <c r="L95" s="214" t="str">
        <f>+'3 - Identificación del Riesgo'!N101</f>
        <v>Usuarios, productos y prácticas</v>
      </c>
      <c r="M95" s="213">
        <v>1850</v>
      </c>
      <c r="N95" s="241" t="str">
        <f t="shared" si="10"/>
        <v>Alta</v>
      </c>
      <c r="O95" s="242">
        <f t="shared" si="11"/>
        <v>0.8</v>
      </c>
      <c r="P95" s="213" t="s">
        <v>393</v>
      </c>
      <c r="Q95" s="241" t="str">
        <f>IF(OR(P95=[1]Datos!$A$23,P95=[1]Datos!$B$23),"Leve",IF(OR(P95=[1]Datos!$A$24,P95=[1]Datos!$B$24),"Menor",IF(OR(P95=[1]Datos!$A$25,P95=[1]Datos!$B$25),"Moderado",IF(OR(P95=[1]Datos!$A$26,P95=[1]Datos!$B$26),"Mayor",IF(OR(P95=[1]Datos!$A$27,P95=[1]Datos!$B$27),"Catastrófico","")))))</f>
        <v>Moderado</v>
      </c>
      <c r="R95" s="242">
        <f t="shared" si="12"/>
        <v>0.6</v>
      </c>
      <c r="S95" s="241" t="str">
        <f t="shared" si="13"/>
        <v>Alto</v>
      </c>
      <c r="T95" s="241" t="str">
        <f t="shared" si="14"/>
        <v>Reducir</v>
      </c>
      <c r="U95" s="247" t="s">
        <v>1629</v>
      </c>
      <c r="V95" s="211" t="str">
        <f>+'5 - Diseño y Valoración Control'!I102</f>
        <v>DIRECCIÓN GENERAL - GEOGRAFÍA - TOPOGRAFÍA Y CATASTRO</v>
      </c>
      <c r="W95" s="211" t="str">
        <f>+'5 - Diseño y Valoración Control'!J102</f>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v>
      </c>
      <c r="X95" s="212" t="str">
        <f>+'5 - Diseño y Valoración Control'!K102</f>
        <v>Preventivo</v>
      </c>
      <c r="Y95" s="99" t="str">
        <f t="shared" si="18"/>
        <v>Probabilidad</v>
      </c>
      <c r="Z95" s="212" t="str">
        <f>+'5 - Diseño y Valoración Control'!M102</f>
        <v>Manual</v>
      </c>
      <c r="AA95" s="99" t="str">
        <f t="shared" si="19"/>
        <v>40%</v>
      </c>
      <c r="AB95" s="212" t="str">
        <f>+'5 - Diseño y Valoración Control'!O102</f>
        <v>Documentado</v>
      </c>
      <c r="AC95" s="212" t="s">
        <v>421</v>
      </c>
      <c r="AD95" s="212" t="str">
        <f>+'5 - Diseño y Valoración Control'!Q102</f>
        <v>Con registro</v>
      </c>
      <c r="AE95" s="202">
        <f>+'5 - Diseño y Valoración Control'!R102</f>
        <v>0.48</v>
      </c>
      <c r="AF95" s="185" t="str">
        <f>+'5 - Diseño y Valoración Control'!S102</f>
        <v>Media</v>
      </c>
      <c r="AG95" s="202">
        <f>+'5 - Diseño y Valoración Control'!T102</f>
        <v>0.6</v>
      </c>
      <c r="AH95" s="185" t="str">
        <f>+'5 - Diseño y Valoración Control'!U102</f>
        <v>Moderado</v>
      </c>
      <c r="AI95" s="185" t="str">
        <f>+'5 - Diseño y Valoración Control'!V102</f>
        <v>Moderado</v>
      </c>
      <c r="AJ95" s="185" t="str">
        <f>+'5 - Diseño y Valoración Control'!W102</f>
        <v>Reducir</v>
      </c>
      <c r="AK95" s="247" t="s">
        <v>1879</v>
      </c>
      <c r="AL95" s="211" t="s">
        <v>2425</v>
      </c>
      <c r="AM95" s="211" t="str">
        <f>+'6 - Plan de Acciones Preventiva'!H100</f>
        <v>DIRECCIÓN GENERAL - GEOGRAFÍA, TOPOGRAFÍA Y CATASTRO</v>
      </c>
      <c r="AN95" s="293" t="s">
        <v>2424</v>
      </c>
      <c r="AO95" s="294">
        <f>+'6 - Plan de Acciones Preventiva'!J100</f>
        <v>1</v>
      </c>
      <c r="AP95" s="212">
        <v>1</v>
      </c>
      <c r="AQ95" s="238">
        <f t="shared" si="17"/>
        <v>1</v>
      </c>
      <c r="AR95" s="212" t="s">
        <v>2439</v>
      </c>
      <c r="AS95" s="243"/>
      <c r="AT95" s="243"/>
      <c r="AU95" s="212" t="s">
        <v>326</v>
      </c>
      <c r="AV95" s="212">
        <f>+'7 - Materialización del Riesgo'!H102</f>
        <v>0</v>
      </c>
      <c r="AW95" s="212">
        <f>+'7 - Materialización del Riesgo'!I102</f>
        <v>0</v>
      </c>
      <c r="AX95" s="212" t="e">
        <f>+'7 - Materialización del Riesgo'!J102</f>
        <v>#DIV/0!</v>
      </c>
      <c r="AY95" s="212" t="e">
        <f>+'7 - Materialización del Riesgo'!K102</f>
        <v>#DIV/0!</v>
      </c>
      <c r="AZ95" s="212">
        <f>+'7 - Materialización del Riesgo'!L102</f>
        <v>0</v>
      </c>
      <c r="BA95" s="212">
        <f>+'7 - Materialización del Riesgo'!M102</f>
        <v>0</v>
      </c>
      <c r="BB95" s="212">
        <f>+'7 - Materialización del Riesgo'!N102</f>
        <v>0</v>
      </c>
      <c r="BC95" s="212">
        <f>+'7 - Materialización del Riesgo'!O102</f>
        <v>0</v>
      </c>
      <c r="BD95" s="212" t="e">
        <f>+'7 - Materialización del Riesgo'!P102</f>
        <v>#DIV/0!</v>
      </c>
      <c r="BE95" s="238">
        <f>+'7 - Materialización del Riesgo'!Q102</f>
        <v>1</v>
      </c>
    </row>
    <row r="96" spans="2:65" s="114" customFormat="1" ht="60" x14ac:dyDescent="0.25">
      <c r="B96" s="211" t="str">
        <f>+'3 - Identificación del Riesgo'!B102</f>
        <v>GESTIÓN DE LA INFORMACIÓN</v>
      </c>
      <c r="C96" s="211" t="str">
        <f>+'3 - Identificación del Riesgo'!C102</f>
        <v>Prestar servicios de tecnologías de información y comunicaciones, y geografía y topografía oportunos para la operación y la toma de decisiones de la Agencia</v>
      </c>
      <c r="D96" s="211" t="str">
        <f>+'3 - Identificación del Riesgo'!D102</f>
        <v>Desde la conceptualización de los servicios de tecnología de información y comunicaciones, y gestión de la información de geografía y topografía de la Entidad hasta el uso, administración y soporte</v>
      </c>
      <c r="E96" s="212" t="str">
        <f>+'3 - Identificación del Riesgo'!F102</f>
        <v>DIRECCIÓN GENERAL - GEOGRAFÍA, TOPOGRAFÍA Y CATASTRO</v>
      </c>
      <c r="F96" s="247" t="s">
        <v>1751</v>
      </c>
      <c r="G96" s="212" t="str">
        <f>+'3 - Identificación del Riesgo'!H102</f>
        <v>Entrega de información fuera de los estándares y requisitos técnicos mínimos</v>
      </c>
      <c r="H96" s="212" t="str">
        <f>+'3 - Identificación del Riesgo'!I102</f>
        <v>Pérdida Reputacional</v>
      </c>
      <c r="I96" s="211"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J96" s="215">
        <f>+'3 - Identificación del Riesgo'!O102</f>
        <v>44701</v>
      </c>
      <c r="K96" s="215" t="str">
        <f>+'3 - Identificación del Riesgo'!K102</f>
        <v>OPERATIVOS</v>
      </c>
      <c r="L96" s="214" t="str">
        <f>+'3 - Identificación del Riesgo'!N102</f>
        <v>Usuarios, productos y prácticas</v>
      </c>
      <c r="M96" s="213"/>
      <c r="N96" s="241" t="str">
        <f t="shared" si="10"/>
        <v/>
      </c>
      <c r="O96" s="242" t="str">
        <f t="shared" si="11"/>
        <v/>
      </c>
      <c r="P96" s="213"/>
      <c r="Q96" s="241" t="str">
        <f>IF(OR(P96=[1]Datos!$A$23,P96=[1]Datos!$B$23),"Leve",IF(OR(P96=[1]Datos!$A$24,P96=[1]Datos!$B$24),"Menor",IF(OR(P96=[1]Datos!$A$25,P96=[1]Datos!$B$25),"Moderado",IF(OR(P96=[1]Datos!$A$26,P96=[1]Datos!$B$26),"Mayor",IF(OR(P96=[1]Datos!$A$27,P96=[1]Datos!$B$27),"Catastrófico","")))))</f>
        <v/>
      </c>
      <c r="R96" s="242" t="str">
        <f t="shared" si="12"/>
        <v/>
      </c>
      <c r="S96" s="241" t="str">
        <f t="shared" si="13"/>
        <v/>
      </c>
      <c r="T96" s="241" t="e">
        <f t="shared" si="14"/>
        <v>#N/A</v>
      </c>
      <c r="U96" s="247" t="s">
        <v>1630</v>
      </c>
      <c r="V96" s="211" t="str">
        <f>+'5 - Diseño y Valoración Control'!I103</f>
        <v>DIRECCIÓN GENERAL - GEOGRAFÍA - TOPOGRAFÍA Y CATASTRO</v>
      </c>
      <c r="W96" s="211" t="str">
        <f>+'5 - Diseño y Valoración Control'!J103</f>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v>
      </c>
      <c r="X96" s="212" t="str">
        <f>+'5 - Diseño y Valoración Control'!K103</f>
        <v>Correctivo</v>
      </c>
      <c r="Y96" s="99" t="str">
        <f t="shared" si="18"/>
        <v>Impacto</v>
      </c>
      <c r="Z96" s="212" t="str">
        <f>+'5 - Diseño y Valoración Control'!M103</f>
        <v>Manual</v>
      </c>
      <c r="AA96" s="99" t="str">
        <f t="shared" si="19"/>
        <v>25%</v>
      </c>
      <c r="AB96" s="212" t="str">
        <f>+'5 - Diseño y Valoración Control'!O103</f>
        <v>Documentado</v>
      </c>
      <c r="AC96" s="212" t="s">
        <v>421</v>
      </c>
      <c r="AD96" s="212" t="str">
        <f>+'5 - Diseño y Valoración Control'!Q103</f>
        <v>Con registro</v>
      </c>
      <c r="AE96" s="202">
        <f>+'5 - Diseño y Valoración Control'!R103</f>
        <v>0</v>
      </c>
      <c r="AF96" s="185" t="str">
        <f>+'5 - Diseño y Valoración Control'!S103</f>
        <v/>
      </c>
      <c r="AG96" s="202">
        <f>+'5 - Diseño y Valoración Control'!T103</f>
        <v>0</v>
      </c>
      <c r="AH96" s="185" t="str">
        <f>+'5 - Diseño y Valoración Control'!U103</f>
        <v/>
      </c>
      <c r="AI96" s="185" t="str">
        <f>+'5 - Diseño y Valoración Control'!V103</f>
        <v/>
      </c>
      <c r="AJ96" s="185"/>
      <c r="AK96" s="247" t="s">
        <v>1880</v>
      </c>
      <c r="AL96" s="211" t="s">
        <v>2426</v>
      </c>
      <c r="AM96" s="211" t="str">
        <f>+'6 - Plan de Acciones Preventiva'!H101</f>
        <v>DIRECCIÓN GENERAL - GEOGRAFÍA, TOPOGRAFÍA Y CATASTRO</v>
      </c>
      <c r="AN96" s="293" t="s">
        <v>1411</v>
      </c>
      <c r="AO96" s="294">
        <f>+'6 - Plan de Acciones Preventiva'!J101</f>
        <v>1</v>
      </c>
      <c r="AP96" s="212">
        <v>1</v>
      </c>
      <c r="AQ96" s="238">
        <f t="shared" si="17"/>
        <v>1</v>
      </c>
      <c r="AR96" s="212" t="s">
        <v>2439</v>
      </c>
      <c r="AS96" s="243"/>
      <c r="AT96" s="243"/>
      <c r="AU96" s="212">
        <f>+'7 - Materialización del Riesgo'!G103</f>
        <v>0</v>
      </c>
      <c r="AV96" s="212">
        <f>+'7 - Materialización del Riesgo'!H103</f>
        <v>0</v>
      </c>
      <c r="AW96" s="212">
        <f>+'7 - Materialización del Riesgo'!I103</f>
        <v>0</v>
      </c>
      <c r="AX96" s="212" t="e">
        <f>+'7 - Materialización del Riesgo'!J103</f>
        <v>#DIV/0!</v>
      </c>
      <c r="AY96" s="212" t="e">
        <f>+'7 - Materialización del Riesgo'!K103</f>
        <v>#DIV/0!</v>
      </c>
      <c r="AZ96" s="212">
        <f>+'7 - Materialización del Riesgo'!L103</f>
        <v>0</v>
      </c>
      <c r="BA96" s="212">
        <f>+'7 - Materialización del Riesgo'!M103</f>
        <v>0</v>
      </c>
      <c r="BB96" s="212">
        <f>+'7 - Materialización del Riesgo'!N103</f>
        <v>0</v>
      </c>
      <c r="BC96" s="212">
        <f>+'7 - Materialización del Riesgo'!O103</f>
        <v>0</v>
      </c>
      <c r="BD96" s="212" t="e">
        <f>+'7 - Materialización del Riesgo'!P103</f>
        <v>#DIV/0!</v>
      </c>
      <c r="BE96" s="238">
        <f>+'7 - Materialización del Riesgo'!Q103</f>
        <v>1</v>
      </c>
    </row>
    <row r="97" spans="2:57" s="114" customFormat="1" ht="60" customHeight="1" x14ac:dyDescent="0.25">
      <c r="B97" s="211" t="str">
        <f>+'3 - Identificación del Riesgo'!B103</f>
        <v>GESTIÓN DE LA INFORMACIÓN</v>
      </c>
      <c r="C97" s="211" t="str">
        <f>+'3 - Identificación del Riesgo'!C103</f>
        <v>Prestar servicios de tecnologías de información y comunicaciones, y geografía y topografía oportunos para la operación y la toma de decisiones de la Agencia</v>
      </c>
      <c r="D97" s="211" t="str">
        <f>+'3 - Identificación del Riesgo'!D103</f>
        <v>Desde la conceptualización de los servicios de tecnología de información y comunicaciones, y gestión de la información de geografía y topografía de la Entidad hasta el uso, administración y soporte</v>
      </c>
      <c r="E97" s="212" t="str">
        <f>+'3 - Identificación del Riesgo'!F103</f>
        <v>SUBDIRECCIÓN DE SISTEMAS DE INFORMACIÓN DE TIERRAS</v>
      </c>
      <c r="F97" s="247" t="s">
        <v>1752</v>
      </c>
      <c r="G97" s="212" t="str">
        <f>+'3 - Identificación del Riesgo'!H103</f>
        <v>Incumplimiento en la entrega de productos y servicios en la construcción de soluciones de software</v>
      </c>
      <c r="H97" s="212" t="str">
        <f>+'3 - Identificación del Riesgo'!I103</f>
        <v>Afectación Económica o presupuestal</v>
      </c>
      <c r="I97" s="211"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J97" s="215">
        <f>+'3 - Identificación del Riesgo'!O103</f>
        <v>44701</v>
      </c>
      <c r="K97" s="215" t="str">
        <f>+'3 - Identificación del Riesgo'!K103</f>
        <v>SATISFACCIÓN DEL CLIENTE</v>
      </c>
      <c r="L97" s="214" t="str">
        <f>+'3 - Identificación del Riesgo'!N103</f>
        <v>Ejecución y administración de procesos</v>
      </c>
      <c r="M97" s="213">
        <v>12</v>
      </c>
      <c r="N97" s="241" t="str">
        <f t="shared" si="10"/>
        <v>Baja</v>
      </c>
      <c r="O97" s="242">
        <f t="shared" si="11"/>
        <v>0.4</v>
      </c>
      <c r="P97" s="213" t="s">
        <v>951</v>
      </c>
      <c r="Q97" s="241" t="str">
        <f>IF(OR(P97=[1]Datos!$A$23,P97=[1]Datos!$B$23),"Leve",IF(OR(P97=[1]Datos!$A$24,P97=[1]Datos!$B$24),"Menor",IF(OR(P97=[1]Datos!$A$25,P97=[1]Datos!$B$25),"Moderado",IF(OR(P97=[1]Datos!$A$26,P97=[1]Datos!$B$26),"Mayor",IF(OR(P97=[1]Datos!$A$27,P97=[1]Datos!$B$27),"Catastrófico","")))))</f>
        <v>Catastrófico</v>
      </c>
      <c r="R97" s="242">
        <f t="shared" si="12"/>
        <v>1</v>
      </c>
      <c r="S97" s="241" t="str">
        <f t="shared" si="13"/>
        <v>Extremo</v>
      </c>
      <c r="T97" s="241" t="str">
        <f t="shared" si="14"/>
        <v>Reducir</v>
      </c>
      <c r="U97" s="247" t="s">
        <v>1631</v>
      </c>
      <c r="V97" s="211" t="str">
        <f>+'5 - Diseño y Valoración Control'!I104</f>
        <v>SUBDIRECCIÓN SISTEMAS INFORMACIÓN DE TIERRAS</v>
      </c>
      <c r="W97" s="211" t="str">
        <f>+'5 - Diseño y Valoración Control'!J104</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97" s="212" t="str">
        <f>+'5 - Diseño y Valoración Control'!K104</f>
        <v>Preventivo</v>
      </c>
      <c r="Y97" s="99" t="str">
        <f t="shared" si="18"/>
        <v>Probabilidad</v>
      </c>
      <c r="Z97" s="212" t="str">
        <f>+'5 - Diseño y Valoración Control'!M104</f>
        <v>Automático</v>
      </c>
      <c r="AA97" s="99" t="str">
        <f t="shared" si="19"/>
        <v>50%</v>
      </c>
      <c r="AB97" s="212" t="str">
        <f>+'5 - Diseño y Valoración Control'!O104</f>
        <v>Documentado</v>
      </c>
      <c r="AC97" s="212" t="s">
        <v>421</v>
      </c>
      <c r="AD97" s="212" t="str">
        <f>+'5 - Diseño y Valoración Control'!Q104</f>
        <v>Con registro</v>
      </c>
      <c r="AE97" s="202">
        <f>+'5 - Diseño y Valoración Control'!R104</f>
        <v>0.2</v>
      </c>
      <c r="AF97" s="185" t="str">
        <f>+'5 - Diseño y Valoración Control'!S104</f>
        <v>Muy Baja</v>
      </c>
      <c r="AG97" s="202">
        <f>+'5 - Diseño y Valoración Control'!T104</f>
        <v>1</v>
      </c>
      <c r="AH97" s="185" t="str">
        <f>+'5 - Diseño y Valoración Control'!U104</f>
        <v>Catastrófico</v>
      </c>
      <c r="AI97" s="185" t="str">
        <f>+'5 - Diseño y Valoración Control'!V104</f>
        <v>Extremo</v>
      </c>
      <c r="AJ97" s="185" t="str">
        <f>+'5 - Diseño y Valoración Control'!W104</f>
        <v>Reducir</v>
      </c>
      <c r="AK97" s="247" t="s">
        <v>1881</v>
      </c>
      <c r="AL97" s="293" t="s">
        <v>1416</v>
      </c>
      <c r="AM97" s="293" t="s">
        <v>1417</v>
      </c>
      <c r="AN97" s="293" t="s">
        <v>1418</v>
      </c>
      <c r="AO97" s="294">
        <v>2</v>
      </c>
      <c r="AP97" s="212">
        <v>3</v>
      </c>
      <c r="AQ97" s="238">
        <f t="shared" si="17"/>
        <v>1.5</v>
      </c>
      <c r="AR97" s="212" t="s">
        <v>2439</v>
      </c>
      <c r="AS97" s="243" t="s">
        <v>2470</v>
      </c>
      <c r="AT97" s="243">
        <f>+'6 - Plan de Acciones Preventiva'!AM102</f>
        <v>0</v>
      </c>
      <c r="AU97" s="212" t="s">
        <v>326</v>
      </c>
      <c r="AV97" s="212">
        <f>+'7 - Materialización del Riesgo'!H104</f>
        <v>0</v>
      </c>
      <c r="AW97" s="212">
        <f>+'7 - Materialización del Riesgo'!I104</f>
        <v>0</v>
      </c>
      <c r="AX97" s="212" t="e">
        <f>+'7 - Materialización del Riesgo'!J104</f>
        <v>#DIV/0!</v>
      </c>
      <c r="AY97" s="212" t="e">
        <f>+'7 - Materialización del Riesgo'!K104</f>
        <v>#DIV/0!</v>
      </c>
      <c r="AZ97" s="212">
        <f>+'7 - Materialización del Riesgo'!L104</f>
        <v>0</v>
      </c>
      <c r="BA97" s="212">
        <f>+'7 - Materialización del Riesgo'!M104</f>
        <v>0</v>
      </c>
      <c r="BB97" s="212">
        <f>+'7 - Materialización del Riesgo'!N104</f>
        <v>0</v>
      </c>
      <c r="BC97" s="212">
        <f>+'7 - Materialización del Riesgo'!O104</f>
        <v>0</v>
      </c>
      <c r="BD97" s="212" t="e">
        <f>+'7 - Materialización del Riesgo'!P104</f>
        <v>#DIV/0!</v>
      </c>
      <c r="BE97" s="238">
        <f>+'7 - Materialización del Riesgo'!Q104</f>
        <v>1</v>
      </c>
    </row>
    <row r="98" spans="2:57" s="114" customFormat="1" ht="60" customHeight="1" x14ac:dyDescent="0.25">
      <c r="B98" s="211" t="str">
        <f>+'3 - Identificación del Riesgo'!B104</f>
        <v>GESTIÓN DE LA INFORMACIÓN</v>
      </c>
      <c r="C98" s="211" t="str">
        <f>+'3 - Identificación del Riesgo'!C104</f>
        <v>Prestar servicios de tecnologías de información y comunicaciones, y geografía y topografía oportunos para la operación y la toma de decisiones de la Agencia</v>
      </c>
      <c r="D98" s="211" t="str">
        <f>+'3 - Identificación del Riesgo'!D104</f>
        <v>Desde la conceptualización de los servicios de tecnología de información y comunicaciones, y gestión de la información de geografía y topografía de la Entidad hasta el uso, administración y soporte</v>
      </c>
      <c r="E98" s="212" t="str">
        <f>+'3 - Identificación del Riesgo'!F104</f>
        <v>SUBDIRECCIÓN DE SISTEMAS DE INFORMACIÓN DE TIERRAS</v>
      </c>
      <c r="F98" s="247" t="s">
        <v>1752</v>
      </c>
      <c r="G98" s="212" t="str">
        <f>+'3 - Identificación del Riesgo'!H104</f>
        <v>Incumplimiento en la entrega de productos y servicios en la construcción de soluciones de software</v>
      </c>
      <c r="H98" s="212" t="str">
        <f>+'3 - Identificación del Riesgo'!I104</f>
        <v>Afectación Económica o presupuestal</v>
      </c>
      <c r="I98" s="211"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J98" s="215">
        <f>+'3 - Identificación del Riesgo'!O104</f>
        <v>44701</v>
      </c>
      <c r="K98" s="215" t="str">
        <f>+'3 - Identificación del Riesgo'!K104</f>
        <v>SATISFACCIÓN DEL CLIENTE</v>
      </c>
      <c r="L98" s="214" t="str">
        <f>+'3 - Identificación del Riesgo'!N104</f>
        <v>Ejecución y administración de procesos</v>
      </c>
      <c r="M98" s="213">
        <v>12</v>
      </c>
      <c r="N98" s="241" t="str">
        <f t="shared" si="10"/>
        <v>Baja</v>
      </c>
      <c r="O98" s="242">
        <f t="shared" si="11"/>
        <v>0.4</v>
      </c>
      <c r="P98" s="213" t="s">
        <v>951</v>
      </c>
      <c r="Q98" s="241" t="str">
        <f>IF(OR(P98=[1]Datos!$A$23,P98=[1]Datos!$B$23),"Leve",IF(OR(P98=[1]Datos!$A$24,P98=[1]Datos!$B$24),"Menor",IF(OR(P98=[1]Datos!$A$25,P98=[1]Datos!$B$25),"Moderado",IF(OR(P98=[1]Datos!$A$26,P98=[1]Datos!$B$26),"Mayor",IF(OR(P98=[1]Datos!$A$27,P98=[1]Datos!$B$27),"Catastrófico","")))))</f>
        <v>Catastrófico</v>
      </c>
      <c r="R98" s="242">
        <f t="shared" si="12"/>
        <v>1</v>
      </c>
      <c r="S98" s="241" t="str">
        <f t="shared" si="13"/>
        <v>Extremo</v>
      </c>
      <c r="T98" s="241" t="str">
        <f t="shared" si="14"/>
        <v>Reducir</v>
      </c>
      <c r="U98" s="247" t="s">
        <v>1632</v>
      </c>
      <c r="V98" s="211" t="str">
        <f>+'5 - Diseño y Valoración Control'!I105</f>
        <v>SUBDIRECCIÓN SISTEMAS INFORMACIÓN DE TIERRAS</v>
      </c>
      <c r="W98" s="211" t="str">
        <f>+'5 - Diseño y Valoración Control'!J105</f>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
      <c r="X98" s="212" t="str">
        <f>+'5 - Diseño y Valoración Control'!K105</f>
        <v>Detectivo</v>
      </c>
      <c r="Y98" s="99" t="str">
        <f t="shared" si="18"/>
        <v>Impacto</v>
      </c>
      <c r="Z98" s="212" t="str">
        <f>+'5 - Diseño y Valoración Control'!M105</f>
        <v>Automático</v>
      </c>
      <c r="AA98" s="99" t="str">
        <f t="shared" si="19"/>
        <v>40%</v>
      </c>
      <c r="AB98" s="212" t="str">
        <f>+'5 - Diseño y Valoración Control'!O105</f>
        <v>Documentado</v>
      </c>
      <c r="AC98" s="212" t="s">
        <v>421</v>
      </c>
      <c r="AD98" s="212" t="str">
        <f>+'5 - Diseño y Valoración Control'!Q105</f>
        <v>Con registro</v>
      </c>
      <c r="AE98" s="202">
        <f>+'5 - Diseño y Valoración Control'!R105</f>
        <v>0.2</v>
      </c>
      <c r="AF98" s="185" t="str">
        <f>+'5 - Diseño y Valoración Control'!S105</f>
        <v>Muy Baja</v>
      </c>
      <c r="AG98" s="202">
        <f>+'5 - Diseño y Valoración Control'!T105</f>
        <v>0.6</v>
      </c>
      <c r="AH98" s="185" t="str">
        <f>+'5 - Diseño y Valoración Control'!U105</f>
        <v>Moderado</v>
      </c>
      <c r="AI98" s="185" t="str">
        <f>+'5 - Diseño y Valoración Control'!V105</f>
        <v>Moderado</v>
      </c>
      <c r="AJ98" s="185" t="str">
        <f>+'5 - Diseño y Valoración Control'!W105</f>
        <v>Reducir</v>
      </c>
      <c r="AK98" s="247" t="s">
        <v>1882</v>
      </c>
      <c r="AL98" s="293" t="s">
        <v>2382</v>
      </c>
      <c r="AM98" s="293" t="s">
        <v>1417</v>
      </c>
      <c r="AN98" s="293" t="s">
        <v>1420</v>
      </c>
      <c r="AO98" s="294">
        <v>3</v>
      </c>
      <c r="AP98" s="212">
        <v>2</v>
      </c>
      <c r="AQ98" s="238">
        <f t="shared" si="17"/>
        <v>0.66666666666666652</v>
      </c>
      <c r="AR98" s="212" t="s">
        <v>667</v>
      </c>
      <c r="AS98" s="243" t="s">
        <v>2471</v>
      </c>
      <c r="AT98" s="243">
        <f>+'6 - Plan de Acciones Preventiva'!AM103</f>
        <v>0</v>
      </c>
      <c r="AU98" s="212">
        <f>+'7 - Materialización del Riesgo'!G105</f>
        <v>0</v>
      </c>
      <c r="AV98" s="212">
        <f>+'7 - Materialización del Riesgo'!H105</f>
        <v>0</v>
      </c>
      <c r="AW98" s="212">
        <f>+'7 - Materialización del Riesgo'!I105</f>
        <v>0</v>
      </c>
      <c r="AX98" s="212" t="e">
        <f>+'7 - Materialización del Riesgo'!J105</f>
        <v>#DIV/0!</v>
      </c>
      <c r="AY98" s="212" t="e">
        <f>+'7 - Materialización del Riesgo'!K105</f>
        <v>#DIV/0!</v>
      </c>
      <c r="AZ98" s="212">
        <f>+'7 - Materialización del Riesgo'!L105</f>
        <v>0</v>
      </c>
      <c r="BA98" s="212">
        <f>+'7 - Materialización del Riesgo'!M105</f>
        <v>0</v>
      </c>
      <c r="BB98" s="212">
        <f>+'7 - Materialización del Riesgo'!N105</f>
        <v>0</v>
      </c>
      <c r="BC98" s="212">
        <f>+'7 - Materialización del Riesgo'!O105</f>
        <v>0</v>
      </c>
      <c r="BD98" s="212" t="e">
        <f>+'7 - Materialización del Riesgo'!P105</f>
        <v>#DIV/0!</v>
      </c>
      <c r="BE98" s="238">
        <f>+'7 - Materialización del Riesgo'!Q105</f>
        <v>1</v>
      </c>
    </row>
    <row r="99" spans="2:57" s="114" customFormat="1" ht="60" hidden="1" customHeight="1" x14ac:dyDescent="0.25">
      <c r="B99" s="211" t="str">
        <f>+'3 - Identificación del Riesgo'!B105</f>
        <v>GESTIÓN DE LA INFORMACIÓN</v>
      </c>
      <c r="C99" s="211" t="str">
        <f>+'3 - Identificación del Riesgo'!C105</f>
        <v>Prestar servicios de tecnologías de información y comunicaciones, y geografía y topografía oportunos para la operación y la toma de decisiones de la Agencia</v>
      </c>
      <c r="D99" s="211" t="str">
        <f>+'3 - Identificación del Riesgo'!D105</f>
        <v>Desde la conceptualización de los servicios de tecnología de información y comunicaciones, y gestión de la información de geografía y topografía de la Entidad hasta el uso, administración y soporte</v>
      </c>
      <c r="E99" s="212" t="str">
        <f>+'3 - Identificación del Riesgo'!F105</f>
        <v>SUBDIRECCIÓN DE SISTEMAS DE INFORMACIÓN DE TIERRAS</v>
      </c>
      <c r="F99" s="247" t="s">
        <v>1752</v>
      </c>
      <c r="G99" s="212" t="str">
        <f>+'3 - Identificación del Riesgo'!H105</f>
        <v>Incumplimiento en la entrega de productos y servicios en la construcción de soluciones de software</v>
      </c>
      <c r="H99" s="212" t="str">
        <f>+'3 - Identificación del Riesgo'!I105</f>
        <v>Afectación Económica o presupuestal</v>
      </c>
      <c r="I99" s="211"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J99" s="215">
        <f>+'3 - Identificación del Riesgo'!O105</f>
        <v>44701</v>
      </c>
      <c r="K99" s="215" t="str">
        <f>+'3 - Identificación del Riesgo'!K105</f>
        <v>SATISFACCIÓN DEL CLIENTE</v>
      </c>
      <c r="L99" s="214" t="str">
        <f>+'3 - Identificación del Riesgo'!N105</f>
        <v>Ejecución y administración de procesos</v>
      </c>
      <c r="M99" s="213"/>
      <c r="N99" s="241" t="str">
        <f t="shared" si="10"/>
        <v/>
      </c>
      <c r="O99" s="242" t="str">
        <f t="shared" si="11"/>
        <v/>
      </c>
      <c r="P99" s="213"/>
      <c r="Q99" s="241" t="str">
        <f>IF(OR(P99=[1]Datos!$A$23,P99=[1]Datos!$B$23),"Leve",IF(OR(P99=[1]Datos!$A$24,P99=[1]Datos!$B$24),"Menor",IF(OR(P99=[1]Datos!$A$25,P99=[1]Datos!$B$25),"Moderado",IF(OR(P99=[1]Datos!$A$26,P99=[1]Datos!$B$26),"Mayor",IF(OR(P99=[1]Datos!$A$27,P99=[1]Datos!$B$27),"Catastrófico","")))))</f>
        <v/>
      </c>
      <c r="R99" s="242" t="str">
        <f t="shared" si="12"/>
        <v/>
      </c>
      <c r="S99" s="241" t="str">
        <f t="shared" si="13"/>
        <v/>
      </c>
      <c r="T99" s="241" t="e">
        <f t="shared" si="14"/>
        <v>#N/A</v>
      </c>
      <c r="U99" s="247" t="s">
        <v>1633</v>
      </c>
      <c r="V99" s="211" t="str">
        <f>+'5 - Diseño y Valoración Control'!I106</f>
        <v>SUBDIRECCIÓN SISTEMAS INFORMACIÓN DE TIERRAS</v>
      </c>
      <c r="W99" s="211" t="str">
        <f>+'5 - Diseño y Valoración Control'!J106</f>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v>
      </c>
      <c r="X99" s="212" t="str">
        <f>+'5 - Diseño y Valoración Control'!K106</f>
        <v>Correctivo</v>
      </c>
      <c r="Y99" s="99" t="str">
        <f t="shared" si="18"/>
        <v>Impacto</v>
      </c>
      <c r="Z99" s="212" t="str">
        <f>+'5 - Diseño y Valoración Control'!M106</f>
        <v>Manual</v>
      </c>
      <c r="AA99" s="99" t="str">
        <f t="shared" si="19"/>
        <v>25%</v>
      </c>
      <c r="AB99" s="212" t="str">
        <f>+'5 - Diseño y Valoración Control'!O106</f>
        <v>Documentado</v>
      </c>
      <c r="AC99" s="212" t="s">
        <v>421</v>
      </c>
      <c r="AD99" s="212" t="str">
        <f>+'5 - Diseño y Valoración Control'!Q106</f>
        <v>Con registro</v>
      </c>
      <c r="AE99" s="202">
        <f>+'5 - Diseño y Valoración Control'!R106</f>
        <v>0</v>
      </c>
      <c r="AF99" s="185" t="str">
        <f>+'5 - Diseño y Valoración Control'!S106</f>
        <v/>
      </c>
      <c r="AG99" s="202">
        <f>+'5 - Diseño y Valoración Control'!T106</f>
        <v>0</v>
      </c>
      <c r="AH99" s="185" t="str">
        <f>+'5 - Diseño y Valoración Control'!U106</f>
        <v/>
      </c>
      <c r="AI99" s="185" t="str">
        <f>+'5 - Diseño y Valoración Control'!V106</f>
        <v/>
      </c>
      <c r="AJ99" s="185"/>
      <c r="AK99" s="247" t="s">
        <v>1883</v>
      </c>
      <c r="AL99" s="211"/>
      <c r="AM99" s="211" t="str">
        <f>+'6 - Plan de Acciones Preventiva'!H104</f>
        <v/>
      </c>
      <c r="AN99" s="211">
        <f>+'6 - Plan de Acciones Preventiva'!I104</f>
        <v>0</v>
      </c>
      <c r="AO99" s="293">
        <f>+'6 - Plan de Acciones Preventiva'!J104</f>
        <v>0</v>
      </c>
      <c r="AP99" s="212">
        <f>+'6 - Plan de Acciones Preventiva'!AI104</f>
        <v>0</v>
      </c>
      <c r="AQ99" s="238" t="e">
        <f t="shared" si="17"/>
        <v>#DIV/0!</v>
      </c>
      <c r="AR99" s="212">
        <f>+'6 - Plan de Acciones Preventiva'!AK104</f>
        <v>0</v>
      </c>
      <c r="AS99" s="243"/>
      <c r="AT99" s="243">
        <f>+'6 - Plan de Acciones Preventiva'!AM104</f>
        <v>0</v>
      </c>
      <c r="AU99" s="212">
        <f>+'7 - Materialización del Riesgo'!G106</f>
        <v>0</v>
      </c>
      <c r="AV99" s="212">
        <f>+'7 - Materialización del Riesgo'!H106</f>
        <v>0</v>
      </c>
      <c r="AW99" s="212">
        <f>+'7 - Materialización del Riesgo'!I106</f>
        <v>0</v>
      </c>
      <c r="AX99" s="212" t="e">
        <f>+'7 - Materialización del Riesgo'!J106</f>
        <v>#DIV/0!</v>
      </c>
      <c r="AY99" s="212" t="e">
        <f>+'7 - Materialización del Riesgo'!K106</f>
        <v>#DIV/0!</v>
      </c>
      <c r="AZ99" s="212">
        <f>+'7 - Materialización del Riesgo'!L106</f>
        <v>0</v>
      </c>
      <c r="BA99" s="212">
        <f>+'7 - Materialización del Riesgo'!M106</f>
        <v>0</v>
      </c>
      <c r="BB99" s="212">
        <f>+'7 - Materialización del Riesgo'!N106</f>
        <v>0</v>
      </c>
      <c r="BC99" s="212">
        <f>+'7 - Materialización del Riesgo'!O106</f>
        <v>0</v>
      </c>
      <c r="BD99" s="212" t="e">
        <f>+'7 - Materialización del Riesgo'!P106</f>
        <v>#DIV/0!</v>
      </c>
      <c r="BE99" s="238">
        <f>+'7 - Materialización del Riesgo'!Q106</f>
        <v>1</v>
      </c>
    </row>
    <row r="100" spans="2:57" s="114" customFormat="1" ht="60" x14ac:dyDescent="0.25">
      <c r="B100" s="211" t="str">
        <f>+'3 - Identificación del Riesgo'!B106</f>
        <v>GESTIÓN DE LA INFORMACIÓN</v>
      </c>
      <c r="C100" s="211" t="str">
        <f>+'3 - Identificación del Riesgo'!C106</f>
        <v>Prestar servicios de tecnologías de información y comunicaciones, y geografía y topografía oportunos para la operación y la toma de decisiones de la Agencia</v>
      </c>
      <c r="D100" s="211" t="str">
        <f>+'3 - Identificación del Riesgo'!D106</f>
        <v>Desde la conceptualización de los servicios de tecnología de información y comunicaciones, y gestión de la información de geografía y topografía de la Entidad hasta el uso, administración y soporte</v>
      </c>
      <c r="E100" s="212" t="str">
        <f>+'3 - Identificación del Riesgo'!F106</f>
        <v>SUBDIRECCIÓN DE SISTEMAS DE INFORMACIÓN DE TIERRAS</v>
      </c>
      <c r="F100" s="247" t="s">
        <v>1753</v>
      </c>
      <c r="G100" s="212" t="str">
        <f>+'3 - Identificación del Riesgo'!H106</f>
        <v>Incumplir los tiempos de entrega de desarrollo y ajustes a las aplicaciones de la Agencia</v>
      </c>
      <c r="H100" s="212" t="str">
        <f>+'3 - Identificación del Riesgo'!I106</f>
        <v>Afectación Económica o presupuestal</v>
      </c>
      <c r="I100" s="211"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J100" s="215">
        <f>+'3 - Identificación del Riesgo'!O106</f>
        <v>44701</v>
      </c>
      <c r="K100" s="215" t="str">
        <f>+'3 - Identificación del Riesgo'!K106</f>
        <v>OPERATIVOS</v>
      </c>
      <c r="L100" s="214" t="str">
        <f>+'3 - Identificación del Riesgo'!N106</f>
        <v>Ejecución y administración de procesos</v>
      </c>
      <c r="M100" s="213">
        <v>12</v>
      </c>
      <c r="N100" s="241" t="str">
        <f t="shared" si="10"/>
        <v>Baja</v>
      </c>
      <c r="O100" s="242">
        <f t="shared" si="11"/>
        <v>0.4</v>
      </c>
      <c r="P100" s="213" t="s">
        <v>951</v>
      </c>
      <c r="Q100" s="241" t="str">
        <f>IF(OR(P100=[1]Datos!$A$23,P100=[1]Datos!$B$23),"Leve",IF(OR(P100=[1]Datos!$A$24,P100=[1]Datos!$B$24),"Menor",IF(OR(P100=[1]Datos!$A$25,P100=[1]Datos!$B$25),"Moderado",IF(OR(P100=[1]Datos!$A$26,P100=[1]Datos!$B$26),"Mayor",IF(OR(P100=[1]Datos!$A$27,P100=[1]Datos!$B$27),"Catastrófico","")))))</f>
        <v>Catastrófico</v>
      </c>
      <c r="R100" s="242">
        <f t="shared" si="12"/>
        <v>1</v>
      </c>
      <c r="S100" s="241" t="str">
        <f t="shared" si="13"/>
        <v>Extremo</v>
      </c>
      <c r="T100" s="241" t="str">
        <f t="shared" si="14"/>
        <v>Reducir</v>
      </c>
      <c r="U100" s="247" t="s">
        <v>1634</v>
      </c>
      <c r="V100" s="211" t="str">
        <f>+'5 - Diseño y Valoración Control'!I107</f>
        <v>SUBDIRECCIÓN SISTEMAS INFORMACIÓN DE TIERRAS</v>
      </c>
      <c r="W100" s="211" t="str">
        <f>+'5 - Diseño y Valoración Control'!J107</f>
        <v>Subdirección Sistemas Información de Tierras ejecuta pruebas a través del informe de ciclo de vida de desarrollo de software (etapa de pruebas) realizando los ciclos de pruebas correspondientes a los componentes del software para su posterior paso a producción</v>
      </c>
      <c r="X100" s="212" t="str">
        <f>+'5 - Diseño y Valoración Control'!K107</f>
        <v>Preventivo</v>
      </c>
      <c r="Y100" s="99" t="str">
        <f t="shared" si="18"/>
        <v>Probabilidad</v>
      </c>
      <c r="Z100" s="212" t="str">
        <f>+'5 - Diseño y Valoración Control'!M107</f>
        <v>Automático</v>
      </c>
      <c r="AA100" s="99" t="str">
        <f t="shared" si="19"/>
        <v>50%</v>
      </c>
      <c r="AB100" s="212" t="str">
        <f>+'5 - Diseño y Valoración Control'!O107</f>
        <v>Documentado</v>
      </c>
      <c r="AC100" s="212" t="s">
        <v>421</v>
      </c>
      <c r="AD100" s="212" t="str">
        <f>+'5 - Diseño y Valoración Control'!Q107</f>
        <v>Con registro</v>
      </c>
      <c r="AE100" s="202">
        <f>+'5 - Diseño y Valoración Control'!R107</f>
        <v>0.2</v>
      </c>
      <c r="AF100" s="185" t="str">
        <f>+'5 - Diseño y Valoración Control'!S107</f>
        <v>Muy Baja</v>
      </c>
      <c r="AG100" s="202">
        <f>+'5 - Diseño y Valoración Control'!T107</f>
        <v>1</v>
      </c>
      <c r="AH100" s="185" t="str">
        <f>+'5 - Diseño y Valoración Control'!U107</f>
        <v>Catastrófico</v>
      </c>
      <c r="AI100" s="185" t="str">
        <f>+'5 - Diseño y Valoración Control'!V107</f>
        <v>Extremo</v>
      </c>
      <c r="AJ100" s="185" t="str">
        <f>+'5 - Diseño y Valoración Control'!W107</f>
        <v>Reducir</v>
      </c>
      <c r="AK100" s="247" t="s">
        <v>1884</v>
      </c>
      <c r="AL100" s="293" t="s">
        <v>1421</v>
      </c>
      <c r="AM100" s="293" t="s">
        <v>1417</v>
      </c>
      <c r="AN100" s="293" t="s">
        <v>1422</v>
      </c>
      <c r="AO100" s="294">
        <v>3</v>
      </c>
      <c r="AP100" s="212">
        <v>5</v>
      </c>
      <c r="AQ100" s="238">
        <f t="shared" si="17"/>
        <v>1.666666666666667</v>
      </c>
      <c r="AR100" s="212" t="s">
        <v>2439</v>
      </c>
      <c r="AS100" s="243"/>
      <c r="AT100" s="243">
        <f>+'6 - Plan de Acciones Preventiva'!AM105</f>
        <v>0</v>
      </c>
      <c r="AU100" s="212" t="s">
        <v>326</v>
      </c>
      <c r="AV100" s="212">
        <f>+'7 - Materialización del Riesgo'!H107</f>
        <v>0</v>
      </c>
      <c r="AW100" s="212">
        <f>+'7 - Materialización del Riesgo'!I107</f>
        <v>0</v>
      </c>
      <c r="AX100" s="212" t="e">
        <f>+'7 - Materialización del Riesgo'!J107</f>
        <v>#DIV/0!</v>
      </c>
      <c r="AY100" s="212" t="e">
        <f>+'7 - Materialización del Riesgo'!K107</f>
        <v>#DIV/0!</v>
      </c>
      <c r="AZ100" s="212">
        <f>+'7 - Materialización del Riesgo'!L107</f>
        <v>0</v>
      </c>
      <c r="BA100" s="212">
        <f>+'7 - Materialización del Riesgo'!M107</f>
        <v>0</v>
      </c>
      <c r="BB100" s="212">
        <f>+'7 - Materialización del Riesgo'!N107</f>
        <v>0</v>
      </c>
      <c r="BC100" s="212">
        <f>+'7 - Materialización del Riesgo'!O107</f>
        <v>0</v>
      </c>
      <c r="BD100" s="212" t="e">
        <f>+'7 - Materialización del Riesgo'!P107</f>
        <v>#DIV/0!</v>
      </c>
      <c r="BE100" s="238">
        <f>+'7 - Materialización del Riesgo'!Q107</f>
        <v>1</v>
      </c>
    </row>
    <row r="101" spans="2:57" s="114" customFormat="1" ht="60" hidden="1" x14ac:dyDescent="0.25">
      <c r="B101" s="211" t="str">
        <f>+'3 - Identificación del Riesgo'!B107</f>
        <v>GESTIÓN DE LA INFORMACIÓN</v>
      </c>
      <c r="C101" s="211" t="str">
        <f>+'3 - Identificación del Riesgo'!C107</f>
        <v>Prestar servicios de tecnologías de información y comunicaciones, y geografía y topografía oportunos para la operación y la toma de decisiones de la Agencia</v>
      </c>
      <c r="D101" s="211" t="str">
        <f>+'3 - Identificación del Riesgo'!D107</f>
        <v>Desde la conceptualización de los servicios de tecnología de información y comunicaciones, y gestión de la información de geografía y topografía de la Entidad hasta el uso, administración y soporte</v>
      </c>
      <c r="E101" s="212" t="str">
        <f>+'3 - Identificación del Riesgo'!F107</f>
        <v>SUBDIRECCIÓN DE SISTEMAS DE INFORMACIÓN DE TIERRAS</v>
      </c>
      <c r="F101" s="247" t="s">
        <v>1753</v>
      </c>
      <c r="G101" s="212" t="str">
        <f>+'3 - Identificación del Riesgo'!H107</f>
        <v>Incumplir los tiempos de entrega de desarrollo y ajustes a las aplicaciones de la Agencia</v>
      </c>
      <c r="H101" s="212" t="str">
        <f>+'3 - Identificación del Riesgo'!I107</f>
        <v>Afectación Económica o presupuestal</v>
      </c>
      <c r="I101" s="211"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J101" s="215">
        <f>+'3 - Identificación del Riesgo'!O107</f>
        <v>44701</v>
      </c>
      <c r="K101" s="215" t="str">
        <f>+'3 - Identificación del Riesgo'!K107</f>
        <v>OPERATIVOS</v>
      </c>
      <c r="L101" s="214" t="str">
        <f>+'3 - Identificación del Riesgo'!N107</f>
        <v>Ejecución y administración de procesos</v>
      </c>
      <c r="M101" s="213"/>
      <c r="N101" s="241" t="str">
        <f t="shared" si="10"/>
        <v/>
      </c>
      <c r="O101" s="242" t="str">
        <f t="shared" si="11"/>
        <v/>
      </c>
      <c r="P101" s="213"/>
      <c r="Q101" s="241" t="str">
        <f>IF(OR(P101=[1]Datos!$A$23,P101=[1]Datos!$B$23),"Leve",IF(OR(P101=[1]Datos!$A$24,P101=[1]Datos!$B$24),"Menor",IF(OR(P101=[1]Datos!$A$25,P101=[1]Datos!$B$25),"Moderado",IF(OR(P101=[1]Datos!$A$26,P101=[1]Datos!$B$26),"Mayor",IF(OR(P101=[1]Datos!$A$27,P101=[1]Datos!$B$27),"Catastrófico","")))))</f>
        <v/>
      </c>
      <c r="R101" s="242" t="str">
        <f t="shared" si="12"/>
        <v/>
      </c>
      <c r="S101" s="241" t="str">
        <f t="shared" si="13"/>
        <v/>
      </c>
      <c r="T101" s="241" t="e">
        <f t="shared" si="14"/>
        <v>#N/A</v>
      </c>
      <c r="U101" s="247" t="s">
        <v>1635</v>
      </c>
      <c r="V101" s="211" t="str">
        <f>+'5 - Diseño y Valoración Control'!I108</f>
        <v>SUBDIRECCIÓN SISTEMAS INFORMACIÓN DE TIERRAS</v>
      </c>
      <c r="W101" s="211" t="str">
        <f>+'5 - Diseño y Valoración Control'!J108</f>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v>
      </c>
      <c r="X101" s="212" t="str">
        <f>+'5 - Diseño y Valoración Control'!K108</f>
        <v>Correctivo</v>
      </c>
      <c r="Y101" s="99" t="str">
        <f t="shared" si="18"/>
        <v>Impacto</v>
      </c>
      <c r="Z101" s="212" t="str">
        <f>+'5 - Diseño y Valoración Control'!M108</f>
        <v>Manual</v>
      </c>
      <c r="AA101" s="99" t="str">
        <f t="shared" si="19"/>
        <v>25%</v>
      </c>
      <c r="AB101" s="212" t="str">
        <f>+'5 - Diseño y Valoración Control'!O108</f>
        <v>Documentado</v>
      </c>
      <c r="AC101" s="212" t="s">
        <v>421</v>
      </c>
      <c r="AD101" s="212" t="str">
        <f>+'5 - Diseño y Valoración Control'!Q108</f>
        <v>Con registro</v>
      </c>
      <c r="AE101" s="202">
        <f>+'5 - Diseño y Valoración Control'!R108</f>
        <v>0</v>
      </c>
      <c r="AF101" s="185" t="str">
        <f>+'5 - Diseño y Valoración Control'!S108</f>
        <v/>
      </c>
      <c r="AG101" s="202">
        <f>+'5 - Diseño y Valoración Control'!T108</f>
        <v>0</v>
      </c>
      <c r="AH101" s="185" t="str">
        <f>+'5 - Diseño y Valoración Control'!U108</f>
        <v/>
      </c>
      <c r="AI101" s="185" t="str">
        <f>+'5 - Diseño y Valoración Control'!V108</f>
        <v/>
      </c>
      <c r="AJ101" s="185"/>
      <c r="AK101" s="247" t="s">
        <v>1885</v>
      </c>
      <c r="AL101" s="211"/>
      <c r="AM101" s="211" t="str">
        <f>+'6 - Plan de Acciones Preventiva'!H106</f>
        <v/>
      </c>
      <c r="AN101" s="211">
        <f>+'6 - Plan de Acciones Preventiva'!I106</f>
        <v>0</v>
      </c>
      <c r="AO101" s="293">
        <f>+'6 - Plan de Acciones Preventiva'!J106</f>
        <v>0</v>
      </c>
      <c r="AP101" s="212">
        <f>+'6 - Plan de Acciones Preventiva'!AI106</f>
        <v>0</v>
      </c>
      <c r="AQ101" s="238" t="e">
        <f t="shared" si="17"/>
        <v>#DIV/0!</v>
      </c>
      <c r="AR101" s="212">
        <f>+'6 - Plan de Acciones Preventiva'!AK106</f>
        <v>0</v>
      </c>
      <c r="AS101" s="243"/>
      <c r="AT101" s="243">
        <f>+'6 - Plan de Acciones Preventiva'!AM106</f>
        <v>0</v>
      </c>
      <c r="AU101" s="212">
        <f>+'7 - Materialización del Riesgo'!G108</f>
        <v>0</v>
      </c>
      <c r="AV101" s="212">
        <f>+'7 - Materialización del Riesgo'!H108</f>
        <v>0</v>
      </c>
      <c r="AW101" s="212">
        <f>+'7 - Materialización del Riesgo'!I108</f>
        <v>0</v>
      </c>
      <c r="AX101" s="212" t="e">
        <f>+'7 - Materialización del Riesgo'!J108</f>
        <v>#DIV/0!</v>
      </c>
      <c r="AY101" s="212" t="e">
        <f>+'7 - Materialización del Riesgo'!K108</f>
        <v>#DIV/0!</v>
      </c>
      <c r="AZ101" s="212">
        <f>+'7 - Materialización del Riesgo'!L108</f>
        <v>0</v>
      </c>
      <c r="BA101" s="212">
        <f>+'7 - Materialización del Riesgo'!M108</f>
        <v>0</v>
      </c>
      <c r="BB101" s="212">
        <f>+'7 - Materialización del Riesgo'!N108</f>
        <v>0</v>
      </c>
      <c r="BC101" s="212">
        <f>+'7 - Materialización del Riesgo'!O108</f>
        <v>0</v>
      </c>
      <c r="BD101" s="212" t="e">
        <f>+'7 - Materialización del Riesgo'!P108</f>
        <v>#DIV/0!</v>
      </c>
      <c r="BE101" s="238">
        <f>+'7 - Materialización del Riesgo'!Q108</f>
        <v>1</v>
      </c>
    </row>
    <row r="102" spans="2:57" s="114" customFormat="1" ht="60" x14ac:dyDescent="0.25">
      <c r="B102" s="211" t="str">
        <f>+'3 - Identificación del Riesgo'!B108</f>
        <v>GESTIÓN DE LA INFORMACIÓN</v>
      </c>
      <c r="C102" s="211" t="str">
        <f>+'3 - Identificación del Riesgo'!C108</f>
        <v>Prestar servicios de tecnologías de información y comunicaciones, y geografía y topografía oportunos para la operación y la toma de decisiones de la Agencia</v>
      </c>
      <c r="D102" s="211" t="str">
        <f>+'3 - Identificación del Riesgo'!D108</f>
        <v>Desde la conceptualización de los servicios de tecnología de información y comunicaciones, y gestión de la información de geografía y topografía de la Entidad hasta el uso, administración y soporte</v>
      </c>
      <c r="E102" s="212" t="str">
        <f>+'3 - Identificación del Riesgo'!F108</f>
        <v>SUBDIRECCIÓN DE SISTEMAS DE INFORMACIÓN DE TIERRAS</v>
      </c>
      <c r="F102" s="247" t="s">
        <v>1754</v>
      </c>
      <c r="G102" s="212" t="str">
        <f>+'3 - Identificación del Riesgo'!H108</f>
        <v>Realizar actividades relacionadas con los procedimientos misionales fuera del sistema integrado de tierras (SIT), dispuesto  por la Entidad</v>
      </c>
      <c r="H102" s="212" t="str">
        <f>+'3 - Identificación del Riesgo'!I108</f>
        <v>Afectación Económica o presupuestal</v>
      </c>
      <c r="I102" s="211"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02" s="215">
        <f>+'3 - Identificación del Riesgo'!O108</f>
        <v>44701</v>
      </c>
      <c r="K102" s="215" t="str">
        <f>+'3 - Identificación del Riesgo'!K108</f>
        <v>TECNOLÓGICOS</v>
      </c>
      <c r="L102" s="214" t="str">
        <f>+'3 - Identificación del Riesgo'!N108</f>
        <v>Ejecución y administración de procesos</v>
      </c>
      <c r="M102" s="213">
        <v>2</v>
      </c>
      <c r="N102" s="241" t="str">
        <f t="shared" si="10"/>
        <v>Muy Baja</v>
      </c>
      <c r="O102" s="242">
        <f t="shared" si="11"/>
        <v>0.2</v>
      </c>
      <c r="P102" s="213" t="s">
        <v>951</v>
      </c>
      <c r="Q102" s="241" t="str">
        <f>IF(OR(P102=[1]Datos!$A$23,P102=[1]Datos!$B$23),"Leve",IF(OR(P102=[1]Datos!$A$24,P102=[1]Datos!$B$24),"Menor",IF(OR(P102=[1]Datos!$A$25,P102=[1]Datos!$B$25),"Moderado",IF(OR(P102=[1]Datos!$A$26,P102=[1]Datos!$B$26),"Mayor",IF(OR(P102=[1]Datos!$A$27,P102=[1]Datos!$B$27),"Catastrófico","")))))</f>
        <v>Catastrófico</v>
      </c>
      <c r="R102" s="242">
        <f t="shared" si="12"/>
        <v>1</v>
      </c>
      <c r="S102" s="241" t="str">
        <f t="shared" si="13"/>
        <v>Extremo</v>
      </c>
      <c r="T102" s="241" t="str">
        <f t="shared" si="14"/>
        <v>Reducir</v>
      </c>
      <c r="U102" s="247" t="s">
        <v>1636</v>
      </c>
      <c r="V102" s="211" t="str">
        <f>+'5 - Diseño y Valoración Control'!I109</f>
        <v>SUBDIRECCIÓN SISTEMAS INFORMACIÓN DE TIERRAS</v>
      </c>
      <c r="W102" s="211" t="str">
        <f>+'5 - Diseño y Valoración Control'!J109</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X102" s="212" t="str">
        <f>+'5 - Diseño y Valoración Control'!K109</f>
        <v>Preventivo</v>
      </c>
      <c r="Y102" s="99" t="str">
        <f t="shared" si="18"/>
        <v>Probabilidad</v>
      </c>
      <c r="Z102" s="212" t="str">
        <f>+'5 - Diseño y Valoración Control'!M109</f>
        <v>Automático</v>
      </c>
      <c r="AA102" s="99" t="str">
        <f t="shared" si="19"/>
        <v>50%</v>
      </c>
      <c r="AB102" s="212" t="str">
        <f>+'5 - Diseño y Valoración Control'!O109</f>
        <v>Documentado</v>
      </c>
      <c r="AC102" s="212" t="s">
        <v>421</v>
      </c>
      <c r="AD102" s="212" t="str">
        <f>+'5 - Diseño y Valoración Control'!Q109</f>
        <v>Con registro</v>
      </c>
      <c r="AE102" s="202">
        <f>+'5 - Diseño y Valoración Control'!R109</f>
        <v>0.1</v>
      </c>
      <c r="AF102" s="185" t="str">
        <f>+'5 - Diseño y Valoración Control'!S109</f>
        <v>Muy Baja</v>
      </c>
      <c r="AG102" s="202">
        <f>+'5 - Diseño y Valoración Control'!T109</f>
        <v>1</v>
      </c>
      <c r="AH102" s="185" t="str">
        <f>+'5 - Diseño y Valoración Control'!U109</f>
        <v>Catastrófico</v>
      </c>
      <c r="AI102" s="185" t="str">
        <f>+'5 - Diseño y Valoración Control'!V109</f>
        <v>Extremo</v>
      </c>
      <c r="AJ102" s="185" t="str">
        <f>+'5 - Diseño y Valoración Control'!W109</f>
        <v>Reducir</v>
      </c>
      <c r="AK102" s="247" t="s">
        <v>1886</v>
      </c>
      <c r="AL102" s="293" t="s">
        <v>1423</v>
      </c>
      <c r="AM102" s="293" t="s">
        <v>1417</v>
      </c>
      <c r="AN102" s="293" t="s">
        <v>1424</v>
      </c>
      <c r="AO102" s="294">
        <v>1</v>
      </c>
      <c r="AP102" s="212">
        <v>1</v>
      </c>
      <c r="AQ102" s="238">
        <f t="shared" si="17"/>
        <v>1</v>
      </c>
      <c r="AR102" s="212" t="s">
        <v>2439</v>
      </c>
      <c r="AS102" s="243"/>
      <c r="AT102" s="243">
        <f>+'6 - Plan de Acciones Preventiva'!AM107</f>
        <v>0</v>
      </c>
      <c r="AU102" s="212" t="s">
        <v>326</v>
      </c>
      <c r="AV102" s="212">
        <f>+'7 - Materialización del Riesgo'!H109</f>
        <v>0</v>
      </c>
      <c r="AW102" s="212">
        <f>+'7 - Materialización del Riesgo'!I109</f>
        <v>0</v>
      </c>
      <c r="AX102" s="212" t="e">
        <f>+'7 - Materialización del Riesgo'!J109</f>
        <v>#DIV/0!</v>
      </c>
      <c r="AY102" s="212" t="e">
        <f>+'7 - Materialización del Riesgo'!K109</f>
        <v>#DIV/0!</v>
      </c>
      <c r="AZ102" s="212">
        <f>+'7 - Materialización del Riesgo'!L109</f>
        <v>0</v>
      </c>
      <c r="BA102" s="212">
        <f>+'7 - Materialización del Riesgo'!M109</f>
        <v>0</v>
      </c>
      <c r="BB102" s="212">
        <f>+'7 - Materialización del Riesgo'!N109</f>
        <v>0</v>
      </c>
      <c r="BC102" s="212">
        <f>+'7 - Materialización del Riesgo'!O109</f>
        <v>0</v>
      </c>
      <c r="BD102" s="212" t="e">
        <f>+'7 - Materialización del Riesgo'!P109</f>
        <v>#DIV/0!</v>
      </c>
      <c r="BE102" s="238">
        <f>+'7 - Materialización del Riesgo'!Q109</f>
        <v>1</v>
      </c>
    </row>
    <row r="103" spans="2:57" s="114" customFormat="1" ht="60" hidden="1" x14ac:dyDescent="0.25">
      <c r="B103" s="211" t="str">
        <f>+'3 - Identificación del Riesgo'!B109</f>
        <v>GESTIÓN DE LA INFORMACIÓN</v>
      </c>
      <c r="C103" s="211" t="str">
        <f>+'3 - Identificación del Riesgo'!C109</f>
        <v>Prestar servicios de tecnologías de información y comunicaciones, y geografía y topografía oportunos para la operación y la toma de decisiones de la Agencia</v>
      </c>
      <c r="D103" s="211" t="str">
        <f>+'3 - Identificación del Riesgo'!D109</f>
        <v>Desde la conceptualización de los servicios de tecnología de información y comunicaciones, y gestión de la información de geografía y topografía de la Entidad hasta el uso, administración y soporte</v>
      </c>
      <c r="E103" s="212" t="str">
        <f>+'3 - Identificación del Riesgo'!F109</f>
        <v>SUBDIRECCIÓN DE SISTEMAS DE INFORMACIÓN DE TIERRAS</v>
      </c>
      <c r="F103" s="247" t="s">
        <v>1754</v>
      </c>
      <c r="G103" s="212" t="str">
        <f>+'3 - Identificación del Riesgo'!H109</f>
        <v>Realizar actividades relacionadas con los procedimientos misionales fuera del sistema integrado de tierras (SIT), dispuesto  por la Entidad</v>
      </c>
      <c r="H103" s="212" t="str">
        <f>+'3 - Identificación del Riesgo'!I109</f>
        <v>Afectación Económica o presupuestal</v>
      </c>
      <c r="I103" s="211"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03" s="215">
        <f>+'3 - Identificación del Riesgo'!O109</f>
        <v>44701</v>
      </c>
      <c r="K103" s="215" t="str">
        <f>+'3 - Identificación del Riesgo'!K109</f>
        <v>TECNOLÓGICOS</v>
      </c>
      <c r="L103" s="214" t="str">
        <f>+'3 - Identificación del Riesgo'!N109</f>
        <v>Ejecución y administración de procesos</v>
      </c>
      <c r="M103" s="213">
        <v>2</v>
      </c>
      <c r="N103" s="241" t="str">
        <f t="shared" si="10"/>
        <v>Muy Baja</v>
      </c>
      <c r="O103" s="242">
        <f t="shared" si="11"/>
        <v>0.2</v>
      </c>
      <c r="P103" s="213" t="s">
        <v>951</v>
      </c>
      <c r="Q103" s="241" t="str">
        <f>IF(OR(P103=[1]Datos!$A$23,P103=[1]Datos!$B$23),"Leve",IF(OR(P103=[1]Datos!$A$24,P103=[1]Datos!$B$24),"Menor",IF(OR(P103=[1]Datos!$A$25,P103=[1]Datos!$B$25),"Moderado",IF(OR(P103=[1]Datos!$A$26,P103=[1]Datos!$B$26),"Mayor",IF(OR(P103=[1]Datos!$A$27,P103=[1]Datos!$B$27),"Catastrófico","")))))</f>
        <v>Catastrófico</v>
      </c>
      <c r="R103" s="242">
        <f t="shared" si="12"/>
        <v>1</v>
      </c>
      <c r="S103" s="241" t="str">
        <f t="shared" si="13"/>
        <v>Extremo</v>
      </c>
      <c r="T103" s="241" t="str">
        <f t="shared" si="14"/>
        <v>Reducir</v>
      </c>
      <c r="U103" s="247" t="s">
        <v>1637</v>
      </c>
      <c r="V103" s="211" t="str">
        <f>+'5 - Diseño y Valoración Control'!I110</f>
        <v>SUBDIRECCIÓN SISTEMAS INFORMACIÓN DE TIERRAS</v>
      </c>
      <c r="W103" s="211" t="str">
        <f>+'5 - Diseño y Valoración Control'!J110</f>
        <v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v>
      </c>
      <c r="X103" s="212" t="str">
        <f>+'5 - Diseño y Valoración Control'!K110</f>
        <v>Detectivo</v>
      </c>
      <c r="Y103" s="99" t="str">
        <f t="shared" si="18"/>
        <v>Impacto</v>
      </c>
      <c r="Z103" s="212" t="str">
        <f>+'5 - Diseño y Valoración Control'!M110</f>
        <v>Automático</v>
      </c>
      <c r="AA103" s="99" t="str">
        <f t="shared" si="19"/>
        <v>40%</v>
      </c>
      <c r="AB103" s="212" t="str">
        <f>+'5 - Diseño y Valoración Control'!O110</f>
        <v>Documentado</v>
      </c>
      <c r="AC103" s="212" t="s">
        <v>421</v>
      </c>
      <c r="AD103" s="212" t="str">
        <f>+'5 - Diseño y Valoración Control'!Q110</f>
        <v>Con registro</v>
      </c>
      <c r="AE103" s="202">
        <f>+'5 - Diseño y Valoración Control'!R110</f>
        <v>0.1</v>
      </c>
      <c r="AF103" s="185" t="str">
        <f>+'5 - Diseño y Valoración Control'!S110</f>
        <v>Muy Baja</v>
      </c>
      <c r="AG103" s="202">
        <f>+'5 - Diseño y Valoración Control'!T110</f>
        <v>0.6</v>
      </c>
      <c r="AH103" s="185" t="str">
        <f>+'5 - Diseño y Valoración Control'!U110</f>
        <v>Moderado</v>
      </c>
      <c r="AI103" s="185" t="str">
        <f>+'5 - Diseño y Valoración Control'!V110</f>
        <v>Moderado</v>
      </c>
      <c r="AJ103" s="185" t="str">
        <f>+'5 - Diseño y Valoración Control'!W110</f>
        <v>Reducir</v>
      </c>
      <c r="AK103" s="247" t="s">
        <v>1887</v>
      </c>
      <c r="AL103" s="211"/>
      <c r="AM103" s="211" t="str">
        <f>+'6 - Plan de Acciones Preventiva'!H108</f>
        <v/>
      </c>
      <c r="AN103" s="211">
        <f>+'6 - Plan de Acciones Preventiva'!I108</f>
        <v>0</v>
      </c>
      <c r="AO103" s="293">
        <f>+'6 - Plan de Acciones Preventiva'!J108</f>
        <v>0</v>
      </c>
      <c r="AP103" s="212">
        <f>+'6 - Plan de Acciones Preventiva'!AI108</f>
        <v>0</v>
      </c>
      <c r="AQ103" s="238" t="e">
        <f t="shared" si="17"/>
        <v>#DIV/0!</v>
      </c>
      <c r="AR103" s="212">
        <f>+'6 - Plan de Acciones Preventiva'!AK108</f>
        <v>0</v>
      </c>
      <c r="AS103" s="243"/>
      <c r="AT103" s="243">
        <f>+'6 - Plan de Acciones Preventiva'!AM108</f>
        <v>0</v>
      </c>
      <c r="AU103" s="212">
        <f>+'7 - Materialización del Riesgo'!G110</f>
        <v>0</v>
      </c>
      <c r="AV103" s="212">
        <f>+'7 - Materialización del Riesgo'!H110</f>
        <v>0</v>
      </c>
      <c r="AW103" s="212">
        <f>+'7 - Materialización del Riesgo'!I110</f>
        <v>0</v>
      </c>
      <c r="AX103" s="212" t="e">
        <f>+'7 - Materialización del Riesgo'!J110</f>
        <v>#DIV/0!</v>
      </c>
      <c r="AY103" s="212" t="e">
        <f>+'7 - Materialización del Riesgo'!K110</f>
        <v>#DIV/0!</v>
      </c>
      <c r="AZ103" s="212">
        <f>+'7 - Materialización del Riesgo'!L110</f>
        <v>0</v>
      </c>
      <c r="BA103" s="212">
        <f>+'7 - Materialización del Riesgo'!M110</f>
        <v>0</v>
      </c>
      <c r="BB103" s="212">
        <f>+'7 - Materialización del Riesgo'!N110</f>
        <v>0</v>
      </c>
      <c r="BC103" s="212">
        <f>+'7 - Materialización del Riesgo'!O110</f>
        <v>0</v>
      </c>
      <c r="BD103" s="212" t="e">
        <f>+'7 - Materialización del Riesgo'!P110</f>
        <v>#DIV/0!</v>
      </c>
      <c r="BE103" s="238">
        <f>+'7 - Materialización del Riesgo'!Q110</f>
        <v>1</v>
      </c>
    </row>
    <row r="104" spans="2:57" s="114" customFormat="1" ht="60" hidden="1" x14ac:dyDescent="0.25">
      <c r="B104" s="211" t="str">
        <f>+'3 - Identificación del Riesgo'!B110</f>
        <v>GESTIÓN DE LA INFORMACIÓN</v>
      </c>
      <c r="C104" s="211" t="str">
        <f>+'3 - Identificación del Riesgo'!C110</f>
        <v>Prestar servicios de tecnologías de información y comunicaciones, y geografía y topografía oportunos para la operación y la toma de decisiones de la Agencia</v>
      </c>
      <c r="D104" s="211" t="str">
        <f>+'3 - Identificación del Riesgo'!D110</f>
        <v>Desde la conceptualización de los servicios de tecnología de información y comunicaciones, y gestión de la información de geografía y topografía de la Entidad hasta el uso, administración y soporte</v>
      </c>
      <c r="E104" s="212" t="str">
        <f>+'3 - Identificación del Riesgo'!F110</f>
        <v>SUBDIRECCIÓN DE SISTEMAS DE INFORMACIÓN DE TIERRAS</v>
      </c>
      <c r="F104" s="247" t="s">
        <v>1754</v>
      </c>
      <c r="G104" s="212" t="str">
        <f>+'3 - Identificación del Riesgo'!H110</f>
        <v>Realizar actividades relacionadas con los procedimientos misionales fuera del sistema integrado de tierras (SIT), dispuesto  por la Entidad</v>
      </c>
      <c r="H104" s="212" t="str">
        <f>+'3 - Identificación del Riesgo'!I110</f>
        <v>Afectación Económica o presupuestal</v>
      </c>
      <c r="I104" s="211"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J104" s="215">
        <f>+'3 - Identificación del Riesgo'!O110</f>
        <v>44701</v>
      </c>
      <c r="K104" s="215" t="str">
        <f>+'3 - Identificación del Riesgo'!K110</f>
        <v>TECNOLÓGICOS</v>
      </c>
      <c r="L104" s="214" t="str">
        <f>+'3 - Identificación del Riesgo'!N110</f>
        <v>Ejecución y administración de procesos</v>
      </c>
      <c r="M104" s="213"/>
      <c r="N104" s="241" t="str">
        <f t="shared" si="10"/>
        <v/>
      </c>
      <c r="O104" s="242" t="str">
        <f t="shared" si="11"/>
        <v/>
      </c>
      <c r="P104" s="213"/>
      <c r="Q104" s="241" t="str">
        <f>IF(OR(P104=[1]Datos!$A$23,P104=[1]Datos!$B$23),"Leve",IF(OR(P104=[1]Datos!$A$24,P104=[1]Datos!$B$24),"Menor",IF(OR(P104=[1]Datos!$A$25,P104=[1]Datos!$B$25),"Moderado",IF(OR(P104=[1]Datos!$A$26,P104=[1]Datos!$B$26),"Mayor",IF(OR(P104=[1]Datos!$A$27,P104=[1]Datos!$B$27),"Catastrófico","")))))</f>
        <v/>
      </c>
      <c r="R104" s="242" t="str">
        <f t="shared" si="12"/>
        <v/>
      </c>
      <c r="S104" s="241" t="str">
        <f t="shared" si="13"/>
        <v/>
      </c>
      <c r="T104" s="241" t="e">
        <f t="shared" si="14"/>
        <v>#N/A</v>
      </c>
      <c r="U104" s="247" t="s">
        <v>1638</v>
      </c>
      <c r="V104" s="211" t="str">
        <f>+'5 - Diseño y Valoración Control'!I111</f>
        <v>SUBDIRECCIÓN SISTEMAS INFORMACIÓN DE TIERRAS</v>
      </c>
      <c r="W104" s="211" t="str">
        <f>+'5 - Diseño y Valoración Control'!J111</f>
        <v xml:space="preserve">Subdirección Sistemas Información de Tierras Realiza el análisis del nivel de uso y apropiación del sistema  a través del acta de la reunión Por medio de mesas de trabajo en las que se puede identificar requerimientos o mejoras al módulo del SIT  </v>
      </c>
      <c r="X104" s="212" t="str">
        <f>+'5 - Diseño y Valoración Control'!K111</f>
        <v>Correctivo</v>
      </c>
      <c r="Y104" s="99" t="str">
        <f t="shared" si="18"/>
        <v>Impacto</v>
      </c>
      <c r="Z104" s="212" t="str">
        <f>+'5 - Diseño y Valoración Control'!M111</f>
        <v>Manual</v>
      </c>
      <c r="AA104" s="99" t="str">
        <f t="shared" si="19"/>
        <v>25%</v>
      </c>
      <c r="AB104" s="212" t="str">
        <f>+'5 - Diseño y Valoración Control'!O111</f>
        <v>Documentado</v>
      </c>
      <c r="AC104" s="212" t="s">
        <v>421</v>
      </c>
      <c r="AD104" s="212" t="str">
        <f>+'5 - Diseño y Valoración Control'!Q111</f>
        <v>Con registro</v>
      </c>
      <c r="AE104" s="202">
        <f>+'5 - Diseño y Valoración Control'!R111</f>
        <v>0</v>
      </c>
      <c r="AF104" s="185" t="str">
        <f>+'5 - Diseño y Valoración Control'!S111</f>
        <v/>
      </c>
      <c r="AG104" s="202">
        <f>+'5 - Diseño y Valoración Control'!T111</f>
        <v>0</v>
      </c>
      <c r="AH104" s="185" t="str">
        <f>+'5 - Diseño y Valoración Control'!U111</f>
        <v/>
      </c>
      <c r="AI104" s="185" t="str">
        <f>+'5 - Diseño y Valoración Control'!V111</f>
        <v/>
      </c>
      <c r="AJ104" s="185"/>
      <c r="AK104" s="247" t="s">
        <v>1888</v>
      </c>
      <c r="AL104" s="211"/>
      <c r="AM104" s="211" t="str">
        <f>+'6 - Plan de Acciones Preventiva'!H109</f>
        <v/>
      </c>
      <c r="AN104" s="211">
        <f>+'6 - Plan de Acciones Preventiva'!I109</f>
        <v>0</v>
      </c>
      <c r="AO104" s="293">
        <f>+'6 - Plan de Acciones Preventiva'!J109</f>
        <v>0</v>
      </c>
      <c r="AP104" s="212">
        <f>+'6 - Plan de Acciones Preventiva'!AI109</f>
        <v>0</v>
      </c>
      <c r="AQ104" s="238" t="e">
        <f t="shared" si="17"/>
        <v>#DIV/0!</v>
      </c>
      <c r="AR104" s="212">
        <f>+'6 - Plan de Acciones Preventiva'!AK109</f>
        <v>0</v>
      </c>
      <c r="AS104" s="243"/>
      <c r="AT104" s="243">
        <f>+'6 - Plan de Acciones Preventiva'!AM109</f>
        <v>0</v>
      </c>
      <c r="AU104" s="212">
        <f>+'7 - Materialización del Riesgo'!G111</f>
        <v>0</v>
      </c>
      <c r="AV104" s="212">
        <f>+'7 - Materialización del Riesgo'!H111</f>
        <v>0</v>
      </c>
      <c r="AW104" s="212">
        <f>+'7 - Materialización del Riesgo'!I111</f>
        <v>0</v>
      </c>
      <c r="AX104" s="212" t="e">
        <f>+'7 - Materialización del Riesgo'!J111</f>
        <v>#DIV/0!</v>
      </c>
      <c r="AY104" s="212" t="e">
        <f>+'7 - Materialización del Riesgo'!K111</f>
        <v>#DIV/0!</v>
      </c>
      <c r="AZ104" s="212">
        <f>+'7 - Materialización del Riesgo'!L111</f>
        <v>0</v>
      </c>
      <c r="BA104" s="212">
        <f>+'7 - Materialización del Riesgo'!M111</f>
        <v>0</v>
      </c>
      <c r="BB104" s="212">
        <f>+'7 - Materialización del Riesgo'!N111</f>
        <v>0</v>
      </c>
      <c r="BC104" s="212">
        <f>+'7 - Materialización del Riesgo'!O111</f>
        <v>0</v>
      </c>
      <c r="BD104" s="212" t="e">
        <f>+'7 - Materialización del Riesgo'!P111</f>
        <v>#DIV/0!</v>
      </c>
      <c r="BE104" s="238">
        <f>+'7 - Materialización del Riesgo'!Q111</f>
        <v>1</v>
      </c>
    </row>
    <row r="105" spans="2:57" s="114" customFormat="1" ht="90" x14ac:dyDescent="0.25">
      <c r="B105" s="211" t="str">
        <f>+'3 - Identificación del Riesgo'!B111</f>
        <v>GESTIÓN DEL TALENTO HUMANO</v>
      </c>
      <c r="C105" s="211" t="str">
        <f>+'3 - Identificación del Riesgo'!C111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05" s="211" t="str">
        <f>+'3 - Identificación del Riesgo'!D111</f>
        <v xml:space="preserve">Inicia con la planeación, selección y vinculación del personal idóneo, competente y con las habilidades requeridas; y termina con el retiro del servidor público </v>
      </c>
      <c r="E105" s="212" t="str">
        <f>+'3 - Identificación del Riesgo'!F111</f>
        <v>SUBDIRECCIÓN DE TALENTO HUMANO</v>
      </c>
      <c r="F105" s="247" t="s">
        <v>1755</v>
      </c>
      <c r="G105" s="212" t="str">
        <f>+'3 - Identificación del Riesgo'!H111</f>
        <v>Posibilidad de incumplir metas del Plan Estratégico de Talento Humano</v>
      </c>
      <c r="H105" s="212" t="str">
        <f>+'3 - Identificación del Riesgo'!I111</f>
        <v>Pérdida Reputacional</v>
      </c>
      <c r="I105" s="211" t="str">
        <f>+'3 - Identificación del Riesgo'!J111</f>
        <v>Posibilidad de pérdida reputacional en la imagen institucional debido  a falta de ejecución de las actividades y de recursos para el Plan Estratégico de Talento Humano</v>
      </c>
      <c r="J105" s="215">
        <f>+'3 - Identificación del Riesgo'!O111</f>
        <v>44701</v>
      </c>
      <c r="K105" s="215" t="str">
        <f>+'3 - Identificación del Riesgo'!K111</f>
        <v>ESTRATÉGICOS</v>
      </c>
      <c r="L105" s="214" t="str">
        <f>+'3 - Identificación del Riesgo'!N111</f>
        <v>Ejecución y administración de procesos</v>
      </c>
      <c r="M105" s="213">
        <v>1</v>
      </c>
      <c r="N105" s="241" t="str">
        <f t="shared" si="10"/>
        <v>Muy Baja</v>
      </c>
      <c r="O105" s="242">
        <f t="shared" si="11"/>
        <v>0.2</v>
      </c>
      <c r="P105" s="213" t="s">
        <v>393</v>
      </c>
      <c r="Q105" s="241" t="str">
        <f>IF(OR(P105=[1]Datos!$A$23,P105=[1]Datos!$B$23),"Leve",IF(OR(P105=[1]Datos!$A$24,P105=[1]Datos!$B$24),"Menor",IF(OR(P105=[1]Datos!$A$25,P105=[1]Datos!$B$25),"Moderado",IF(OR(P105=[1]Datos!$A$26,P105=[1]Datos!$B$26),"Mayor",IF(OR(P105=[1]Datos!$A$27,P105=[1]Datos!$B$27),"Catastrófico","")))))</f>
        <v>Moderado</v>
      </c>
      <c r="R105" s="242">
        <f t="shared" si="12"/>
        <v>0.6</v>
      </c>
      <c r="S105" s="241" t="str">
        <f t="shared" si="13"/>
        <v>Moderado</v>
      </c>
      <c r="T105" s="241" t="str">
        <f t="shared" si="14"/>
        <v>Reducir</v>
      </c>
      <c r="U105" s="247" t="s">
        <v>1639</v>
      </c>
      <c r="V105" s="211" t="str">
        <f>+'5 - Diseño y Valoración Control'!I112</f>
        <v>SUBDIRECCIÓN DE TALENTO HUMANO</v>
      </c>
      <c r="W105" s="211" t="str">
        <f>+'5 - Diseño y Valoración Control'!J112</f>
        <v>Subdirección de Talento Humano Revisa la formulación del Plan Estratégico de Talento Humano a través del Plan Estratégico de Talento Humano definitivo que cumpla con los lineamientos decreto 612 2018 y Función Pública</v>
      </c>
      <c r="X105" s="212" t="str">
        <f>+'5 - Diseño y Valoración Control'!K112</f>
        <v>Preventivo</v>
      </c>
      <c r="Y105" s="99" t="str">
        <f t="shared" si="18"/>
        <v>Probabilidad</v>
      </c>
      <c r="Z105" s="212" t="str">
        <f>+'5 - Diseño y Valoración Control'!M112</f>
        <v>Manual</v>
      </c>
      <c r="AA105" s="99" t="str">
        <f t="shared" si="19"/>
        <v>40%</v>
      </c>
      <c r="AB105" s="212" t="str">
        <f>+'5 - Diseño y Valoración Control'!O112</f>
        <v>Sin documentar</v>
      </c>
      <c r="AC105" s="212" t="s">
        <v>421</v>
      </c>
      <c r="AD105" s="212" t="str">
        <f>+'5 - Diseño y Valoración Control'!Q112</f>
        <v>Con registro</v>
      </c>
      <c r="AE105" s="202">
        <f>+'5 - Diseño y Valoración Control'!R112</f>
        <v>0.12</v>
      </c>
      <c r="AF105" s="185" t="str">
        <f>+'5 - Diseño y Valoración Control'!S112</f>
        <v>Muy Baja</v>
      </c>
      <c r="AG105" s="202">
        <f>+'5 - Diseño y Valoración Control'!T112</f>
        <v>0.6</v>
      </c>
      <c r="AH105" s="185" t="str">
        <f>+'5 - Diseño y Valoración Control'!U112</f>
        <v>Moderado</v>
      </c>
      <c r="AI105" s="185" t="str">
        <f>+'5 - Diseño y Valoración Control'!V112</f>
        <v>Moderado</v>
      </c>
      <c r="AJ105" s="185" t="str">
        <f>+'5 - Diseño y Valoración Control'!W112</f>
        <v>Reducir</v>
      </c>
      <c r="AK105" s="247" t="s">
        <v>1889</v>
      </c>
      <c r="AL105" s="211" t="str">
        <f>+'6 - Plan de Acciones Preventiva'!G110</f>
        <v>Realizar seguimiento de las actividades programadas en el Plan de Estratégico de la Subdirección de Talento Humano.</v>
      </c>
      <c r="AM105" s="211" t="str">
        <f>+'6 - Plan de Acciones Preventiva'!H110</f>
        <v>SUBDIRECCIÓN DE TALENTO HUMANO</v>
      </c>
      <c r="AN105" s="211" t="str">
        <f>+'6 - Plan de Acciones Preventiva'!I110</f>
        <v>Informe Seguimiento a las actividades Plan de Estratégico de la Subdirección de Talento Humano.</v>
      </c>
      <c r="AO105" s="294">
        <f>+'6 - Plan de Acciones Preventiva'!J110</f>
        <v>2</v>
      </c>
      <c r="AP105" s="212">
        <v>1</v>
      </c>
      <c r="AQ105" s="238">
        <f t="shared" si="17"/>
        <v>0.5</v>
      </c>
      <c r="AR105" s="212" t="s">
        <v>667</v>
      </c>
      <c r="AS105" s="243"/>
      <c r="AT105" s="243">
        <f>+'6 - Plan de Acciones Preventiva'!AM110</f>
        <v>0</v>
      </c>
      <c r="AU105" s="212" t="s">
        <v>326</v>
      </c>
      <c r="AV105" s="212">
        <f>+'7 - Materialización del Riesgo'!H112</f>
        <v>0</v>
      </c>
      <c r="AW105" s="212">
        <f>+'7 - Materialización del Riesgo'!I112</f>
        <v>0</v>
      </c>
      <c r="AX105" s="212" t="e">
        <f>+'7 - Materialización del Riesgo'!J112</f>
        <v>#DIV/0!</v>
      </c>
      <c r="AY105" s="212" t="e">
        <f>+'7 - Materialización del Riesgo'!K112</f>
        <v>#DIV/0!</v>
      </c>
      <c r="AZ105" s="212">
        <f>+'7 - Materialización del Riesgo'!L112</f>
        <v>0</v>
      </c>
      <c r="BA105" s="212">
        <f>+'7 - Materialización del Riesgo'!M112</f>
        <v>0</v>
      </c>
      <c r="BB105" s="212">
        <f>+'7 - Materialización del Riesgo'!N112</f>
        <v>0</v>
      </c>
      <c r="BC105" s="212">
        <f>+'7 - Materialización del Riesgo'!O112</f>
        <v>0</v>
      </c>
      <c r="BD105" s="212" t="e">
        <f>+'7 - Materialización del Riesgo'!P112</f>
        <v>#DIV/0!</v>
      </c>
      <c r="BE105" s="238">
        <f>+'7 - Materialización del Riesgo'!Q112</f>
        <v>1</v>
      </c>
    </row>
    <row r="106" spans="2:57" s="114" customFormat="1" ht="90" hidden="1" x14ac:dyDescent="0.25">
      <c r="B106" s="211" t="str">
        <f>+'3 - Identificación del Riesgo'!B112</f>
        <v>GESTIÓN DEL TALENTO HUMANO</v>
      </c>
      <c r="C106" s="211" t="str">
        <f>+'3 - Identificación del Riesgo'!C112</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06" s="211" t="str">
        <f>+'3 - Identificación del Riesgo'!D112</f>
        <v xml:space="preserve">Inicia con la planeación, selección y vinculación del personal idóneo, competente y con las habilidades requeridas; y termina con el retiro del servidor público </v>
      </c>
      <c r="E106" s="212" t="str">
        <f>+'3 - Identificación del Riesgo'!F112</f>
        <v>SUBDIRECCIÓN DE TALENTO HUMANO</v>
      </c>
      <c r="F106" s="247" t="s">
        <v>1755</v>
      </c>
      <c r="G106" s="212" t="str">
        <f>+'3 - Identificación del Riesgo'!H112</f>
        <v>Posibilidad de incumplir metas del Plan Estratégico de Talento Humano</v>
      </c>
      <c r="H106" s="212" t="str">
        <f>+'3 - Identificación del Riesgo'!I112</f>
        <v>Pérdida Reputacional</v>
      </c>
      <c r="I106" s="211" t="str">
        <f>+'3 - Identificación del Riesgo'!J112</f>
        <v>Posibilidad de pérdida reputacional en la imagen institucional debido  a falta de ejecución de las actividades y de recursos para el Plan Estratégico de Talento Humano</v>
      </c>
      <c r="J106" s="215">
        <f>+'3 - Identificación del Riesgo'!O112</f>
        <v>44701</v>
      </c>
      <c r="K106" s="215" t="str">
        <f>+'3 - Identificación del Riesgo'!K112</f>
        <v>ESTRATÉGICOS</v>
      </c>
      <c r="L106" s="214" t="str">
        <f>+'3 - Identificación del Riesgo'!N112</f>
        <v>Ejecución y administración de procesos</v>
      </c>
      <c r="M106" s="213">
        <v>1</v>
      </c>
      <c r="N106" s="241" t="str">
        <f t="shared" si="10"/>
        <v>Muy Baja</v>
      </c>
      <c r="O106" s="242">
        <f t="shared" si="11"/>
        <v>0.2</v>
      </c>
      <c r="P106" s="213" t="s">
        <v>393</v>
      </c>
      <c r="Q106" s="241" t="str">
        <f>IF(OR(P106=[1]Datos!$A$23,P106=[1]Datos!$B$23),"Leve",IF(OR(P106=[1]Datos!$A$24,P106=[1]Datos!$B$24),"Menor",IF(OR(P106=[1]Datos!$A$25,P106=[1]Datos!$B$25),"Moderado",IF(OR(P106=[1]Datos!$A$26,P106=[1]Datos!$B$26),"Mayor",IF(OR(P106=[1]Datos!$A$27,P106=[1]Datos!$B$27),"Catastrófico","")))))</f>
        <v>Moderado</v>
      </c>
      <c r="R106" s="242">
        <f t="shared" si="12"/>
        <v>0.6</v>
      </c>
      <c r="S106" s="241" t="str">
        <f t="shared" si="13"/>
        <v>Moderado</v>
      </c>
      <c r="T106" s="241" t="str">
        <f t="shared" si="14"/>
        <v>Reducir</v>
      </c>
      <c r="U106" s="247" t="s">
        <v>1640</v>
      </c>
      <c r="V106" s="211" t="str">
        <f>+'5 - Diseño y Valoración Control'!I113</f>
        <v>SECRETARÍA GENERAL</v>
      </c>
      <c r="W106" s="211" t="str">
        <f>+'5 - Diseño y Valoración Control'!J113</f>
        <v>Secretaría General Valida la formulación el Plan Estratégico de Talento Humano a través de un correo electrónico Enviado a la Subdirección de Talento Humano, donde informa si se encuentra listo para aprobación o se debe ajustar y actualizar con base a unas observaciones</v>
      </c>
      <c r="X106" s="212" t="str">
        <f>+'5 - Diseño y Valoración Control'!K113</f>
        <v>Detectivo</v>
      </c>
      <c r="Y106" s="99" t="str">
        <f t="shared" si="18"/>
        <v>Impacto</v>
      </c>
      <c r="Z106" s="212" t="str">
        <f>+'5 - Diseño y Valoración Control'!M113</f>
        <v>Manual</v>
      </c>
      <c r="AA106" s="99" t="str">
        <f t="shared" si="19"/>
        <v>30%</v>
      </c>
      <c r="AB106" s="212" t="str">
        <f>+'5 - Diseño y Valoración Control'!O113</f>
        <v>Sin documentar</v>
      </c>
      <c r="AC106" s="212" t="s">
        <v>421</v>
      </c>
      <c r="AD106" s="212" t="str">
        <f>+'5 - Diseño y Valoración Control'!Q113</f>
        <v>Con registro</v>
      </c>
      <c r="AE106" s="202">
        <f>+'5 - Diseño y Valoración Control'!R113</f>
        <v>0.12</v>
      </c>
      <c r="AF106" s="185" t="str">
        <f>+'5 - Diseño y Valoración Control'!S113</f>
        <v>Muy Baja</v>
      </c>
      <c r="AG106" s="202">
        <f>+'5 - Diseño y Valoración Control'!T113</f>
        <v>0.42</v>
      </c>
      <c r="AH106" s="185" t="str">
        <f>+'5 - Diseño y Valoración Control'!U113</f>
        <v>Moderado</v>
      </c>
      <c r="AI106" s="185" t="str">
        <f>+'5 - Diseño y Valoración Control'!V113</f>
        <v>Moderado</v>
      </c>
      <c r="AJ106" s="185" t="str">
        <f>+'5 - Diseño y Valoración Control'!W113</f>
        <v>Reducir</v>
      </c>
      <c r="AK106" s="247" t="s">
        <v>1890</v>
      </c>
      <c r="AL106" s="211"/>
      <c r="AM106" s="211" t="str">
        <f>+'6 - Plan de Acciones Preventiva'!H111</f>
        <v/>
      </c>
      <c r="AN106" s="211">
        <f>+'6 - Plan de Acciones Preventiva'!I111</f>
        <v>0</v>
      </c>
      <c r="AO106" s="293">
        <f>+'6 - Plan de Acciones Preventiva'!J111</f>
        <v>0</v>
      </c>
      <c r="AP106" s="212">
        <f>+'6 - Plan de Acciones Preventiva'!AI111</f>
        <v>0</v>
      </c>
      <c r="AQ106" s="238" t="e">
        <f t="shared" si="17"/>
        <v>#DIV/0!</v>
      </c>
      <c r="AR106" s="212">
        <f>+'6 - Plan de Acciones Preventiva'!AK111</f>
        <v>0</v>
      </c>
      <c r="AS106" s="243"/>
      <c r="AT106" s="243">
        <f>+'6 - Plan de Acciones Preventiva'!AM111</f>
        <v>0</v>
      </c>
      <c r="AU106" s="212">
        <f>+'7 - Materialización del Riesgo'!G113</f>
        <v>0</v>
      </c>
      <c r="AV106" s="212">
        <f>+'7 - Materialización del Riesgo'!H113</f>
        <v>0</v>
      </c>
      <c r="AW106" s="212">
        <f>+'7 - Materialización del Riesgo'!I113</f>
        <v>0</v>
      </c>
      <c r="AX106" s="212" t="e">
        <f>+'7 - Materialización del Riesgo'!J113</f>
        <v>#DIV/0!</v>
      </c>
      <c r="AY106" s="212" t="e">
        <f>+'7 - Materialización del Riesgo'!K113</f>
        <v>#DIV/0!</v>
      </c>
      <c r="AZ106" s="212">
        <f>+'7 - Materialización del Riesgo'!L113</f>
        <v>0</v>
      </c>
      <c r="BA106" s="212">
        <f>+'7 - Materialización del Riesgo'!M113</f>
        <v>0</v>
      </c>
      <c r="BB106" s="212">
        <f>+'7 - Materialización del Riesgo'!N113</f>
        <v>0</v>
      </c>
      <c r="BC106" s="212">
        <f>+'7 - Materialización del Riesgo'!O113</f>
        <v>0</v>
      </c>
      <c r="BD106" s="212" t="e">
        <f>+'7 - Materialización del Riesgo'!P113</f>
        <v>#DIV/0!</v>
      </c>
      <c r="BE106" s="238">
        <f>+'7 - Materialización del Riesgo'!Q113</f>
        <v>1</v>
      </c>
    </row>
    <row r="107" spans="2:57" s="114" customFormat="1" ht="90" hidden="1" x14ac:dyDescent="0.25">
      <c r="B107" s="211" t="str">
        <f>+'3 - Identificación del Riesgo'!B113</f>
        <v>GESTIÓN DEL TALENTO HUMANO</v>
      </c>
      <c r="C107" s="211" t="str">
        <f>+'3 - Identificación del Riesgo'!C113</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07" s="211" t="str">
        <f>+'3 - Identificación del Riesgo'!D113</f>
        <v xml:space="preserve">Inicia con la planeación, selección y vinculación del personal idóneo, competente y con las habilidades requeridas; y termina con el retiro del servidor público </v>
      </c>
      <c r="E107" s="212" t="str">
        <f>+'3 - Identificación del Riesgo'!F113</f>
        <v>SUBDIRECCIÓN DE TALENTO HUMANO</v>
      </c>
      <c r="F107" s="247" t="s">
        <v>1755</v>
      </c>
      <c r="G107" s="212" t="str">
        <f>+'3 - Identificación del Riesgo'!H113</f>
        <v>Posibilidad de incumplir metas del Plan Estratégico de Talento Humano</v>
      </c>
      <c r="H107" s="212" t="str">
        <f>+'3 - Identificación del Riesgo'!I113</f>
        <v>Pérdida Reputacional</v>
      </c>
      <c r="I107" s="211" t="str">
        <f>+'3 - Identificación del Riesgo'!J113</f>
        <v>Posibilidad de pérdida reputacional en la imagen institucional debido  a falta de ejecución de las actividades y de recursos para el Plan Estratégico de Talento Humano</v>
      </c>
      <c r="J107" s="215">
        <f>+'3 - Identificación del Riesgo'!O113</f>
        <v>44701</v>
      </c>
      <c r="K107" s="215" t="str">
        <f>+'3 - Identificación del Riesgo'!K113</f>
        <v>ESTRATÉGICOS</v>
      </c>
      <c r="L107" s="214" t="str">
        <f>+'3 - Identificación del Riesgo'!N113</f>
        <v>Ejecución y administración de procesos</v>
      </c>
      <c r="M107" s="213">
        <v>1</v>
      </c>
      <c r="N107" s="241" t="str">
        <f t="shared" si="10"/>
        <v>Muy Baja</v>
      </c>
      <c r="O107" s="242">
        <f t="shared" si="11"/>
        <v>0.2</v>
      </c>
      <c r="P107" s="213" t="s">
        <v>393</v>
      </c>
      <c r="Q107" s="241" t="str">
        <f>IF(OR(P107=[1]Datos!$A$23,P107=[1]Datos!$B$23),"Leve",IF(OR(P107=[1]Datos!$A$24,P107=[1]Datos!$B$24),"Menor",IF(OR(P107=[1]Datos!$A$25,P107=[1]Datos!$B$25),"Moderado",IF(OR(P107=[1]Datos!$A$26,P107=[1]Datos!$B$26),"Mayor",IF(OR(P107=[1]Datos!$A$27,P107=[1]Datos!$B$27),"Catastrófico","")))))</f>
        <v>Moderado</v>
      </c>
      <c r="R107" s="242">
        <f t="shared" si="12"/>
        <v>0.6</v>
      </c>
      <c r="S107" s="241" t="str">
        <f t="shared" si="13"/>
        <v>Moderado</v>
      </c>
      <c r="T107" s="241" t="str">
        <f t="shared" si="14"/>
        <v>Reducir</v>
      </c>
      <c r="U107" s="247" t="s">
        <v>1641</v>
      </c>
      <c r="V107" s="211" t="str">
        <f>+'5 - Diseño y Valoración Control'!I114</f>
        <v>SUBDIRECCIÓN DE TALENTO HUMANO</v>
      </c>
      <c r="W107" s="211" t="str">
        <f>+'5 - Diseño y Valoración Control'!J114</f>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v>
      </c>
      <c r="X107" s="212" t="str">
        <f>+'5 - Diseño y Valoración Control'!K114</f>
        <v>Correctivo</v>
      </c>
      <c r="Y107" s="99" t="str">
        <f t="shared" si="18"/>
        <v>Impacto</v>
      </c>
      <c r="Z107" s="212" t="str">
        <f>+'5 - Diseño y Valoración Control'!M114</f>
        <v>Manual</v>
      </c>
      <c r="AA107" s="99" t="str">
        <f t="shared" si="19"/>
        <v>25%</v>
      </c>
      <c r="AB107" s="212" t="str">
        <f>+'5 - Diseño y Valoración Control'!O114</f>
        <v>Sin documentar</v>
      </c>
      <c r="AC107" s="212" t="s">
        <v>421</v>
      </c>
      <c r="AD107" s="212" t="str">
        <f>+'5 - Diseño y Valoración Control'!Q114</f>
        <v>Con registro</v>
      </c>
      <c r="AE107" s="202">
        <f>+'5 - Diseño y Valoración Control'!R114</f>
        <v>0</v>
      </c>
      <c r="AF107" s="185" t="str">
        <f>+'5 - Diseño y Valoración Control'!S114</f>
        <v/>
      </c>
      <c r="AG107" s="202">
        <f>+'5 - Diseño y Valoración Control'!T114</f>
        <v>0</v>
      </c>
      <c r="AH107" s="185" t="str">
        <f>+'5 - Diseño y Valoración Control'!U114</f>
        <v/>
      </c>
      <c r="AI107" s="185" t="str">
        <f>+'5 - Diseño y Valoración Control'!V114</f>
        <v/>
      </c>
      <c r="AJ107" s="185"/>
      <c r="AK107" s="247" t="s">
        <v>1891</v>
      </c>
      <c r="AL107" s="211"/>
      <c r="AM107" s="211" t="str">
        <f>+'6 - Plan de Acciones Preventiva'!H112</f>
        <v/>
      </c>
      <c r="AN107" s="211">
        <f>+'6 - Plan de Acciones Preventiva'!I112</f>
        <v>0</v>
      </c>
      <c r="AO107" s="293">
        <f>+'6 - Plan de Acciones Preventiva'!J112</f>
        <v>0</v>
      </c>
      <c r="AP107" s="212">
        <f>+'6 - Plan de Acciones Preventiva'!AI112</f>
        <v>0</v>
      </c>
      <c r="AQ107" s="238" t="e">
        <f t="shared" si="17"/>
        <v>#DIV/0!</v>
      </c>
      <c r="AR107" s="212">
        <f>+'6 - Plan de Acciones Preventiva'!AK112</f>
        <v>0</v>
      </c>
      <c r="AS107" s="243"/>
      <c r="AT107" s="243">
        <f>+'6 - Plan de Acciones Preventiva'!AM112</f>
        <v>0</v>
      </c>
      <c r="AU107" s="212">
        <f>+'7 - Materialización del Riesgo'!G114</f>
        <v>0</v>
      </c>
      <c r="AV107" s="212">
        <f>+'7 - Materialización del Riesgo'!H114</f>
        <v>0</v>
      </c>
      <c r="AW107" s="212">
        <f>+'7 - Materialización del Riesgo'!I114</f>
        <v>0</v>
      </c>
      <c r="AX107" s="212" t="e">
        <f>+'7 - Materialización del Riesgo'!J114</f>
        <v>#DIV/0!</v>
      </c>
      <c r="AY107" s="212" t="e">
        <f>+'7 - Materialización del Riesgo'!K114</f>
        <v>#DIV/0!</v>
      </c>
      <c r="AZ107" s="212">
        <f>+'7 - Materialización del Riesgo'!L114</f>
        <v>0</v>
      </c>
      <c r="BA107" s="212">
        <f>+'7 - Materialización del Riesgo'!M114</f>
        <v>0</v>
      </c>
      <c r="BB107" s="212">
        <f>+'7 - Materialización del Riesgo'!N114</f>
        <v>0</v>
      </c>
      <c r="BC107" s="212">
        <f>+'7 - Materialización del Riesgo'!O114</f>
        <v>0</v>
      </c>
      <c r="BD107" s="212" t="e">
        <f>+'7 - Materialización del Riesgo'!P114</f>
        <v>#DIV/0!</v>
      </c>
      <c r="BE107" s="238">
        <f>+'7 - Materialización del Riesgo'!Q114</f>
        <v>1</v>
      </c>
    </row>
    <row r="108" spans="2:57" s="114" customFormat="1" ht="90" x14ac:dyDescent="0.25">
      <c r="B108" s="211" t="str">
        <f>+'3 - Identificación del Riesgo'!B114</f>
        <v>GESTIÓN DEL TALENTO HUMANO</v>
      </c>
      <c r="C108" s="211" t="str">
        <f>+'3 - Identificación del Riesgo'!C114</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08" s="211" t="str">
        <f>+'3 - Identificación del Riesgo'!D114</f>
        <v xml:space="preserve">Inicia con la planeación, selección y vinculación del personal idóneo, competente y con las habilidades requeridas; y termina con el retiro del servidor público </v>
      </c>
      <c r="E108" s="212" t="str">
        <f>+'3 - Identificación del Riesgo'!F114</f>
        <v>SUBDIRECCIÓN DE TALENTO HUMANO</v>
      </c>
      <c r="F108" s="247" t="s">
        <v>1756</v>
      </c>
      <c r="G108" s="212" t="str">
        <f>+'3 - Identificación del Riesgo'!H114</f>
        <v>Inconsistencias en el reporte y liquidación de las novedades laborales y prestacionales</v>
      </c>
      <c r="H108" s="212" t="str">
        <f>+'3 - Identificación del Riesgo'!I114</f>
        <v>Afectación Económica o presupuestal</v>
      </c>
      <c r="I108" s="211" t="str">
        <f>+'3 - Identificación del Riesgo'!J114</f>
        <v>Posibilidad de afectación económica por errores en la liquidación de la nomina y presentando fallas en el pago debido al desconocimiento del reporte de novedades</v>
      </c>
      <c r="J108" s="215">
        <f>+'3 - Identificación del Riesgo'!O114</f>
        <v>44701</v>
      </c>
      <c r="K108" s="215" t="str">
        <f>+'3 - Identificación del Riesgo'!K114</f>
        <v>OPERATIVOS</v>
      </c>
      <c r="L108" s="214" t="str">
        <f>+'3 - Identificación del Riesgo'!N114</f>
        <v>Ejecución y administración de procesos</v>
      </c>
      <c r="M108" s="213">
        <v>1</v>
      </c>
      <c r="N108" s="241" t="str">
        <f t="shared" si="10"/>
        <v>Muy Baja</v>
      </c>
      <c r="O108" s="242">
        <f t="shared" si="11"/>
        <v>0.2</v>
      </c>
      <c r="P108" s="213" t="s">
        <v>951</v>
      </c>
      <c r="Q108" s="241" t="str">
        <f>IF(OR(P108=[1]Datos!$A$23,P108=[1]Datos!$B$23),"Leve",IF(OR(P108=[1]Datos!$A$24,P108=[1]Datos!$B$24),"Menor",IF(OR(P108=[1]Datos!$A$25,P108=[1]Datos!$B$25),"Moderado",IF(OR(P108=[1]Datos!$A$26,P108=[1]Datos!$B$26),"Mayor",IF(OR(P108=[1]Datos!$A$27,P108=[1]Datos!$B$27),"Catastrófico","")))))</f>
        <v>Catastrófico</v>
      </c>
      <c r="R108" s="242">
        <f t="shared" si="12"/>
        <v>1</v>
      </c>
      <c r="S108" s="241" t="str">
        <f t="shared" si="13"/>
        <v>Extremo</v>
      </c>
      <c r="T108" s="241" t="str">
        <f t="shared" si="14"/>
        <v>Reducir</v>
      </c>
      <c r="U108" s="247" t="s">
        <v>1642</v>
      </c>
      <c r="V108" s="211" t="str">
        <f>+'5 - Diseño y Valoración Control'!I115</f>
        <v>SUBDIRECCIÓN DE TALENTO HUMANO</v>
      </c>
      <c r="W108" s="211" t="str">
        <f>+'5 - Diseño y Valoración Control'!J115</f>
        <v>Subdirección de Talento Humano Gestiona el soporte y mantenimiento del aplicativo Meta4 - SIGEP Nómina a través de Informe de supervisión que presenta los ajustes en el presupuesto, las notificaciones a los interesados con inconsistencias y correcciones a que haya lugar</v>
      </c>
      <c r="X108" s="212" t="str">
        <f>+'5 - Diseño y Valoración Control'!K115</f>
        <v>Preventivo</v>
      </c>
      <c r="Y108" s="99" t="str">
        <f t="shared" si="18"/>
        <v>Probabilidad</v>
      </c>
      <c r="Z108" s="212" t="str">
        <f>+'5 - Diseño y Valoración Control'!M115</f>
        <v>Manual</v>
      </c>
      <c r="AA108" s="99" t="str">
        <f t="shared" si="19"/>
        <v>40%</v>
      </c>
      <c r="AB108" s="212" t="str">
        <f>+'5 - Diseño y Valoración Control'!O115</f>
        <v>Sin documentar</v>
      </c>
      <c r="AC108" s="212" t="s">
        <v>421</v>
      </c>
      <c r="AD108" s="212" t="str">
        <f>+'5 - Diseño y Valoración Control'!Q115</f>
        <v>Con registro</v>
      </c>
      <c r="AE108" s="202">
        <f>+'5 - Diseño y Valoración Control'!R115</f>
        <v>0.12</v>
      </c>
      <c r="AF108" s="185" t="str">
        <f>+'5 - Diseño y Valoración Control'!S115</f>
        <v>Muy Baja</v>
      </c>
      <c r="AG108" s="202">
        <f>+'5 - Diseño y Valoración Control'!T115</f>
        <v>1</v>
      </c>
      <c r="AH108" s="185" t="str">
        <f>+'5 - Diseño y Valoración Control'!U115</f>
        <v>Catastrófico</v>
      </c>
      <c r="AI108" s="185" t="str">
        <f>+'5 - Diseño y Valoración Control'!V115</f>
        <v>Extremo</v>
      </c>
      <c r="AJ108" s="185" t="str">
        <f>+'5 - Diseño y Valoración Control'!W115</f>
        <v>Reducir</v>
      </c>
      <c r="AK108" s="247" t="s">
        <v>1892</v>
      </c>
      <c r="AL108" s="211" t="str">
        <f>+'6 - Plan de Acciones Preventiva'!G113</f>
        <v>Realizar seguimiento al presupuesto de gastos de personal.</v>
      </c>
      <c r="AM108" s="211" t="str">
        <f>+'6 - Plan de Acciones Preventiva'!H113</f>
        <v>SUBDIRECCIÓN DE TALENTO HUMANO</v>
      </c>
      <c r="AN108" s="211" t="str">
        <f>+'6 - Plan de Acciones Preventiva'!I113</f>
        <v>Matriz de Seguimiento Gastos de Personal</v>
      </c>
      <c r="AO108" s="294">
        <f>+'6 - Plan de Acciones Preventiva'!J113</f>
        <v>2</v>
      </c>
      <c r="AP108" s="212">
        <v>1</v>
      </c>
      <c r="AQ108" s="238">
        <f t="shared" si="17"/>
        <v>0.5</v>
      </c>
      <c r="AR108" s="212" t="s">
        <v>667</v>
      </c>
      <c r="AS108" s="243" t="s">
        <v>2427</v>
      </c>
      <c r="AT108" s="243">
        <f>+'6 - Plan de Acciones Preventiva'!AM113</f>
        <v>0</v>
      </c>
      <c r="AU108" s="212" t="s">
        <v>326</v>
      </c>
      <c r="AV108" s="212">
        <f>+'7 - Materialización del Riesgo'!H115</f>
        <v>0</v>
      </c>
      <c r="AW108" s="212">
        <f>+'7 - Materialización del Riesgo'!I115</f>
        <v>0</v>
      </c>
      <c r="AX108" s="212" t="e">
        <f>+'7 - Materialización del Riesgo'!J115</f>
        <v>#DIV/0!</v>
      </c>
      <c r="AY108" s="212" t="e">
        <f>+'7 - Materialización del Riesgo'!K115</f>
        <v>#DIV/0!</v>
      </c>
      <c r="AZ108" s="212">
        <f>+'7 - Materialización del Riesgo'!L115</f>
        <v>0</v>
      </c>
      <c r="BA108" s="212">
        <f>+'7 - Materialización del Riesgo'!M115</f>
        <v>0</v>
      </c>
      <c r="BB108" s="212">
        <f>+'7 - Materialización del Riesgo'!N115</f>
        <v>0</v>
      </c>
      <c r="BC108" s="212">
        <f>+'7 - Materialización del Riesgo'!O115</f>
        <v>0</v>
      </c>
      <c r="BD108" s="212" t="e">
        <f>+'7 - Materialización del Riesgo'!P115</f>
        <v>#DIV/0!</v>
      </c>
      <c r="BE108" s="238">
        <f>+'7 - Materialización del Riesgo'!Q115</f>
        <v>1</v>
      </c>
    </row>
    <row r="109" spans="2:57" s="114" customFormat="1" ht="90" hidden="1" x14ac:dyDescent="0.25">
      <c r="B109" s="211" t="str">
        <f>+'3 - Identificación del Riesgo'!B115</f>
        <v>GESTIÓN DEL TALENTO HUMANO</v>
      </c>
      <c r="C109" s="211" t="str">
        <f>+'3 - Identificación del Riesgo'!C115</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09" s="211" t="str">
        <f>+'3 - Identificación del Riesgo'!D115</f>
        <v xml:space="preserve">Inicia con la planeación, selección y vinculación del personal idóneo, competente y con las habilidades requeridas; y termina con el retiro del servidor público </v>
      </c>
      <c r="E109" s="212" t="str">
        <f>+'3 - Identificación del Riesgo'!F115</f>
        <v>SUBDIRECCIÓN DE TALENTO HUMANO</v>
      </c>
      <c r="F109" s="247" t="s">
        <v>1756</v>
      </c>
      <c r="G109" s="212" t="str">
        <f>+'3 - Identificación del Riesgo'!H115</f>
        <v>Inconsistencias en el reporte y liquidación de las novedades laborales y prestacionales</v>
      </c>
      <c r="H109" s="212" t="str">
        <f>+'3 - Identificación del Riesgo'!I115</f>
        <v>Afectación Económica o presupuestal</v>
      </c>
      <c r="I109" s="211" t="str">
        <f>+'3 - Identificación del Riesgo'!J115</f>
        <v>Posibilidad de afectación económica por errores en la liquidación de la nomina y presentando fallas en el pago debido al desconocimiento del reporte de novedades</v>
      </c>
      <c r="J109" s="215">
        <f>+'3 - Identificación del Riesgo'!O115</f>
        <v>44701</v>
      </c>
      <c r="K109" s="215" t="str">
        <f>+'3 - Identificación del Riesgo'!K115</f>
        <v>OPERATIVOS</v>
      </c>
      <c r="L109" s="214" t="str">
        <f>+'3 - Identificación del Riesgo'!N115</f>
        <v>Ejecución y administración de procesos</v>
      </c>
      <c r="M109" s="213">
        <v>1</v>
      </c>
      <c r="N109" s="241" t="str">
        <f t="shared" si="10"/>
        <v>Muy Baja</v>
      </c>
      <c r="O109" s="242">
        <f t="shared" si="11"/>
        <v>0.2</v>
      </c>
      <c r="P109" s="213" t="s">
        <v>951</v>
      </c>
      <c r="Q109" s="241" t="str">
        <f>IF(OR(P109=[1]Datos!$A$23,P109=[1]Datos!$B$23),"Leve",IF(OR(P109=[1]Datos!$A$24,P109=[1]Datos!$B$24),"Menor",IF(OR(P109=[1]Datos!$A$25,P109=[1]Datos!$B$25),"Moderado",IF(OR(P109=[1]Datos!$A$26,P109=[1]Datos!$B$26),"Mayor",IF(OR(P109=[1]Datos!$A$27,P109=[1]Datos!$B$27),"Catastrófico","")))))</f>
        <v>Catastrófico</v>
      </c>
      <c r="R109" s="242">
        <f t="shared" si="12"/>
        <v>1</v>
      </c>
      <c r="S109" s="241" t="str">
        <f t="shared" si="13"/>
        <v>Extremo</v>
      </c>
      <c r="T109" s="241" t="str">
        <f t="shared" si="14"/>
        <v>Reducir</v>
      </c>
      <c r="U109" s="247" t="s">
        <v>1643</v>
      </c>
      <c r="V109" s="211" t="str">
        <f>+'5 - Diseño y Valoración Control'!I116</f>
        <v>SUBDIRECCIÓN DE TALENTO HUMANO</v>
      </c>
      <c r="W109" s="211" t="str">
        <f>+'5 - Diseño y Valoración Control'!J116</f>
        <v>Subdirección de Talento Humano Actualiza la gestión del aplicativo Meta4 - SIGEP Nómina a través de Informe de supervisión que modifica la correcta ejecución de la nómina</v>
      </c>
      <c r="X109" s="212" t="str">
        <f>+'5 - Diseño y Valoración Control'!K116</f>
        <v>Correctivo</v>
      </c>
      <c r="Y109" s="99" t="str">
        <f t="shared" si="18"/>
        <v>Impacto</v>
      </c>
      <c r="Z109" s="212" t="str">
        <f>+'5 - Diseño y Valoración Control'!M116</f>
        <v>Manual</v>
      </c>
      <c r="AA109" s="99" t="str">
        <f t="shared" si="19"/>
        <v>25%</v>
      </c>
      <c r="AB109" s="212" t="str">
        <f>+'5 - Diseño y Valoración Control'!O116</f>
        <v>Sin documentar</v>
      </c>
      <c r="AC109" s="212" t="s">
        <v>421</v>
      </c>
      <c r="AD109" s="212" t="str">
        <f>+'5 - Diseño y Valoración Control'!Q116</f>
        <v>Con registro</v>
      </c>
      <c r="AE109" s="202">
        <f>+'5 - Diseño y Valoración Control'!R116</f>
        <v>0</v>
      </c>
      <c r="AF109" s="185" t="str">
        <f>+'5 - Diseño y Valoración Control'!S116</f>
        <v/>
      </c>
      <c r="AG109" s="202">
        <f>+'5 - Diseño y Valoración Control'!T116</f>
        <v>0</v>
      </c>
      <c r="AH109" s="185" t="str">
        <f>+'5 - Diseño y Valoración Control'!U116</f>
        <v/>
      </c>
      <c r="AI109" s="185" t="str">
        <f>+'5 - Diseño y Valoración Control'!V116</f>
        <v/>
      </c>
      <c r="AJ109" s="185"/>
      <c r="AK109" s="247" t="s">
        <v>1893</v>
      </c>
      <c r="AL109" s="211"/>
      <c r="AM109" s="211" t="str">
        <f>+'6 - Plan de Acciones Preventiva'!H114</f>
        <v/>
      </c>
      <c r="AN109" s="211">
        <f>+'6 - Plan de Acciones Preventiva'!I114</f>
        <v>0</v>
      </c>
      <c r="AO109" s="293">
        <f>+'6 - Plan de Acciones Preventiva'!J114</f>
        <v>0</v>
      </c>
      <c r="AP109" s="212">
        <f>+'6 - Plan de Acciones Preventiva'!AI114</f>
        <v>0</v>
      </c>
      <c r="AQ109" s="238" t="e">
        <f t="shared" si="17"/>
        <v>#DIV/0!</v>
      </c>
      <c r="AR109" s="212">
        <f>+'6 - Plan de Acciones Preventiva'!AK114</f>
        <v>0</v>
      </c>
      <c r="AS109" s="243"/>
      <c r="AT109" s="243">
        <f>+'6 - Plan de Acciones Preventiva'!AM114</f>
        <v>0</v>
      </c>
      <c r="AU109" s="212">
        <f>+'7 - Materialización del Riesgo'!G116</f>
        <v>0</v>
      </c>
      <c r="AV109" s="212">
        <f>+'7 - Materialización del Riesgo'!H116</f>
        <v>0</v>
      </c>
      <c r="AW109" s="212">
        <f>+'7 - Materialización del Riesgo'!I116</f>
        <v>0</v>
      </c>
      <c r="AX109" s="212" t="e">
        <f>+'7 - Materialización del Riesgo'!J116</f>
        <v>#DIV/0!</v>
      </c>
      <c r="AY109" s="212" t="e">
        <f>+'7 - Materialización del Riesgo'!K116</f>
        <v>#DIV/0!</v>
      </c>
      <c r="AZ109" s="212">
        <f>+'7 - Materialización del Riesgo'!L116</f>
        <v>0</v>
      </c>
      <c r="BA109" s="212">
        <f>+'7 - Materialización del Riesgo'!M116</f>
        <v>0</v>
      </c>
      <c r="BB109" s="212">
        <f>+'7 - Materialización del Riesgo'!N116</f>
        <v>0</v>
      </c>
      <c r="BC109" s="212">
        <f>+'7 - Materialización del Riesgo'!O116</f>
        <v>0</v>
      </c>
      <c r="BD109" s="212" t="e">
        <f>+'7 - Materialización del Riesgo'!P116</f>
        <v>#DIV/0!</v>
      </c>
      <c r="BE109" s="238">
        <f>+'7 - Materialización del Riesgo'!Q116</f>
        <v>1</v>
      </c>
    </row>
    <row r="110" spans="2:57" s="114" customFormat="1" ht="90" x14ac:dyDescent="0.25">
      <c r="B110" s="211" t="str">
        <f>+'3 - Identificación del Riesgo'!B116</f>
        <v>GESTIÓN DEL TALENTO HUMANO</v>
      </c>
      <c r="C110" s="211" t="str">
        <f>+'3 - Identificación del Riesgo'!C116</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0" s="211" t="str">
        <f>+'3 - Identificación del Riesgo'!D116</f>
        <v xml:space="preserve">Inicia con la planeación, selección y vinculación del personal idóneo, competente y con las habilidades requeridas; y termina con el retiro del servidor público </v>
      </c>
      <c r="E110" s="212" t="str">
        <f>+'3 - Identificación del Riesgo'!F116</f>
        <v>OFICINA JURÍDICA</v>
      </c>
      <c r="F110" s="247" t="s">
        <v>1757</v>
      </c>
      <c r="G110" s="298" t="str">
        <f>+'3 - Identificación del Riesgo'!H116</f>
        <v>Prescripción de la acción disciplinaria</v>
      </c>
      <c r="H110" s="212" t="str">
        <f>+'3 - Identificación del Riesgo'!I116</f>
        <v>Pérdida Reputacional</v>
      </c>
      <c r="I110" s="211" t="str">
        <f>+'3 - Identificación del Riesgo'!J116</f>
        <v>Posibilidad de pérdida reputacional en la imagen interna de Control Interno Disciplinario de la Oficina Jurídica por falta de impulso procesal en los expedientes a prescribir</v>
      </c>
      <c r="J110" s="215">
        <f>+'3 - Identificación del Riesgo'!O116</f>
        <v>44701</v>
      </c>
      <c r="K110" s="215" t="str">
        <f>+'3 - Identificación del Riesgo'!K116</f>
        <v>DE CUMPLIMIENTO</v>
      </c>
      <c r="L110" s="214" t="str">
        <f>+'3 - Identificación del Riesgo'!N116</f>
        <v>Ejecución y administración de procesos</v>
      </c>
      <c r="M110" s="213">
        <v>280</v>
      </c>
      <c r="N110" s="241" t="str">
        <f t="shared" si="10"/>
        <v>Media</v>
      </c>
      <c r="O110" s="242">
        <f t="shared" si="11"/>
        <v>0.6</v>
      </c>
      <c r="P110" s="213" t="s">
        <v>702</v>
      </c>
      <c r="Q110" s="241" t="str">
        <f>IF(OR(P110=[1]Datos!$A$23,P110=[1]Datos!$B$23),"Leve",IF(OR(P110=[1]Datos!$A$24,P110=[1]Datos!$B$24),"Menor",IF(OR(P110=[1]Datos!$A$25,P110=[1]Datos!$B$25),"Moderado",IF(OR(P110=[1]Datos!$A$26,P110=[1]Datos!$B$26),"Mayor",IF(OR(P110=[1]Datos!$A$27,P110=[1]Datos!$B$27),"Catastrófico","")))))</f>
        <v>Menor</v>
      </c>
      <c r="R110" s="242">
        <f t="shared" si="12"/>
        <v>0.4</v>
      </c>
      <c r="S110" s="241" t="str">
        <f t="shared" si="13"/>
        <v>Moderado</v>
      </c>
      <c r="T110" s="241" t="str">
        <f t="shared" si="14"/>
        <v>Reducir</v>
      </c>
      <c r="U110" s="247" t="s">
        <v>1644</v>
      </c>
      <c r="V110" s="211" t="str">
        <f>+'5 - Diseño y Valoración Control'!I117</f>
        <v>OFICINA JURÍDICA (CONTROL INTERNO DISCIPLINARIO)</v>
      </c>
      <c r="W110" s="211" t="str">
        <f>+'5 - Diseño y Valoración Control'!J117</f>
        <v>Oficina Jurídica (Control Interno Disciplinario) revisa el proceso a través de la matriz de procesos disciplinarios donde se verifica el cumplimiento términos procesales para evitar la prescripción del proceso</v>
      </c>
      <c r="X110" s="212" t="str">
        <f>+'5 - Diseño y Valoración Control'!K117</f>
        <v>Detectivo</v>
      </c>
      <c r="Y110" s="99" t="str">
        <f>IF(OR(X110="Correctivo",X110="Detectivo"),"Impacto",IF(X110="Preventivo","Probabilidad",""))</f>
        <v>Impacto</v>
      </c>
      <c r="Z110" s="212" t="str">
        <f>+'5 - Diseño y Valoración Control'!M117</f>
        <v>Manual</v>
      </c>
      <c r="AA110" s="99" t="str">
        <f>IF(AND(X110="Preventivo",Z110="Automático"),"50%",IF(AND(X110="Preventivo",Z110="Manual"),"40%",IF(AND(X110="Detectivo",Z110="Automático"),"40%",IF(AND(X110="Detectivo",Z110="Manual"),"30%",IF(AND(X110="Correctivo",Z110="Automático"),"35%",IF(AND(X110="Correctivo",Z110="Manual"),"25%",""))))))</f>
        <v>30%</v>
      </c>
      <c r="AB110" s="212" t="str">
        <f>+'5 - Diseño y Valoración Control'!O117</f>
        <v>Sin documentar</v>
      </c>
      <c r="AC110" s="212" t="s">
        <v>421</v>
      </c>
      <c r="AD110" s="212" t="str">
        <f>+'5 - Diseño y Valoración Control'!Q117</f>
        <v>Con registro</v>
      </c>
      <c r="AE110" s="202">
        <f>+'5 - Diseño y Valoración Control'!R117</f>
        <v>0.6</v>
      </c>
      <c r="AF110" s="185" t="str">
        <f>+'5 - Diseño y Valoración Control'!S117</f>
        <v>Media</v>
      </c>
      <c r="AG110" s="202">
        <f>+'5 - Diseño y Valoración Control'!T117</f>
        <v>0.28000000000000003</v>
      </c>
      <c r="AH110" s="185" t="str">
        <f>+'5 - Diseño y Valoración Control'!U117</f>
        <v>Menor</v>
      </c>
      <c r="AI110" s="185" t="str">
        <f>+'5 - Diseño y Valoración Control'!V117</f>
        <v>Moderado</v>
      </c>
      <c r="AJ110" s="185" t="str">
        <f>+'5 - Diseño y Valoración Control'!W117</f>
        <v>Reducir</v>
      </c>
      <c r="AK110" s="247" t="s">
        <v>1894</v>
      </c>
      <c r="AL110" s="211" t="str">
        <f>+'6 - Plan de Acciones Preventiva'!G115</f>
        <v>Realizar seguimiento a la Matriz de seguimiento y control de procesos disciplinarios de la dependencia para saber que procesos están en prescripción</v>
      </c>
      <c r="AM110" s="211" t="str">
        <f>+'6 - Plan de Acciones Preventiva'!H115</f>
        <v>OFICINA JURÍDICA (CONTROL INTERNO DISCIPLINARIO)</v>
      </c>
      <c r="AN110" s="244" t="s">
        <v>2389</v>
      </c>
      <c r="AO110" s="294">
        <f>+'6 - Plan de Acciones Preventiva'!J115</f>
        <v>11</v>
      </c>
      <c r="AP110" s="212">
        <v>8</v>
      </c>
      <c r="AQ110" s="238">
        <f t="shared" si="17"/>
        <v>0.72727272727272729</v>
      </c>
      <c r="AR110" s="212" t="s">
        <v>667</v>
      </c>
      <c r="AS110" s="243" t="s">
        <v>2472</v>
      </c>
      <c r="AT110" s="243">
        <f>+'6 - Plan de Acciones Preventiva'!AM115</f>
        <v>0</v>
      </c>
      <c r="AU110" s="212" t="s">
        <v>326</v>
      </c>
      <c r="AV110" s="212">
        <f>+'7 - Materialización del Riesgo'!H117</f>
        <v>0</v>
      </c>
      <c r="AW110" s="212">
        <f>+'7 - Materialización del Riesgo'!I117</f>
        <v>0</v>
      </c>
      <c r="AX110" s="212" t="e">
        <f>+'7 - Materialización del Riesgo'!J117</f>
        <v>#DIV/0!</v>
      </c>
      <c r="AY110" s="212" t="e">
        <f>+'7 - Materialización del Riesgo'!K117</f>
        <v>#DIV/0!</v>
      </c>
      <c r="AZ110" s="212">
        <f>+'7 - Materialización del Riesgo'!L117</f>
        <v>0</v>
      </c>
      <c r="BA110" s="212">
        <f>+'7 - Materialización del Riesgo'!M117</f>
        <v>0</v>
      </c>
      <c r="BB110" s="212">
        <f>+'7 - Materialización del Riesgo'!N117</f>
        <v>0</v>
      </c>
      <c r="BC110" s="212">
        <f>+'7 - Materialización del Riesgo'!O117</f>
        <v>0</v>
      </c>
      <c r="BD110" s="212" t="e">
        <f>+'7 - Materialización del Riesgo'!P117</f>
        <v>#DIV/0!</v>
      </c>
      <c r="BE110" s="238">
        <f>+'7 - Materialización del Riesgo'!Q117</f>
        <v>1</v>
      </c>
    </row>
    <row r="111" spans="2:57" s="114" customFormat="1" ht="90" hidden="1" x14ac:dyDescent="0.25">
      <c r="B111" s="211" t="str">
        <f>+'3 - Identificación del Riesgo'!B117</f>
        <v>GESTIÓN DEL TALENTO HUMANO</v>
      </c>
      <c r="C111" s="211" t="str">
        <f>+'3 - Identificación del Riesgo'!C117</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1" s="211" t="str">
        <f>+'3 - Identificación del Riesgo'!D117</f>
        <v xml:space="preserve">Inicia con la planeación, selección y vinculación del personal idóneo, competente y con las habilidades requeridas; y termina con el retiro del servidor público </v>
      </c>
      <c r="E111" s="212" t="str">
        <f>+'3 - Identificación del Riesgo'!F117</f>
        <v>OFICINA JURÍDICA</v>
      </c>
      <c r="F111" s="247" t="s">
        <v>1757</v>
      </c>
      <c r="G111" s="212" t="str">
        <f>+'3 - Identificación del Riesgo'!H117</f>
        <v>Prescripción de la acción disciplinaria</v>
      </c>
      <c r="H111" s="212" t="str">
        <f>+'3 - Identificación del Riesgo'!I117</f>
        <v>Pérdida Reputacional</v>
      </c>
      <c r="I111" s="211" t="str">
        <f>+'3 - Identificación del Riesgo'!J117</f>
        <v>Posibilidad de pérdida reputacional en la imagen interna de Control Interno Disciplinario de la Oficina Jurídica por falta de impulso procesal en los expedientes a prescribir</v>
      </c>
      <c r="J111" s="215">
        <f>+'3 - Identificación del Riesgo'!O117</f>
        <v>44701</v>
      </c>
      <c r="K111" s="215" t="str">
        <f>+'3 - Identificación del Riesgo'!K117</f>
        <v>DE CUMPLIMIENTO</v>
      </c>
      <c r="L111" s="214" t="str">
        <f>+'3 - Identificación del Riesgo'!N117</f>
        <v>Ejecución y administración de procesos</v>
      </c>
      <c r="M111" s="213">
        <v>280</v>
      </c>
      <c r="N111" s="241" t="str">
        <f t="shared" si="10"/>
        <v>Media</v>
      </c>
      <c r="O111" s="242">
        <f t="shared" si="11"/>
        <v>0.6</v>
      </c>
      <c r="P111" s="213" t="s">
        <v>702</v>
      </c>
      <c r="Q111" s="241" t="str">
        <f>IF(OR(P111=[1]Datos!$A$23,P111=[1]Datos!$B$23),"Leve",IF(OR(P111=[1]Datos!$A$24,P111=[1]Datos!$B$24),"Menor",IF(OR(P111=[1]Datos!$A$25,P111=[1]Datos!$B$25),"Moderado",IF(OR(P111=[1]Datos!$A$26,P111=[1]Datos!$B$26),"Mayor",IF(OR(P111=[1]Datos!$A$27,P111=[1]Datos!$B$27),"Catastrófico","")))))</f>
        <v>Menor</v>
      </c>
      <c r="R111" s="242">
        <f t="shared" si="12"/>
        <v>0.4</v>
      </c>
      <c r="S111" s="241" t="str">
        <f t="shared" si="13"/>
        <v>Moderado</v>
      </c>
      <c r="T111" s="241" t="str">
        <f t="shared" si="14"/>
        <v>Reducir</v>
      </c>
      <c r="U111" s="247" t="s">
        <v>1645</v>
      </c>
      <c r="V111" s="211" t="str">
        <f>+'5 - Diseño y Valoración Control'!I118</f>
        <v>OFICINA JURÍDICA (CONTROL INTERNO DISCIPLINARIO)</v>
      </c>
      <c r="W111" s="211" t="str">
        <f>+'5 - Diseño y Valoración Control'!J118</f>
        <v>Oficina Jurídica (Control Interno Disciplinario) archiva el proceso por prescripción  a través del auto de notificación donde se comunica al interesado la decisión de fondo en el proceso</v>
      </c>
      <c r="X111" s="212" t="str">
        <f>+'5 - Diseño y Valoración Control'!K118</f>
        <v>Correctivo</v>
      </c>
      <c r="Y111" s="99" t="str">
        <f>IF(OR(X111="Correctivo",X111="Detectivo"),"Impacto",IF(X111="Preventivo","Probabilidad",""))</f>
        <v>Impacto</v>
      </c>
      <c r="Z111" s="212" t="str">
        <f>+'5 - Diseño y Valoración Control'!M118</f>
        <v>Manual</v>
      </c>
      <c r="AA111" s="99" t="str">
        <f>IF(AND(X111="Preventivo",Z111="Automático"),"50%",IF(AND(X111="Preventivo",Z111="Manual"),"40%",IF(AND(X111="Detectivo",Z111="Automático"),"40%",IF(AND(X111="Detectivo",Z111="Manual"),"30%",IF(AND(X111="Correctivo",Z111="Automático"),"35%",IF(AND(X111="Correctivo",Z111="Manual"),"25%",""))))))</f>
        <v>25%</v>
      </c>
      <c r="AB111" s="212" t="str">
        <f>+'5 - Diseño y Valoración Control'!O118</f>
        <v>Sin documentar</v>
      </c>
      <c r="AC111" s="212" t="s">
        <v>421</v>
      </c>
      <c r="AD111" s="212" t="str">
        <f>+'5 - Diseño y Valoración Control'!Q118</f>
        <v>Con registro</v>
      </c>
      <c r="AE111" s="202">
        <f>+'5 - Diseño y Valoración Control'!R118</f>
        <v>0</v>
      </c>
      <c r="AF111" s="185" t="str">
        <f>+'5 - Diseño y Valoración Control'!S118</f>
        <v/>
      </c>
      <c r="AG111" s="202">
        <f>+'5 - Diseño y Valoración Control'!T118</f>
        <v>0</v>
      </c>
      <c r="AH111" s="185" t="str">
        <f>+'5 - Diseño y Valoración Control'!U118</f>
        <v/>
      </c>
      <c r="AI111" s="185" t="str">
        <f>+'5 - Diseño y Valoración Control'!V118</f>
        <v/>
      </c>
      <c r="AJ111" s="185"/>
      <c r="AK111" s="247" t="s">
        <v>1895</v>
      </c>
      <c r="AL111" s="211"/>
      <c r="AM111" s="211" t="str">
        <f>+'6 - Plan de Acciones Preventiva'!H116</f>
        <v/>
      </c>
      <c r="AN111" s="211">
        <f>+'6 - Plan de Acciones Preventiva'!I116</f>
        <v>0</v>
      </c>
      <c r="AO111" s="293">
        <f>+'6 - Plan de Acciones Preventiva'!J116</f>
        <v>0</v>
      </c>
      <c r="AP111" s="212">
        <f>+'6 - Plan de Acciones Preventiva'!AI116</f>
        <v>0</v>
      </c>
      <c r="AQ111" s="238" t="e">
        <f t="shared" si="17"/>
        <v>#DIV/0!</v>
      </c>
      <c r="AR111" s="212">
        <f>+'6 - Plan de Acciones Preventiva'!AK116</f>
        <v>0</v>
      </c>
      <c r="AS111" s="243"/>
      <c r="AT111" s="243">
        <f>+'6 - Plan de Acciones Preventiva'!AM116</f>
        <v>0</v>
      </c>
      <c r="AU111" s="212">
        <f>+'7 - Materialización del Riesgo'!G118</f>
        <v>0</v>
      </c>
      <c r="AV111" s="212">
        <f>+'7 - Materialización del Riesgo'!H118</f>
        <v>0</v>
      </c>
      <c r="AW111" s="212">
        <f>+'7 - Materialización del Riesgo'!I118</f>
        <v>0</v>
      </c>
      <c r="AX111" s="212" t="e">
        <f>+'7 - Materialización del Riesgo'!J118</f>
        <v>#DIV/0!</v>
      </c>
      <c r="AY111" s="212" t="e">
        <f>+'7 - Materialización del Riesgo'!K118</f>
        <v>#DIV/0!</v>
      </c>
      <c r="AZ111" s="212">
        <f>+'7 - Materialización del Riesgo'!L118</f>
        <v>0</v>
      </c>
      <c r="BA111" s="212">
        <f>+'7 - Materialización del Riesgo'!M118</f>
        <v>0</v>
      </c>
      <c r="BB111" s="212">
        <f>+'7 - Materialización del Riesgo'!N118</f>
        <v>0</v>
      </c>
      <c r="BC111" s="212">
        <f>+'7 - Materialización del Riesgo'!O118</f>
        <v>0</v>
      </c>
      <c r="BD111" s="212" t="e">
        <f>+'7 - Materialización del Riesgo'!P118</f>
        <v>#DIV/0!</v>
      </c>
      <c r="BE111" s="238">
        <f>+'7 - Materialización del Riesgo'!Q118</f>
        <v>1</v>
      </c>
    </row>
    <row r="112" spans="2:57" s="114" customFormat="1" ht="90" x14ac:dyDescent="0.25">
      <c r="B112" s="211" t="str">
        <f>+'3 - Identificación del Riesgo'!B118</f>
        <v>GESTIÓN DEL TALENTO HUMANO</v>
      </c>
      <c r="C112" s="211" t="str">
        <f>+'3 - Identificación del Riesgo'!C118</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2" s="211" t="str">
        <f>+'3 - Identificación del Riesgo'!D118</f>
        <v xml:space="preserve">Inicia con la planeación, selección y vinculación del personal idóneo, competente y con las habilidades requeridas; y termina con el retiro del servidor público </v>
      </c>
      <c r="E112" s="212" t="str">
        <f>+'3 - Identificación del Riesgo'!F118</f>
        <v>OFICINA JURÍDICA</v>
      </c>
      <c r="F112" s="247" t="s">
        <v>1758</v>
      </c>
      <c r="G112" s="212" t="str">
        <f>+'3 - Identificación del Riesgo'!H118</f>
        <v>Caducidad de la acción disciplinaria</v>
      </c>
      <c r="H112" s="212" t="str">
        <f>+'3 - Identificación del Riesgo'!I118</f>
        <v>Pérdida Reputacional</v>
      </c>
      <c r="I112" s="211" t="str">
        <f>+'3 - Identificación del Riesgo'!J118</f>
        <v>Posibilidad de pérdida reputacional en la imagen interna de Control Interno Disciplinario de la Oficina Jurídica por falta de impulso procesal en los expedientes a caducar</v>
      </c>
      <c r="J112" s="215">
        <f>+'3 - Identificación del Riesgo'!O118</f>
        <v>44701</v>
      </c>
      <c r="K112" s="215" t="str">
        <f>+'3 - Identificación del Riesgo'!K118</f>
        <v>DE CUMPLIMIENTO</v>
      </c>
      <c r="L112" s="214" t="str">
        <f>+'3 - Identificación del Riesgo'!N118</f>
        <v>Ejecución y administración de procesos</v>
      </c>
      <c r="M112" s="213">
        <v>280</v>
      </c>
      <c r="N112" s="241" t="str">
        <f t="shared" si="10"/>
        <v>Media</v>
      </c>
      <c r="O112" s="242">
        <f t="shared" si="11"/>
        <v>0.6</v>
      </c>
      <c r="P112" s="213" t="s">
        <v>702</v>
      </c>
      <c r="Q112" s="241" t="str">
        <f>IF(OR(P112=[1]Datos!$A$23,P112=[1]Datos!$B$23),"Leve",IF(OR(P112=[1]Datos!$A$24,P112=[1]Datos!$B$24),"Menor",IF(OR(P112=[1]Datos!$A$25,P112=[1]Datos!$B$25),"Moderado",IF(OR(P112=[1]Datos!$A$26,P112=[1]Datos!$B$26),"Mayor",IF(OR(P112=[1]Datos!$A$27,P112=[1]Datos!$B$27),"Catastrófico","")))))</f>
        <v>Menor</v>
      </c>
      <c r="R112" s="242">
        <f t="shared" si="12"/>
        <v>0.4</v>
      </c>
      <c r="S112" s="241" t="str">
        <f t="shared" si="13"/>
        <v>Moderado</v>
      </c>
      <c r="T112" s="241" t="str">
        <f t="shared" si="14"/>
        <v>Reducir</v>
      </c>
      <c r="U112" s="247" t="s">
        <v>1646</v>
      </c>
      <c r="V112" s="211" t="str">
        <f>+'5 - Diseño y Valoración Control'!I119</f>
        <v>OFICINA JURÍDICA (CONTROL INTERNO DISCIPLINARIO)</v>
      </c>
      <c r="W112" s="211" t="str">
        <f>+'5 - Diseño y Valoración Control'!J119</f>
        <v>Oficina Jurídica (Control Interno Disciplinario) revisa el proceso a través matriz de procesos disciplinarios donde se verifica el cumplimiento términos procesales para evitar la caducidad del proceso</v>
      </c>
      <c r="X112" s="212" t="str">
        <f>+'5 - Diseño y Valoración Control'!K119</f>
        <v>Detectivo</v>
      </c>
      <c r="Y112" s="99" t="str">
        <f>IF(OR(X112="Correctivo",X112="Detectivo"),"Impacto",IF(X112="Preventivo","Probabilidad",""))</f>
        <v>Impacto</v>
      </c>
      <c r="Z112" s="212" t="str">
        <f>+'5 - Diseño y Valoración Control'!M119</f>
        <v>Manual</v>
      </c>
      <c r="AA112" s="99" t="str">
        <f>IF(AND(X112="Preventivo",Z112="Automático"),"50%",IF(AND(X112="Preventivo",Z112="Manual"),"40%",IF(AND(X112="Detectivo",Z112="Automático"),"40%",IF(AND(X112="Detectivo",Z112="Manual"),"30%",IF(AND(X112="Correctivo",Z112="Automático"),"35%",IF(AND(X112="Correctivo",Z112="Manual"),"25%",""))))))</f>
        <v>30%</v>
      </c>
      <c r="AB112" s="212" t="str">
        <f>+'5 - Diseño y Valoración Control'!O119</f>
        <v>Sin documentar</v>
      </c>
      <c r="AC112" s="212" t="s">
        <v>421</v>
      </c>
      <c r="AD112" s="212" t="str">
        <f>+'5 - Diseño y Valoración Control'!Q119</f>
        <v>Con registro</v>
      </c>
      <c r="AE112" s="202">
        <f>+'5 - Diseño y Valoración Control'!R119</f>
        <v>0.6</v>
      </c>
      <c r="AF112" s="185" t="str">
        <f>+'5 - Diseño y Valoración Control'!S119</f>
        <v>Media</v>
      </c>
      <c r="AG112" s="202">
        <f>+'5 - Diseño y Valoración Control'!T119</f>
        <v>0.28000000000000003</v>
      </c>
      <c r="AH112" s="185" t="str">
        <f>+'5 - Diseño y Valoración Control'!U119</f>
        <v>Menor</v>
      </c>
      <c r="AI112" s="185" t="str">
        <f>+'5 - Diseño y Valoración Control'!V119</f>
        <v>Moderado</v>
      </c>
      <c r="AJ112" s="185" t="str">
        <f>+'5 - Diseño y Valoración Control'!W119</f>
        <v>Reducir</v>
      </c>
      <c r="AK112" s="247" t="s">
        <v>1896</v>
      </c>
      <c r="AL112" s="211" t="str">
        <f>+'6 - Plan de Acciones Preventiva'!G117</f>
        <v>Realizar seguimiento a la Matriz de seguimiento y control de procesos disciplinarios de la dependencia para saber que procesos están en caducidad</v>
      </c>
      <c r="AM112" s="211" t="str">
        <f>+'6 - Plan de Acciones Preventiva'!H117</f>
        <v>OFICINA JURÍDICA (CONTROL INTERNO DISCIPLINARIO)</v>
      </c>
      <c r="AN112" s="244" t="s">
        <v>2389</v>
      </c>
      <c r="AO112" s="294">
        <f>+'6 - Plan de Acciones Preventiva'!J117</f>
        <v>11</v>
      </c>
      <c r="AP112" s="212">
        <v>8</v>
      </c>
      <c r="AQ112" s="238">
        <f t="shared" si="17"/>
        <v>0.72727272727272729</v>
      </c>
      <c r="AR112" s="212" t="s">
        <v>667</v>
      </c>
      <c r="AS112" s="243" t="s">
        <v>2429</v>
      </c>
      <c r="AT112" s="243">
        <f>+'6 - Plan de Acciones Preventiva'!AM117</f>
        <v>0</v>
      </c>
      <c r="AU112" s="212" t="s">
        <v>326</v>
      </c>
      <c r="AV112" s="212">
        <f>+'7 - Materialización del Riesgo'!H119</f>
        <v>0</v>
      </c>
      <c r="AW112" s="212">
        <f>+'7 - Materialización del Riesgo'!I119</f>
        <v>0</v>
      </c>
      <c r="AX112" s="212" t="e">
        <f>+'7 - Materialización del Riesgo'!J119</f>
        <v>#DIV/0!</v>
      </c>
      <c r="AY112" s="212" t="e">
        <f>+'7 - Materialización del Riesgo'!K119</f>
        <v>#DIV/0!</v>
      </c>
      <c r="AZ112" s="212">
        <f>+'7 - Materialización del Riesgo'!L119</f>
        <v>0</v>
      </c>
      <c r="BA112" s="212">
        <f>+'7 - Materialización del Riesgo'!M119</f>
        <v>0</v>
      </c>
      <c r="BB112" s="212">
        <f>+'7 - Materialización del Riesgo'!N119</f>
        <v>0</v>
      </c>
      <c r="BC112" s="212">
        <f>+'7 - Materialización del Riesgo'!O119</f>
        <v>0</v>
      </c>
      <c r="BD112" s="212" t="e">
        <f>+'7 - Materialización del Riesgo'!P119</f>
        <v>#DIV/0!</v>
      </c>
      <c r="BE112" s="238">
        <f>+'7 - Materialización del Riesgo'!Q119</f>
        <v>1</v>
      </c>
    </row>
    <row r="113" spans="2:57" s="114" customFormat="1" ht="90" hidden="1" x14ac:dyDescent="0.25">
      <c r="B113" s="211" t="str">
        <f>+'3 - Identificación del Riesgo'!B119</f>
        <v>GESTIÓN DEL TALENTO HUMANO</v>
      </c>
      <c r="C113" s="211" t="str">
        <f>+'3 - Identificación del Riesgo'!C119</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D113" s="211" t="str">
        <f>+'3 - Identificación del Riesgo'!D119</f>
        <v xml:space="preserve">Inicia con la planeación, selección y vinculación del personal idóneo, competente y con las habilidades requeridas; y termina con el retiro del servidor público </v>
      </c>
      <c r="E113" s="212" t="str">
        <f>+'3 - Identificación del Riesgo'!F119</f>
        <v>OFICINA JURÍDICA</v>
      </c>
      <c r="F113" s="247" t="s">
        <v>1758</v>
      </c>
      <c r="G113" s="212" t="str">
        <f>+'3 - Identificación del Riesgo'!H119</f>
        <v>Caducidad de la acción disciplinaria</v>
      </c>
      <c r="H113" s="212" t="str">
        <f>+'3 - Identificación del Riesgo'!I119</f>
        <v>Pérdida Reputacional</v>
      </c>
      <c r="I113" s="211" t="str">
        <f>+'3 - Identificación del Riesgo'!J119</f>
        <v>Posibilidad de pérdida reputacional en la imagen interna de Control Interno Disciplinario de la Oficina Jurídica por falta de impulso procesal en los expedientes a caducar</v>
      </c>
      <c r="J113" s="215">
        <f>+'3 - Identificación del Riesgo'!O119</f>
        <v>44701</v>
      </c>
      <c r="K113" s="215" t="str">
        <f>+'3 - Identificación del Riesgo'!K119</f>
        <v>DE CUMPLIMIENTO</v>
      </c>
      <c r="L113" s="214" t="str">
        <f>+'3 - Identificación del Riesgo'!N119</f>
        <v>Ejecución y administración de procesos</v>
      </c>
      <c r="M113" s="213">
        <v>280</v>
      </c>
      <c r="N113" s="241" t="str">
        <f t="shared" si="10"/>
        <v>Media</v>
      </c>
      <c r="O113" s="242">
        <f t="shared" si="11"/>
        <v>0.6</v>
      </c>
      <c r="P113" s="213" t="s">
        <v>702</v>
      </c>
      <c r="Q113" s="241" t="str">
        <f>IF(OR(P113=[1]Datos!$A$23,P113=[1]Datos!$B$23),"Leve",IF(OR(P113=[1]Datos!$A$24,P113=[1]Datos!$B$24),"Menor",IF(OR(P113=[1]Datos!$A$25,P113=[1]Datos!$B$25),"Moderado",IF(OR(P113=[1]Datos!$A$26,P113=[1]Datos!$B$26),"Mayor",IF(OR(P113=[1]Datos!$A$27,P113=[1]Datos!$B$27),"Catastrófico","")))))</f>
        <v>Menor</v>
      </c>
      <c r="R113" s="242">
        <f t="shared" si="12"/>
        <v>0.4</v>
      </c>
      <c r="S113" s="241" t="str">
        <f t="shared" si="13"/>
        <v>Moderado</v>
      </c>
      <c r="T113" s="241" t="str">
        <f t="shared" si="14"/>
        <v>Reducir</v>
      </c>
      <c r="U113" s="247" t="s">
        <v>1647</v>
      </c>
      <c r="V113" s="211" t="str">
        <f>+'5 - Diseño y Valoración Control'!I120</f>
        <v>OFICINA JURÍDICA (CONTROL INTERNO DISCIPLINARIO)</v>
      </c>
      <c r="W113" s="211" t="str">
        <f>+'5 - Diseño y Valoración Control'!J120</f>
        <v>Oficina Jurídica (Control Interno Disciplinario) archiva el proceso por caducidad a través del auto de notificación donde se comunica al interesado la decisión de fondo en el proceso</v>
      </c>
      <c r="X113" s="212" t="str">
        <f>+'5 - Diseño y Valoración Control'!K120</f>
        <v>Correctivo</v>
      </c>
      <c r="Y113" s="99" t="str">
        <f>IF(OR(X113="Correctivo",X113="Detectivo"),"Impacto",IF(X113="Preventivo","Probabilidad",""))</f>
        <v>Impacto</v>
      </c>
      <c r="Z113" s="212" t="str">
        <f>+'5 - Diseño y Valoración Control'!M120</f>
        <v>Manual</v>
      </c>
      <c r="AA113" s="99" t="str">
        <f>IF(AND(X113="Preventivo",Z113="Automático"),"50%",IF(AND(X113="Preventivo",Z113="Manual"),"40%",IF(AND(X113="Detectivo",Z113="Automático"),"40%",IF(AND(X113="Detectivo",Z113="Manual"),"30%",IF(AND(X113="Correctivo",Z113="Automático"),"35%",IF(AND(X113="Correctivo",Z113="Manual"),"25%",""))))))</f>
        <v>25%</v>
      </c>
      <c r="AB113" s="212" t="str">
        <f>+'5 - Diseño y Valoración Control'!O120</f>
        <v>Sin documentar</v>
      </c>
      <c r="AC113" s="212" t="s">
        <v>421</v>
      </c>
      <c r="AD113" s="212" t="str">
        <f>+'5 - Diseño y Valoración Control'!Q120</f>
        <v>Con registro</v>
      </c>
      <c r="AE113" s="202">
        <f>+'5 - Diseño y Valoración Control'!R120</f>
        <v>0</v>
      </c>
      <c r="AF113" s="185" t="str">
        <f>+'5 - Diseño y Valoración Control'!S120</f>
        <v/>
      </c>
      <c r="AG113" s="202">
        <f>+'5 - Diseño y Valoración Control'!T120</f>
        <v>0</v>
      </c>
      <c r="AH113" s="185" t="str">
        <f>+'5 - Diseño y Valoración Control'!U120</f>
        <v/>
      </c>
      <c r="AI113" s="185" t="str">
        <f>+'5 - Diseño y Valoración Control'!V120</f>
        <v/>
      </c>
      <c r="AJ113" s="185"/>
      <c r="AK113" s="247" t="s">
        <v>1897</v>
      </c>
      <c r="AL113" s="211"/>
      <c r="AM113" s="211" t="str">
        <f>+'6 - Plan de Acciones Preventiva'!H118</f>
        <v/>
      </c>
      <c r="AN113" s="211">
        <f>+'6 - Plan de Acciones Preventiva'!I118</f>
        <v>0</v>
      </c>
      <c r="AO113" s="293">
        <f>+'6 - Plan de Acciones Preventiva'!J118</f>
        <v>0</v>
      </c>
      <c r="AP113" s="212">
        <f>+'6 - Plan de Acciones Preventiva'!AI118</f>
        <v>0</v>
      </c>
      <c r="AQ113" s="238" t="e">
        <f t="shared" si="17"/>
        <v>#DIV/0!</v>
      </c>
      <c r="AR113" s="212">
        <f>+'6 - Plan de Acciones Preventiva'!AK118</f>
        <v>0</v>
      </c>
      <c r="AS113" s="243"/>
      <c r="AT113" s="243">
        <f>+'6 - Plan de Acciones Preventiva'!AM118</f>
        <v>0</v>
      </c>
      <c r="AU113" s="212">
        <f>+'7 - Materialización del Riesgo'!G120</f>
        <v>0</v>
      </c>
      <c r="AV113" s="212">
        <f>+'7 - Materialización del Riesgo'!H120</f>
        <v>0</v>
      </c>
      <c r="AW113" s="212">
        <f>+'7 - Materialización del Riesgo'!I120</f>
        <v>0</v>
      </c>
      <c r="AX113" s="212" t="e">
        <f>+'7 - Materialización del Riesgo'!J120</f>
        <v>#DIV/0!</v>
      </c>
      <c r="AY113" s="212" t="e">
        <f>+'7 - Materialización del Riesgo'!K120</f>
        <v>#DIV/0!</v>
      </c>
      <c r="AZ113" s="212">
        <f>+'7 - Materialización del Riesgo'!L120</f>
        <v>0</v>
      </c>
      <c r="BA113" s="212">
        <f>+'7 - Materialización del Riesgo'!M120</f>
        <v>0</v>
      </c>
      <c r="BB113" s="212">
        <f>+'7 - Materialización del Riesgo'!N120</f>
        <v>0</v>
      </c>
      <c r="BC113" s="212">
        <f>+'7 - Materialización del Riesgo'!O120</f>
        <v>0</v>
      </c>
      <c r="BD113" s="212" t="e">
        <f>+'7 - Materialización del Riesgo'!P120</f>
        <v>#DIV/0!</v>
      </c>
      <c r="BE113" s="238">
        <f>+'7 - Materialización del Riesgo'!Q120</f>
        <v>1</v>
      </c>
    </row>
    <row r="114" spans="2:57" s="114" customFormat="1" ht="75" x14ac:dyDescent="0.25">
      <c r="B114" s="211" t="str">
        <f>+'3 - Identificación del Riesgo'!B122</f>
        <v>APOYO JURÍDICO</v>
      </c>
      <c r="C114" s="211" t="str">
        <f>+'3 - Identificación del Riesgo'!C122</f>
        <v>Asesorar y dar soporte jurídico a las diferentes dependencias, a través de la emisión de conceptos y demás soportes legales que sean necesarios, así como realizar todas las actuaciones tendientes a la debida defensa de los intereses de la entidad</v>
      </c>
      <c r="D114" s="211" t="str">
        <f>+'3 - Identificación del Riesgo'!D122</f>
        <v>Desde la asesoría jurídica al Director y demás dependencias, hasta las actuaciones judiciales tendientes a la debida defensa de los intereses de la entidad</v>
      </c>
      <c r="E114" s="212" t="str">
        <f>+'3 - Identificación del Riesgo'!F122</f>
        <v>OFICINA JURÍDICA</v>
      </c>
      <c r="F114" s="247" t="s">
        <v>1760</v>
      </c>
      <c r="G114" s="212" t="str">
        <f>+'3 - Identificación del Riesgo'!H122</f>
        <v>Emitir conceptos sobre el mismo tema con distinta interpretación</v>
      </c>
      <c r="H114" s="212" t="str">
        <f>+'3 - Identificación del Riesgo'!I122</f>
        <v>Pérdida Reputacional</v>
      </c>
      <c r="I114" s="211" t="str">
        <f>+'3 - Identificación del Riesgo'!J122</f>
        <v>Posibilidad de pérdida reputacional en la imagen institucional interna y externa por falta de razonabilidad y búsqueda de unificación de criterios o línea de interpretación para la toma de decisiones</v>
      </c>
      <c r="J114" s="215">
        <f>+'3 - Identificación del Riesgo'!O122</f>
        <v>44701</v>
      </c>
      <c r="K114" s="215" t="str">
        <f>+'3 - Identificación del Riesgo'!K122</f>
        <v>OPERATIVOS</v>
      </c>
      <c r="L114" s="214" t="str">
        <f>+'3 - Identificación del Riesgo'!N122</f>
        <v>Usuarios, productos y prácticas</v>
      </c>
      <c r="M114" s="213">
        <v>240</v>
      </c>
      <c r="N114" s="241" t="str">
        <f t="shared" si="10"/>
        <v>Media</v>
      </c>
      <c r="O114" s="242">
        <f t="shared" si="11"/>
        <v>0.6</v>
      </c>
      <c r="P114" s="213" t="s">
        <v>394</v>
      </c>
      <c r="Q114" s="241" t="str">
        <f>IF(OR(P114=[1]Datos!$A$23,P114=[1]Datos!$B$23),"Leve",IF(OR(P114=[1]Datos!$A$24,P114=[1]Datos!$B$24),"Menor",IF(OR(P114=[1]Datos!$A$25,P114=[1]Datos!$B$25),"Moderado",IF(OR(P114=[1]Datos!$A$26,P114=[1]Datos!$B$26),"Mayor",IF(OR(P114=[1]Datos!$A$27,P114=[1]Datos!$B$27),"Catastrófico","")))))</f>
        <v>Catastrófico</v>
      </c>
      <c r="R114" s="242">
        <f t="shared" si="12"/>
        <v>1</v>
      </c>
      <c r="S114" s="241" t="str">
        <f t="shared" si="13"/>
        <v>Extremo</v>
      </c>
      <c r="T114" s="241" t="str">
        <f t="shared" si="14"/>
        <v>Reducir</v>
      </c>
      <c r="U114" s="247" t="s">
        <v>1650</v>
      </c>
      <c r="V114" s="211" t="str">
        <f>+'5 - Diseño y Valoración Control'!I123</f>
        <v>OFICINA JURÍDICA</v>
      </c>
      <c r="W114" s="211" t="str">
        <f>+'5 - Diseño y Valoración Control'!J123</f>
        <v>Oficina Jurídica unifica los criterios jurídicos a través de la revisión del expediente y anexos donde revisa la viabilidad del documento y generar el visto bueno de los profesionales a cargo del tramite</v>
      </c>
      <c r="X114" s="212" t="str">
        <f>+'5 - Diseño y Valoración Control'!K123</f>
        <v>Preventivo</v>
      </c>
      <c r="Y114" s="99" t="str">
        <f t="shared" ref="Y114:Y120" si="20">IF(OR(X114="Correctivo",X114="Detectivo"),"Impacto",IF(X114="Preventivo","Probabilidad",""))</f>
        <v>Probabilidad</v>
      </c>
      <c r="Z114" s="212" t="str">
        <f>+'5 - Diseño y Valoración Control'!M123</f>
        <v>Manual</v>
      </c>
      <c r="AA114" s="99" t="str">
        <f t="shared" ref="AA114:AA120" si="21">IF(AND(X114="Preventivo",Z114="Automático"),"50%",IF(AND(X114="Preventivo",Z114="Manual"),"40%",IF(AND(X114="Detectivo",Z114="Automático"),"40%",IF(AND(X114="Detectivo",Z114="Manual"),"30%",IF(AND(X114="Correctivo",Z114="Automático"),"35%",IF(AND(X114="Correctivo",Z114="Manual"),"25%",""))))))</f>
        <v>40%</v>
      </c>
      <c r="AB114" s="212" t="str">
        <f>+'5 - Diseño y Valoración Control'!O123</f>
        <v>Sin documentar</v>
      </c>
      <c r="AC114" s="212" t="s">
        <v>1347</v>
      </c>
      <c r="AD114" s="212" t="str">
        <f>+'5 - Diseño y Valoración Control'!Q123</f>
        <v>Sin registro</v>
      </c>
      <c r="AE114" s="202">
        <f>+'5 - Diseño y Valoración Control'!R123</f>
        <v>0.36</v>
      </c>
      <c r="AF114" s="185" t="str">
        <f>+'5 - Diseño y Valoración Control'!S123</f>
        <v>Baja</v>
      </c>
      <c r="AG114" s="202">
        <f>+'5 - Diseño y Valoración Control'!T123</f>
        <v>1</v>
      </c>
      <c r="AH114" s="185" t="str">
        <f>+'5 - Diseño y Valoración Control'!U123</f>
        <v>Catastrófico</v>
      </c>
      <c r="AI114" s="185" t="str">
        <f>+'5 - Diseño y Valoración Control'!V123</f>
        <v>Extremo</v>
      </c>
      <c r="AJ114" s="185" t="str">
        <f>+'5 - Diseño y Valoración Control'!W123</f>
        <v>Reducir</v>
      </c>
      <c r="AK114" s="247" t="s">
        <v>1900</v>
      </c>
      <c r="AL114" s="211" t="str">
        <f>+'6 - Plan de Acciones Preventiva'!G121</f>
        <v>Reuniones de seguimiento para la emisión de los conceptos con distinta interpretación por la Oficina Jurídica.</v>
      </c>
      <c r="AM114" s="211" t="str">
        <f>+'6 - Plan de Acciones Preventiva'!H121</f>
        <v>OFICINA JURÍDICA</v>
      </c>
      <c r="AN114" s="211" t="str">
        <f>+'6 - Plan de Acciones Preventiva'!I121</f>
        <v>Acta de seguimiento a las emisiones de conceptos</v>
      </c>
      <c r="AO114" s="294">
        <f>+'6 - Plan de Acciones Preventiva'!J121</f>
        <v>11</v>
      </c>
      <c r="AP114" s="212">
        <v>8</v>
      </c>
      <c r="AQ114" s="238">
        <f t="shared" si="17"/>
        <v>0.72727272727272729</v>
      </c>
      <c r="AR114" s="212" t="s">
        <v>667</v>
      </c>
      <c r="AS114" s="243" t="s">
        <v>2398</v>
      </c>
      <c r="AT114" s="243">
        <f>+'6 - Plan de Acciones Preventiva'!AM121</f>
        <v>0</v>
      </c>
      <c r="AU114" s="212" t="s">
        <v>326</v>
      </c>
      <c r="AV114" s="212">
        <f>+'7 - Materialización del Riesgo'!H123</f>
        <v>0</v>
      </c>
      <c r="AW114" s="212">
        <f>+'7 - Materialización del Riesgo'!I123</f>
        <v>0</v>
      </c>
      <c r="AX114" s="212" t="e">
        <f>+'7 - Materialización del Riesgo'!J123</f>
        <v>#DIV/0!</v>
      </c>
      <c r="AY114" s="212" t="e">
        <f>+'7 - Materialización del Riesgo'!K123</f>
        <v>#DIV/0!</v>
      </c>
      <c r="AZ114" s="212">
        <f>+'7 - Materialización del Riesgo'!L123</f>
        <v>0</v>
      </c>
      <c r="BA114" s="212">
        <f>+'7 - Materialización del Riesgo'!M123</f>
        <v>0</v>
      </c>
      <c r="BB114" s="212">
        <f>+'7 - Materialización del Riesgo'!N123</f>
        <v>0</v>
      </c>
      <c r="BC114" s="212">
        <f>+'7 - Materialización del Riesgo'!O123</f>
        <v>0</v>
      </c>
      <c r="BD114" s="212" t="e">
        <f>+'7 - Materialización del Riesgo'!P123</f>
        <v>#DIV/0!</v>
      </c>
      <c r="BE114" s="238">
        <f>+'7 - Materialización del Riesgo'!Q123</f>
        <v>1</v>
      </c>
    </row>
    <row r="115" spans="2:57" s="114" customFormat="1" ht="75" hidden="1" x14ac:dyDescent="0.25">
      <c r="B115" s="211" t="str">
        <f>+'3 - Identificación del Riesgo'!B123</f>
        <v>APOYO JURÍDICO</v>
      </c>
      <c r="C115" s="211" t="str">
        <f>+'3 - Identificación del Riesgo'!C123</f>
        <v>Asesorar y dar soporte jurídico a las diferentes dependencias, a través de la emisión de conceptos y demás soportes legales que sean necesarios, así como realizar todas las actuaciones tendientes a la debida defensa de los intereses de la entidad</v>
      </c>
      <c r="D115" s="211" t="str">
        <f>+'3 - Identificación del Riesgo'!D123</f>
        <v>Desde la asesoría jurídica al Director y demás dependencias, hasta las actuaciones judiciales tendientes a la debida defensa de los intereses de la entidad</v>
      </c>
      <c r="E115" s="212" t="str">
        <f>+'3 - Identificación del Riesgo'!F123</f>
        <v>OFICINA JURÍDICA</v>
      </c>
      <c r="F115" s="247" t="s">
        <v>1760</v>
      </c>
      <c r="G115" s="212" t="str">
        <f>+'3 - Identificación del Riesgo'!H123</f>
        <v>Emitir conceptos sobre el mismo tema con distinta interpretación</v>
      </c>
      <c r="H115" s="212" t="str">
        <f>+'3 - Identificación del Riesgo'!I123</f>
        <v>Pérdida Reputacional</v>
      </c>
      <c r="I115" s="211" t="str">
        <f>+'3 - Identificación del Riesgo'!J123</f>
        <v>Posibilidad de pérdida reputacional en la imagen institucional interna y externa por falta de razonabilidad y búsqueda de unificación de criterios o línea de interpretación para la toma de decisiones</v>
      </c>
      <c r="J115" s="215">
        <f>+'3 - Identificación del Riesgo'!O123</f>
        <v>44701</v>
      </c>
      <c r="K115" s="215" t="str">
        <f>+'3 - Identificación del Riesgo'!K123</f>
        <v>OPERATIVOS</v>
      </c>
      <c r="L115" s="214" t="str">
        <f>+'3 - Identificación del Riesgo'!N123</f>
        <v>Usuarios, productos y prácticas</v>
      </c>
      <c r="M115" s="213">
        <v>240</v>
      </c>
      <c r="N115" s="241" t="str">
        <f t="shared" si="10"/>
        <v>Media</v>
      </c>
      <c r="O115" s="242">
        <f t="shared" si="11"/>
        <v>0.6</v>
      </c>
      <c r="P115" s="213" t="s">
        <v>394</v>
      </c>
      <c r="Q115" s="241" t="str">
        <f>IF(OR(P115=[1]Datos!$A$23,P115=[1]Datos!$B$23),"Leve",IF(OR(P115=[1]Datos!$A$24,P115=[1]Datos!$B$24),"Menor",IF(OR(P115=[1]Datos!$A$25,P115=[1]Datos!$B$25),"Moderado",IF(OR(P115=[1]Datos!$A$26,P115=[1]Datos!$B$26),"Mayor",IF(OR(P115=[1]Datos!$A$27,P115=[1]Datos!$B$27),"Catastrófico","")))))</f>
        <v>Catastrófico</v>
      </c>
      <c r="R115" s="242">
        <f t="shared" si="12"/>
        <v>1</v>
      </c>
      <c r="S115" s="241" t="str">
        <f t="shared" si="13"/>
        <v>Extremo</v>
      </c>
      <c r="T115" s="241" t="str">
        <f t="shared" si="14"/>
        <v>Reducir</v>
      </c>
      <c r="U115" s="247" t="s">
        <v>1651</v>
      </c>
      <c r="V115" s="211" t="str">
        <f>+'5 - Diseño y Valoración Control'!I124</f>
        <v>OFICINA JURÍDICA</v>
      </c>
      <c r="W115" s="211" t="str">
        <f>+'5 - Diseño y Valoración Control'!J124</f>
        <v>Oficina Jurídica verifica el documento que presenta novedad a través de la caracterización de la solicitud del concepto donde se valida el objeto, responsable y el tramite y encontrar las observaciones para su ajuste o actualización</v>
      </c>
      <c r="X115" s="212" t="str">
        <f>+'5 - Diseño y Valoración Control'!K124</f>
        <v>Correctivo</v>
      </c>
      <c r="Y115" s="99" t="str">
        <f t="shared" si="20"/>
        <v>Impacto</v>
      </c>
      <c r="Z115" s="212" t="str">
        <f>+'5 - Diseño y Valoración Control'!M124</f>
        <v>Manual</v>
      </c>
      <c r="AA115" s="99" t="str">
        <f t="shared" si="21"/>
        <v>25%</v>
      </c>
      <c r="AB115" s="212" t="str">
        <f>+'5 - Diseño y Valoración Control'!O124</f>
        <v>Sin documentar</v>
      </c>
      <c r="AC115" s="212" t="s">
        <v>1347</v>
      </c>
      <c r="AD115" s="212" t="str">
        <f>+'5 - Diseño y Valoración Control'!Q124</f>
        <v>Sin registro</v>
      </c>
      <c r="AE115" s="202">
        <f>+'5 - Diseño y Valoración Control'!R124</f>
        <v>0</v>
      </c>
      <c r="AF115" s="185" t="str">
        <f>+'5 - Diseño y Valoración Control'!S124</f>
        <v/>
      </c>
      <c r="AG115" s="202">
        <f>+'5 - Diseño y Valoración Control'!T124</f>
        <v>0</v>
      </c>
      <c r="AH115" s="185" t="str">
        <f>+'5 - Diseño y Valoración Control'!U124</f>
        <v/>
      </c>
      <c r="AI115" s="185" t="str">
        <f>+'5 - Diseño y Valoración Control'!V124</f>
        <v/>
      </c>
      <c r="AJ115" s="185"/>
      <c r="AK115" s="247" t="s">
        <v>1901</v>
      </c>
      <c r="AL115" s="211"/>
      <c r="AM115" s="211" t="str">
        <f>+'6 - Plan de Acciones Preventiva'!H122</f>
        <v/>
      </c>
      <c r="AN115" s="211">
        <f>+'6 - Plan de Acciones Preventiva'!I122</f>
        <v>0</v>
      </c>
      <c r="AO115" s="293">
        <f>+'6 - Plan de Acciones Preventiva'!J122</f>
        <v>0</v>
      </c>
      <c r="AP115" s="212">
        <f>+'6 - Plan de Acciones Preventiva'!AI122</f>
        <v>0</v>
      </c>
      <c r="AQ115" s="238" t="e">
        <f t="shared" si="17"/>
        <v>#DIV/0!</v>
      </c>
      <c r="AR115" s="212">
        <f>+'6 - Plan de Acciones Preventiva'!AK122</f>
        <v>0</v>
      </c>
      <c r="AS115" s="243"/>
      <c r="AT115" s="243">
        <f>+'6 - Plan de Acciones Preventiva'!AM122</f>
        <v>0</v>
      </c>
      <c r="AU115" s="212">
        <f>+'7 - Materialización del Riesgo'!G124</f>
        <v>0</v>
      </c>
      <c r="AV115" s="212">
        <f>+'7 - Materialización del Riesgo'!H124</f>
        <v>0</v>
      </c>
      <c r="AW115" s="212">
        <f>+'7 - Materialización del Riesgo'!I124</f>
        <v>0</v>
      </c>
      <c r="AX115" s="212" t="e">
        <f>+'7 - Materialización del Riesgo'!J124</f>
        <v>#DIV/0!</v>
      </c>
      <c r="AY115" s="212" t="e">
        <f>+'7 - Materialización del Riesgo'!K124</f>
        <v>#DIV/0!</v>
      </c>
      <c r="AZ115" s="212">
        <f>+'7 - Materialización del Riesgo'!L124</f>
        <v>0</v>
      </c>
      <c r="BA115" s="212">
        <f>+'7 - Materialización del Riesgo'!M124</f>
        <v>0</v>
      </c>
      <c r="BB115" s="212">
        <f>+'7 - Materialización del Riesgo'!N124</f>
        <v>0</v>
      </c>
      <c r="BC115" s="212">
        <f>+'7 - Materialización del Riesgo'!O124</f>
        <v>0</v>
      </c>
      <c r="BD115" s="212" t="e">
        <f>+'7 - Materialización del Riesgo'!P124</f>
        <v>#DIV/0!</v>
      </c>
      <c r="BE115" s="238">
        <f>+'7 - Materialización del Riesgo'!Q124</f>
        <v>1</v>
      </c>
    </row>
    <row r="116" spans="2:57" s="114" customFormat="1" ht="150" x14ac:dyDescent="0.25">
      <c r="B116" s="211" t="str">
        <f>+'3 - Identificación del Riesgo'!B124</f>
        <v>APOYO JURÍDICO</v>
      </c>
      <c r="C116" s="211" t="str">
        <f>+'3 - Identificación del Riesgo'!C124</f>
        <v>Asesorar y dar soporte jurídico a las diferentes dependencias, a través de la emisión de conceptos y demás soportes legales que sean necesarios, así como realizar todas las actuaciones tendientes a la debida defensa de los intereses de la entidad</v>
      </c>
      <c r="D116" s="211" t="str">
        <f>+'3 - Identificación del Riesgo'!D124</f>
        <v>Desde la asesoría jurídica al Director y demás dependencias, hasta las actuaciones judiciales tendientes a la debida defensa de los intereses de la entidad</v>
      </c>
      <c r="E116" s="212" t="str">
        <f>+'3 - Identificación del Riesgo'!F124</f>
        <v>OFICINA JURÍDICA</v>
      </c>
      <c r="F116" s="247" t="s">
        <v>1761</v>
      </c>
      <c r="G116" s="212" t="str">
        <f>+'3 - Identificación del Riesgo'!H124</f>
        <v>Vencimiento de términos</v>
      </c>
      <c r="H116" s="212" t="str">
        <f>+'3 - Identificación del Riesgo'!I124</f>
        <v>Afectación Económica o presupuestal</v>
      </c>
      <c r="I116" s="211"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16" s="215">
        <f>+'3 - Identificación del Riesgo'!O124</f>
        <v>44701</v>
      </c>
      <c r="K116" s="215" t="str">
        <f>+'3 - Identificación del Riesgo'!K124</f>
        <v>DE CUMPLIMIENTO</v>
      </c>
      <c r="L116" s="214" t="str">
        <f>+'3 - Identificación del Riesgo'!N124</f>
        <v>Ejecución y administración de procesos</v>
      </c>
      <c r="M116" s="213">
        <v>3020</v>
      </c>
      <c r="N116" s="241" t="str">
        <f t="shared" si="10"/>
        <v>Alta</v>
      </c>
      <c r="O116" s="242">
        <f t="shared" si="11"/>
        <v>0.8</v>
      </c>
      <c r="P116" s="213" t="s">
        <v>394</v>
      </c>
      <c r="Q116" s="241" t="str">
        <f>IF(OR(P116=[1]Datos!$A$23,P116=[1]Datos!$B$23),"Leve",IF(OR(P116=[1]Datos!$A$24,P116=[1]Datos!$B$24),"Menor",IF(OR(P116=[1]Datos!$A$25,P116=[1]Datos!$B$25),"Moderado",IF(OR(P116=[1]Datos!$A$26,P116=[1]Datos!$B$26),"Mayor",IF(OR(P116=[1]Datos!$A$27,P116=[1]Datos!$B$27),"Catastrófico","")))))</f>
        <v>Catastrófico</v>
      </c>
      <c r="R116" s="242">
        <f t="shared" si="12"/>
        <v>1</v>
      </c>
      <c r="S116" s="241" t="str">
        <f t="shared" si="13"/>
        <v>Extremo</v>
      </c>
      <c r="T116" s="241" t="str">
        <f t="shared" si="14"/>
        <v>Reducir</v>
      </c>
      <c r="U116" s="247" t="s">
        <v>1652</v>
      </c>
      <c r="V116" s="211" t="str">
        <f>+'5 - Diseño y Valoración Control'!I125</f>
        <v>OFICINA JURÍDICA</v>
      </c>
      <c r="W116" s="211" t="str">
        <f>+'5 - Diseño y Valoración Control'!J125</f>
        <v>Oficina Jurídica consulta del estado procesal a través del correo oficial de notificaciones judiciales de la entidad para realizar el correspondiente reparto por ORFEO de la actuación judicial al grupo de abogados de la Oficina Jurídica</v>
      </c>
      <c r="X116" s="212" t="str">
        <f>+'5 - Diseño y Valoración Control'!K125</f>
        <v>Preventivo</v>
      </c>
      <c r="Y116" s="99" t="str">
        <f t="shared" si="20"/>
        <v>Probabilidad</v>
      </c>
      <c r="Z116" s="212" t="str">
        <f>+'5 - Diseño y Valoración Control'!M125</f>
        <v>Manual</v>
      </c>
      <c r="AA116" s="99" t="str">
        <f t="shared" si="21"/>
        <v>40%</v>
      </c>
      <c r="AB116" s="212" t="str">
        <f>+'5 - Diseño y Valoración Control'!O125</f>
        <v>Sin documentar</v>
      </c>
      <c r="AC116" s="212" t="s">
        <v>1347</v>
      </c>
      <c r="AD116" s="212" t="str">
        <f>+'5 - Diseño y Valoración Control'!Q125</f>
        <v>Sin registro</v>
      </c>
      <c r="AE116" s="202">
        <f>+'5 - Diseño y Valoración Control'!R125</f>
        <v>0.48</v>
      </c>
      <c r="AF116" s="185" t="str">
        <f>+'5 - Diseño y Valoración Control'!S125</f>
        <v>Media</v>
      </c>
      <c r="AG116" s="202">
        <f>+'5 - Diseño y Valoración Control'!T125</f>
        <v>1</v>
      </c>
      <c r="AH116" s="185" t="str">
        <f>+'5 - Diseño y Valoración Control'!U125</f>
        <v>Catastrófico</v>
      </c>
      <c r="AI116" s="185" t="str">
        <f>+'5 - Diseño y Valoración Control'!V125</f>
        <v>Extremo</v>
      </c>
      <c r="AJ116" s="185" t="str">
        <f>+'5 - Diseño y Valoración Control'!W125</f>
        <v>Reducir</v>
      </c>
      <c r="AK116" s="247" t="s">
        <v>1902</v>
      </c>
      <c r="AL116" s="211" t="s">
        <v>2399</v>
      </c>
      <c r="AM116" s="211" t="str">
        <f>+'6 - Plan de Acciones Preventiva'!H123</f>
        <v>Oficina Jurídica</v>
      </c>
      <c r="AN116" s="211" t="str">
        <f>+'6 - Plan de Acciones Preventiva'!I123</f>
        <v>Planilla de reporte al sistema de gestión de información del Estado E- Kogui.</v>
      </c>
      <c r="AO116" s="294">
        <f>+'6 - Plan de Acciones Preventiva'!J123</f>
        <v>11</v>
      </c>
      <c r="AP116" s="212">
        <v>6</v>
      </c>
      <c r="AQ116" s="238">
        <f t="shared" si="17"/>
        <v>0.54545454545454541</v>
      </c>
      <c r="AR116" s="212" t="s">
        <v>667</v>
      </c>
      <c r="AS116" s="243" t="s">
        <v>2400</v>
      </c>
      <c r="AT116" s="243">
        <f>+'6 - Plan de Acciones Preventiva'!AM123</f>
        <v>0</v>
      </c>
      <c r="AU116" s="212" t="s">
        <v>326</v>
      </c>
      <c r="AV116" s="212">
        <f>+'7 - Materialización del Riesgo'!H125</f>
        <v>0</v>
      </c>
      <c r="AW116" s="212">
        <f>+'7 - Materialización del Riesgo'!I125</f>
        <v>0</v>
      </c>
      <c r="AX116" s="212" t="e">
        <f>+'7 - Materialización del Riesgo'!J125</f>
        <v>#DIV/0!</v>
      </c>
      <c r="AY116" s="212" t="e">
        <f>+'7 - Materialización del Riesgo'!K125</f>
        <v>#DIV/0!</v>
      </c>
      <c r="AZ116" s="212">
        <f>+'7 - Materialización del Riesgo'!L125</f>
        <v>0</v>
      </c>
      <c r="BA116" s="212">
        <f>+'7 - Materialización del Riesgo'!M125</f>
        <v>0</v>
      </c>
      <c r="BB116" s="212">
        <f>+'7 - Materialización del Riesgo'!N125</f>
        <v>0</v>
      </c>
      <c r="BC116" s="212">
        <f>+'7 - Materialización del Riesgo'!O125</f>
        <v>0</v>
      </c>
      <c r="BD116" s="212" t="e">
        <f>+'7 - Materialización del Riesgo'!P125</f>
        <v>#DIV/0!</v>
      </c>
      <c r="BE116" s="238">
        <f>+'7 - Materialización del Riesgo'!Q125</f>
        <v>1</v>
      </c>
    </row>
    <row r="117" spans="2:57" s="114" customFormat="1" ht="75" hidden="1" x14ac:dyDescent="0.25">
      <c r="B117" s="211" t="str">
        <f>+'3 - Identificación del Riesgo'!B125</f>
        <v>APOYO JURÍDICO</v>
      </c>
      <c r="C117" s="211" t="str">
        <f>+'3 - Identificación del Riesgo'!C125</f>
        <v>Asesorar y dar soporte jurídico a las diferentes dependencias, a través de la emisión de conceptos y demás soportes legales que sean necesarios, así como realizar todas las actuaciones tendientes a la debida defensa de los intereses de la entidad</v>
      </c>
      <c r="D117" s="211" t="str">
        <f>+'3 - Identificación del Riesgo'!D125</f>
        <v>Desde la asesoría jurídica al Director y demás dependencias, hasta las actuaciones judiciales tendientes a la debida defensa de los intereses de la entidad</v>
      </c>
      <c r="E117" s="212" t="str">
        <f>+'3 - Identificación del Riesgo'!F125</f>
        <v>OFICINA JURÍDICA</v>
      </c>
      <c r="F117" s="247" t="s">
        <v>1761</v>
      </c>
      <c r="G117" s="212" t="str">
        <f>+'3 - Identificación del Riesgo'!H125</f>
        <v>Vencimiento de términos</v>
      </c>
      <c r="H117" s="212" t="str">
        <f>+'3 - Identificación del Riesgo'!I125</f>
        <v>Afectación Económica o presupuestal</v>
      </c>
      <c r="I117" s="211"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17" s="215">
        <f>+'3 - Identificación del Riesgo'!O125</f>
        <v>44701</v>
      </c>
      <c r="K117" s="215" t="str">
        <f>+'3 - Identificación del Riesgo'!K125</f>
        <v>DE CUMPLIMIENTO</v>
      </c>
      <c r="L117" s="214" t="str">
        <f>+'3 - Identificación del Riesgo'!N125</f>
        <v>Ejecución y administración de procesos</v>
      </c>
      <c r="M117" s="213">
        <v>3020</v>
      </c>
      <c r="N117" s="241" t="str">
        <f t="shared" si="10"/>
        <v>Alta</v>
      </c>
      <c r="O117" s="242">
        <f t="shared" si="11"/>
        <v>0.8</v>
      </c>
      <c r="P117" s="213" t="s">
        <v>394</v>
      </c>
      <c r="Q117" s="241" t="str">
        <f>IF(OR(P117=[1]Datos!$A$23,P117=[1]Datos!$B$23),"Leve",IF(OR(P117=[1]Datos!$A$24,P117=[1]Datos!$B$24),"Menor",IF(OR(P117=[1]Datos!$A$25,P117=[1]Datos!$B$25),"Moderado",IF(OR(P117=[1]Datos!$A$26,P117=[1]Datos!$B$26),"Mayor",IF(OR(P117=[1]Datos!$A$27,P117=[1]Datos!$B$27),"Catastrófico","")))))</f>
        <v>Catastrófico</v>
      </c>
      <c r="R117" s="242">
        <f t="shared" si="12"/>
        <v>1</v>
      </c>
      <c r="S117" s="241" t="str">
        <f t="shared" si="13"/>
        <v>Extremo</v>
      </c>
      <c r="T117" s="241" t="str">
        <f t="shared" si="14"/>
        <v>Reducir</v>
      </c>
      <c r="U117" s="247" t="s">
        <v>1653</v>
      </c>
      <c r="V117" s="211" t="str">
        <f>+'5 - Diseño y Valoración Control'!I126</f>
        <v>OFICINA JURÍDICA</v>
      </c>
      <c r="W117" s="211" t="str">
        <f>+'5 - Diseño y Valoración Control'!J126</f>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v>
      </c>
      <c r="X117" s="212" t="str">
        <f>+'5 - Diseño y Valoración Control'!K126</f>
        <v>Preventivo</v>
      </c>
      <c r="Y117" s="99" t="str">
        <f t="shared" si="20"/>
        <v>Probabilidad</v>
      </c>
      <c r="Z117" s="212" t="str">
        <f>+'5 - Diseño y Valoración Control'!M126</f>
        <v>Manual</v>
      </c>
      <c r="AA117" s="99" t="str">
        <f t="shared" si="21"/>
        <v>40%</v>
      </c>
      <c r="AB117" s="212" t="str">
        <f>+'5 - Diseño y Valoración Control'!O126</f>
        <v>Sin documentar</v>
      </c>
      <c r="AC117" s="212" t="s">
        <v>1347</v>
      </c>
      <c r="AD117" s="212" t="str">
        <f>+'5 - Diseño y Valoración Control'!Q126</f>
        <v>Sin registro</v>
      </c>
      <c r="AE117" s="202">
        <f>+'5 - Diseño y Valoración Control'!R126</f>
        <v>0.28799999999999998</v>
      </c>
      <c r="AF117" s="185" t="str">
        <f>+'5 - Diseño y Valoración Control'!S126</f>
        <v>Baja</v>
      </c>
      <c r="AG117" s="202">
        <f>+'5 - Diseño y Valoración Control'!T126</f>
        <v>1</v>
      </c>
      <c r="AH117" s="185" t="str">
        <f>+'5 - Diseño y Valoración Control'!U126</f>
        <v>Catastrófico</v>
      </c>
      <c r="AI117" s="185" t="str">
        <f>+'5 - Diseño y Valoración Control'!V126</f>
        <v>Extremo</v>
      </c>
      <c r="AJ117" s="185" t="str">
        <f>+'5 - Diseño y Valoración Control'!W126</f>
        <v>Reducir</v>
      </c>
      <c r="AK117" s="247" t="s">
        <v>1903</v>
      </c>
      <c r="AL117" s="211"/>
      <c r="AM117" s="211" t="str">
        <f>+'6 - Plan de Acciones Preventiva'!H124</f>
        <v/>
      </c>
      <c r="AN117" s="211">
        <f>+'6 - Plan de Acciones Preventiva'!I124</f>
        <v>0</v>
      </c>
      <c r="AO117" s="293">
        <f>+'6 - Plan de Acciones Preventiva'!J124</f>
        <v>0</v>
      </c>
      <c r="AP117" s="212">
        <f>+'6 - Plan de Acciones Preventiva'!AI124</f>
        <v>0</v>
      </c>
      <c r="AQ117" s="238" t="e">
        <f t="shared" si="17"/>
        <v>#DIV/0!</v>
      </c>
      <c r="AR117" s="212">
        <f>+'6 - Plan de Acciones Preventiva'!AK124</f>
        <v>0</v>
      </c>
      <c r="AS117" s="243"/>
      <c r="AT117" s="243">
        <f>+'6 - Plan de Acciones Preventiva'!AM124</f>
        <v>0</v>
      </c>
      <c r="AU117" s="212">
        <f>+'7 - Materialización del Riesgo'!G126</f>
        <v>0</v>
      </c>
      <c r="AV117" s="212">
        <f>+'7 - Materialización del Riesgo'!H126</f>
        <v>0</v>
      </c>
      <c r="AW117" s="212">
        <f>+'7 - Materialización del Riesgo'!I126</f>
        <v>0</v>
      </c>
      <c r="AX117" s="212" t="e">
        <f>+'7 - Materialización del Riesgo'!J126</f>
        <v>#DIV/0!</v>
      </c>
      <c r="AY117" s="212" t="e">
        <f>+'7 - Materialización del Riesgo'!K126</f>
        <v>#DIV/0!</v>
      </c>
      <c r="AZ117" s="212">
        <f>+'7 - Materialización del Riesgo'!L126</f>
        <v>0</v>
      </c>
      <c r="BA117" s="212">
        <f>+'7 - Materialización del Riesgo'!M126</f>
        <v>0</v>
      </c>
      <c r="BB117" s="212">
        <f>+'7 - Materialización del Riesgo'!N126</f>
        <v>0</v>
      </c>
      <c r="BC117" s="212">
        <f>+'7 - Materialización del Riesgo'!O126</f>
        <v>0</v>
      </c>
      <c r="BD117" s="212" t="e">
        <f>+'7 - Materialización del Riesgo'!P126</f>
        <v>#DIV/0!</v>
      </c>
      <c r="BE117" s="238">
        <f>+'7 - Materialización del Riesgo'!Q126</f>
        <v>1</v>
      </c>
    </row>
    <row r="118" spans="2:57" s="114" customFormat="1" ht="75" hidden="1" x14ac:dyDescent="0.25">
      <c r="B118" s="211" t="str">
        <f>+'3 - Identificación del Riesgo'!B126</f>
        <v>APOYO JURÍDICO</v>
      </c>
      <c r="C118" s="211" t="str">
        <f>+'3 - Identificación del Riesgo'!C126</f>
        <v>Asesorar y dar soporte jurídico a las diferentes dependencias, a través de la emisión de conceptos y demás soportes legales que sean necesarios, así como realizar todas las actuaciones tendientes a la debida defensa de los intereses de la entidad</v>
      </c>
      <c r="D118" s="211" t="str">
        <f>+'3 - Identificación del Riesgo'!D126</f>
        <v>Desde la asesoría jurídica al Director y demás dependencias, hasta las actuaciones judiciales tendientes a la debida defensa de los intereses de la entidad</v>
      </c>
      <c r="E118" s="212" t="str">
        <f>+'3 - Identificación del Riesgo'!F126</f>
        <v>OFICINA JURÍDICA</v>
      </c>
      <c r="F118" s="247" t="s">
        <v>1761</v>
      </c>
      <c r="G118" s="212" t="str">
        <f>+'3 - Identificación del Riesgo'!H126</f>
        <v>Vencimiento de términos</v>
      </c>
      <c r="H118" s="212" t="str">
        <f>+'3 - Identificación del Riesgo'!I126</f>
        <v>Afectación Económica o presupuestal</v>
      </c>
      <c r="I118" s="211"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J118" s="215">
        <f>+'3 - Identificación del Riesgo'!O126</f>
        <v>44701</v>
      </c>
      <c r="K118" s="215" t="str">
        <f>+'3 - Identificación del Riesgo'!K126</f>
        <v>DE CUMPLIMIENTO</v>
      </c>
      <c r="L118" s="214" t="str">
        <f>+'3 - Identificación del Riesgo'!N126</f>
        <v>Ejecución y administración de procesos</v>
      </c>
      <c r="M118" s="213">
        <v>3020</v>
      </c>
      <c r="N118" s="241" t="str">
        <f t="shared" si="10"/>
        <v>Alta</v>
      </c>
      <c r="O118" s="242">
        <f t="shared" si="11"/>
        <v>0.8</v>
      </c>
      <c r="P118" s="213" t="s">
        <v>394</v>
      </c>
      <c r="Q118" s="241" t="str">
        <f>IF(OR(P118=[1]Datos!$A$23,P118=[1]Datos!$B$23),"Leve",IF(OR(P118=[1]Datos!$A$24,P118=[1]Datos!$B$24),"Menor",IF(OR(P118=[1]Datos!$A$25,P118=[1]Datos!$B$25),"Moderado",IF(OR(P118=[1]Datos!$A$26,P118=[1]Datos!$B$26),"Mayor",IF(OR(P118=[1]Datos!$A$27,P118=[1]Datos!$B$27),"Catastrófico","")))))</f>
        <v>Catastrófico</v>
      </c>
      <c r="R118" s="242">
        <f t="shared" si="12"/>
        <v>1</v>
      </c>
      <c r="S118" s="241" t="str">
        <f t="shared" si="13"/>
        <v>Extremo</v>
      </c>
      <c r="T118" s="241" t="str">
        <f t="shared" si="14"/>
        <v>Reducir</v>
      </c>
      <c r="U118" s="247" t="s">
        <v>1654</v>
      </c>
      <c r="V118" s="211" t="str">
        <f>+'5 - Diseño y Valoración Control'!I127</f>
        <v>OFICINA JURÍDICA</v>
      </c>
      <c r="W118" s="211" t="str">
        <f>+'5 - Diseño y Valoración Control'!J127</f>
        <v>Oficina Jurídica identificar donde se presenta el vencimiento del termino a través del correo oficial de notificaciones judiciales de la entidad para determinar cual o cuales fueron las anomalías en el proceso, subsanar y responder en el tiempo más próximo</v>
      </c>
      <c r="X118" s="212" t="str">
        <f>+'5 - Diseño y Valoración Control'!K127</f>
        <v>Correctivo</v>
      </c>
      <c r="Y118" s="99" t="str">
        <f t="shared" si="20"/>
        <v>Impacto</v>
      </c>
      <c r="Z118" s="212" t="str">
        <f>+'5 - Diseño y Valoración Control'!M127</f>
        <v>Manual</v>
      </c>
      <c r="AA118" s="99" t="str">
        <f t="shared" si="21"/>
        <v>25%</v>
      </c>
      <c r="AB118" s="212" t="str">
        <f>+'5 - Diseño y Valoración Control'!O127</f>
        <v>Sin documentar</v>
      </c>
      <c r="AC118" s="212" t="s">
        <v>1347</v>
      </c>
      <c r="AD118" s="212" t="str">
        <f>+'5 - Diseño y Valoración Control'!Q127</f>
        <v>Sin registro</v>
      </c>
      <c r="AE118" s="202">
        <f>+'5 - Diseño y Valoración Control'!R127</f>
        <v>0</v>
      </c>
      <c r="AF118" s="185" t="str">
        <f>+'5 - Diseño y Valoración Control'!S127</f>
        <v/>
      </c>
      <c r="AG118" s="202">
        <f>+'5 - Diseño y Valoración Control'!T127</f>
        <v>0</v>
      </c>
      <c r="AH118" s="185" t="str">
        <f>+'5 - Diseño y Valoración Control'!U127</f>
        <v/>
      </c>
      <c r="AI118" s="185" t="str">
        <f>+'5 - Diseño y Valoración Control'!V127</f>
        <v/>
      </c>
      <c r="AJ118" s="185"/>
      <c r="AK118" s="247" t="s">
        <v>1904</v>
      </c>
      <c r="AL118" s="211"/>
      <c r="AM118" s="211" t="str">
        <f>+'6 - Plan de Acciones Preventiva'!H125</f>
        <v/>
      </c>
      <c r="AN118" s="211">
        <f>+'6 - Plan de Acciones Preventiva'!I125</f>
        <v>0</v>
      </c>
      <c r="AO118" s="293">
        <f>+'6 - Plan de Acciones Preventiva'!J125</f>
        <v>0</v>
      </c>
      <c r="AP118" s="212">
        <f>+'6 - Plan de Acciones Preventiva'!AI125</f>
        <v>0</v>
      </c>
      <c r="AQ118" s="238" t="e">
        <f t="shared" si="17"/>
        <v>#DIV/0!</v>
      </c>
      <c r="AR118" s="212">
        <f>+'6 - Plan de Acciones Preventiva'!AK125</f>
        <v>0</v>
      </c>
      <c r="AS118" s="243"/>
      <c r="AT118" s="243">
        <f>+'6 - Plan de Acciones Preventiva'!AM125</f>
        <v>0</v>
      </c>
      <c r="AU118" s="212">
        <f>+'7 - Materialización del Riesgo'!G127</f>
        <v>0</v>
      </c>
      <c r="AV118" s="212">
        <f>+'7 - Materialización del Riesgo'!H127</f>
        <v>0</v>
      </c>
      <c r="AW118" s="212">
        <f>+'7 - Materialización del Riesgo'!I127</f>
        <v>0</v>
      </c>
      <c r="AX118" s="212" t="e">
        <f>+'7 - Materialización del Riesgo'!J127</f>
        <v>#DIV/0!</v>
      </c>
      <c r="AY118" s="212" t="e">
        <f>+'7 - Materialización del Riesgo'!K127</f>
        <v>#DIV/0!</v>
      </c>
      <c r="AZ118" s="212">
        <f>+'7 - Materialización del Riesgo'!L127</f>
        <v>0</v>
      </c>
      <c r="BA118" s="212">
        <f>+'7 - Materialización del Riesgo'!M127</f>
        <v>0</v>
      </c>
      <c r="BB118" s="212">
        <f>+'7 - Materialización del Riesgo'!N127</f>
        <v>0</v>
      </c>
      <c r="BC118" s="212">
        <f>+'7 - Materialización del Riesgo'!O127</f>
        <v>0</v>
      </c>
      <c r="BD118" s="212" t="e">
        <f>+'7 - Materialización del Riesgo'!P127</f>
        <v>#DIV/0!</v>
      </c>
      <c r="BE118" s="238">
        <f>+'7 - Materialización del Riesgo'!Q127</f>
        <v>1</v>
      </c>
    </row>
    <row r="119" spans="2:57" s="114" customFormat="1" ht="75" x14ac:dyDescent="0.2">
      <c r="B119" s="211" t="str">
        <f>+'3 - Identificación del Riesgo'!B127</f>
        <v>APOYO JURÍDICO</v>
      </c>
      <c r="C119" s="211" t="str">
        <f>+'3 - Identificación del Riesgo'!C127</f>
        <v>Asesorar y dar soporte jurídico a las diferentes dependencias, a través de la emisión de conceptos y demás soportes legales que sean necesarios, así como realizar todas las actuaciones tendientes a la debida defensa de los intereses de la entidad</v>
      </c>
      <c r="D119" s="211" t="str">
        <f>+'3 - Identificación del Riesgo'!D127</f>
        <v>Desde la asesoría jurídica al Director y demás dependencias, hasta las actuaciones judiciales tendientes a la debida defensa de los intereses de la entidad</v>
      </c>
      <c r="E119" s="212" t="str">
        <f>+'3 - Identificación del Riesgo'!F127</f>
        <v>OFICINA JURÍDICA</v>
      </c>
      <c r="F119" s="247" t="s">
        <v>1762</v>
      </c>
      <c r="G119" s="212" t="str">
        <f>+'3 - Identificación del Riesgo'!H127</f>
        <v>Emisión de viabilidades positivas contrarias a la normatividad</v>
      </c>
      <c r="H119" s="212" t="str">
        <f>+'3 - Identificación del Riesgo'!I127</f>
        <v>Pérdida Reputacional</v>
      </c>
      <c r="I119" s="211" t="str">
        <f>+'3 - Identificación del Riesgo'!J127</f>
        <v>Posibilidad de pérdida reputacional en la imagen de entidad por interpretaciones variadas a la normatividad y vacíos jurídicos que podrían generar la toma de decisiones erróneas</v>
      </c>
      <c r="J119" s="215">
        <f>+'3 - Identificación del Riesgo'!O127</f>
        <v>44701</v>
      </c>
      <c r="K119" s="215" t="str">
        <f>+'3 - Identificación del Riesgo'!K127</f>
        <v>DE CUMPLIMIENTO</v>
      </c>
      <c r="L119" s="214" t="str">
        <f>+'3 - Identificación del Riesgo'!N127</f>
        <v>Ejecución y administración de procesos</v>
      </c>
      <c r="M119" s="213">
        <v>240</v>
      </c>
      <c r="N119" s="241" t="str">
        <f t="shared" si="10"/>
        <v>Media</v>
      </c>
      <c r="O119" s="242">
        <f t="shared" si="11"/>
        <v>0.6</v>
      </c>
      <c r="P119" s="213" t="s">
        <v>394</v>
      </c>
      <c r="Q119" s="241" t="str">
        <f>IF(OR(P119=[1]Datos!$A$23,P119=[1]Datos!$B$23),"Leve",IF(OR(P119=[1]Datos!$A$24,P119=[1]Datos!$B$24),"Menor",IF(OR(P119=[1]Datos!$A$25,P119=[1]Datos!$B$25),"Moderado",IF(OR(P119=[1]Datos!$A$26,P119=[1]Datos!$B$26),"Mayor",IF(OR(P119=[1]Datos!$A$27,P119=[1]Datos!$B$27),"Catastrófico","")))))</f>
        <v>Catastrófico</v>
      </c>
      <c r="R119" s="242">
        <f t="shared" si="12"/>
        <v>1</v>
      </c>
      <c r="S119" s="241" t="str">
        <f t="shared" si="13"/>
        <v>Extremo</v>
      </c>
      <c r="T119" s="241" t="str">
        <f t="shared" si="14"/>
        <v>Reducir</v>
      </c>
      <c r="U119" s="247" t="s">
        <v>1655</v>
      </c>
      <c r="V119" s="211" t="str">
        <f>+'5 - Diseño y Valoración Control'!I128</f>
        <v>OFICINA JURÍDICA</v>
      </c>
      <c r="W119" s="211" t="str">
        <f>+'5 - Diseño y Valoración Control'!J128</f>
        <v>Oficina Jurídica revisa la viabilidad del documento a través de la normativa vigente y aplicable donde se revisa que cumpla con los lineamientos y el contenido deseable para el documento y generar el visto bueno para su revisión y aprobación</v>
      </c>
      <c r="X119" s="212" t="str">
        <f>+'5 - Diseño y Valoración Control'!K128</f>
        <v>Preventivo</v>
      </c>
      <c r="Y119" s="99" t="str">
        <f t="shared" si="20"/>
        <v>Probabilidad</v>
      </c>
      <c r="Z119" s="212" t="str">
        <f>+'5 - Diseño y Valoración Control'!M128</f>
        <v>Manual</v>
      </c>
      <c r="AA119" s="99" t="str">
        <f t="shared" si="21"/>
        <v>40%</v>
      </c>
      <c r="AB119" s="212" t="str">
        <f>+'5 - Diseño y Valoración Control'!O128</f>
        <v>Sin documentar</v>
      </c>
      <c r="AC119" s="212" t="s">
        <v>1347</v>
      </c>
      <c r="AD119" s="212" t="str">
        <f>+'5 - Diseño y Valoración Control'!Q128</f>
        <v>Sin registro</v>
      </c>
      <c r="AE119" s="202">
        <f>+'5 - Diseño y Valoración Control'!R128</f>
        <v>0.36</v>
      </c>
      <c r="AF119" s="185" t="str">
        <f>+'5 - Diseño y Valoración Control'!S128</f>
        <v>Baja</v>
      </c>
      <c r="AG119" s="202">
        <f>+'5 - Diseño y Valoración Control'!T128</f>
        <v>1</v>
      </c>
      <c r="AH119" s="185" t="str">
        <f>+'5 - Diseño y Valoración Control'!U128</f>
        <v>Catastrófico</v>
      </c>
      <c r="AI119" s="185" t="str">
        <f>+'5 - Diseño y Valoración Control'!V128</f>
        <v>Extremo</v>
      </c>
      <c r="AJ119" s="185" t="str">
        <f>+'5 - Diseño y Valoración Control'!W128</f>
        <v>Reducir</v>
      </c>
      <c r="AK119" s="247" t="s">
        <v>1905</v>
      </c>
      <c r="AL119" s="211" t="str">
        <f>+'6 - Plan de Acciones Preventiva'!G126</f>
        <v>Contar con el personal que se encuentre a cargo de realizar la revisión y unificación de criterios, vigilancia y defensa judicial de la ANT.</v>
      </c>
      <c r="AM119" s="211" t="str">
        <f>+'6 - Plan de Acciones Preventiva'!H126</f>
        <v>Oficina Jurídica</v>
      </c>
      <c r="AN119" s="293" t="s">
        <v>2401</v>
      </c>
      <c r="AO119" s="294">
        <v>1</v>
      </c>
      <c r="AP119" s="212">
        <v>1</v>
      </c>
      <c r="AQ119" s="238">
        <f t="shared" si="17"/>
        <v>1</v>
      </c>
      <c r="AR119" s="212" t="s">
        <v>2439</v>
      </c>
      <c r="AS119" s="299" t="s">
        <v>2402</v>
      </c>
      <c r="AT119" s="243">
        <f>+'6 - Plan de Acciones Preventiva'!AM126</f>
        <v>0</v>
      </c>
      <c r="AU119" s="212" t="s">
        <v>326</v>
      </c>
      <c r="AV119" s="212">
        <f>+'7 - Materialización del Riesgo'!H128</f>
        <v>0</v>
      </c>
      <c r="AW119" s="212">
        <f>+'7 - Materialización del Riesgo'!I128</f>
        <v>0</v>
      </c>
      <c r="AX119" s="212" t="e">
        <f>+'7 - Materialización del Riesgo'!J128</f>
        <v>#DIV/0!</v>
      </c>
      <c r="AY119" s="212" t="e">
        <f>+'7 - Materialización del Riesgo'!K128</f>
        <v>#DIV/0!</v>
      </c>
      <c r="AZ119" s="212">
        <f>+'7 - Materialización del Riesgo'!L128</f>
        <v>0</v>
      </c>
      <c r="BA119" s="212">
        <f>+'7 - Materialización del Riesgo'!M128</f>
        <v>0</v>
      </c>
      <c r="BB119" s="212">
        <f>+'7 - Materialización del Riesgo'!N128</f>
        <v>0</v>
      </c>
      <c r="BC119" s="212">
        <f>+'7 - Materialización del Riesgo'!O128</f>
        <v>0</v>
      </c>
      <c r="BD119" s="212" t="e">
        <f>+'7 - Materialización del Riesgo'!P128</f>
        <v>#DIV/0!</v>
      </c>
      <c r="BE119" s="238">
        <f>+'7 - Materialización del Riesgo'!Q128</f>
        <v>1</v>
      </c>
    </row>
    <row r="120" spans="2:57" s="114" customFormat="1" ht="75" x14ac:dyDescent="0.25">
      <c r="B120" s="211" t="str">
        <f>+'3 - Identificación del Riesgo'!B128</f>
        <v>APOYO JURÍDICO</v>
      </c>
      <c r="C120" s="211" t="str">
        <f>+'3 - Identificación del Riesgo'!C128</f>
        <v>Asesorar y dar soporte jurídico a las diferentes dependencias, a través de la emisión de conceptos y demás soportes legales que sean necesarios, así como realizar todas las actuaciones tendientes a la debida defensa de los intereses de la entidad</v>
      </c>
      <c r="D120" s="211" t="str">
        <f>+'3 - Identificación del Riesgo'!D128</f>
        <v>Desde la asesoría jurídica al Director y demás dependencias, hasta las actuaciones judiciales tendientes a la debida defensa de los intereses de la entidad</v>
      </c>
      <c r="E120" s="212" t="str">
        <f>+'3 - Identificación del Riesgo'!F128</f>
        <v>OFICINA JURÍDICA</v>
      </c>
      <c r="F120" s="247" t="s">
        <v>1762</v>
      </c>
      <c r="G120" s="212" t="str">
        <f>+'3 - Identificación del Riesgo'!H128</f>
        <v>Emisión de viabilidades positivas contrarias a la normatividad</v>
      </c>
      <c r="H120" s="212" t="str">
        <f>+'3 - Identificación del Riesgo'!I128</f>
        <v>Pérdida Reputacional</v>
      </c>
      <c r="I120" s="211" t="str">
        <f>+'3 - Identificación del Riesgo'!J128</f>
        <v>Posibilidad de pérdida reputacional en la imagen de entidad por interpretaciones variadas a la normatividad y vacíos jurídicos que podrían generar la toma de decisiones erróneas</v>
      </c>
      <c r="J120" s="215">
        <f>+'3 - Identificación del Riesgo'!O128</f>
        <v>44701</v>
      </c>
      <c r="K120" s="215" t="str">
        <f>+'3 - Identificación del Riesgo'!K128</f>
        <v>DE CUMPLIMIENTO</v>
      </c>
      <c r="L120" s="214" t="str">
        <f>+'3 - Identificación del Riesgo'!N128</f>
        <v>Ejecución y administración de procesos</v>
      </c>
      <c r="M120" s="213">
        <v>240</v>
      </c>
      <c r="N120" s="241" t="str">
        <f t="shared" si="10"/>
        <v>Media</v>
      </c>
      <c r="O120" s="242">
        <f t="shared" si="11"/>
        <v>0.6</v>
      </c>
      <c r="P120" s="213" t="s">
        <v>394</v>
      </c>
      <c r="Q120" s="241" t="str">
        <f>IF(OR(P120=[1]Datos!$A$23,P120=[1]Datos!$B$23),"Leve",IF(OR(P120=[1]Datos!$A$24,P120=[1]Datos!$B$24),"Menor",IF(OR(P120=[1]Datos!$A$25,P120=[1]Datos!$B$25),"Moderado",IF(OR(P120=[1]Datos!$A$26,P120=[1]Datos!$B$26),"Mayor",IF(OR(P120=[1]Datos!$A$27,P120=[1]Datos!$B$27),"Catastrófico","")))))</f>
        <v>Catastrófico</v>
      </c>
      <c r="R120" s="242">
        <f t="shared" si="12"/>
        <v>1</v>
      </c>
      <c r="S120" s="241" t="str">
        <f t="shared" si="13"/>
        <v>Extremo</v>
      </c>
      <c r="T120" s="241" t="str">
        <f t="shared" si="14"/>
        <v>Reducir</v>
      </c>
      <c r="U120" s="247" t="s">
        <v>1656</v>
      </c>
      <c r="V120" s="211" t="str">
        <f>+'5 - Diseño y Valoración Control'!I129</f>
        <v>OFICINA JURÍDICA</v>
      </c>
      <c r="W120" s="211" t="str">
        <f>+'5 - Diseño y Valoración Control'!J129</f>
        <v>Oficina Jurídica realiza la revocatoria a través de un acto administrativo donde es motivado y se expresa los argumentos del porque a la actuación administrativa</v>
      </c>
      <c r="X120" s="212" t="str">
        <f>+'5 - Diseño y Valoración Control'!K129</f>
        <v>Correctivo</v>
      </c>
      <c r="Y120" s="99" t="str">
        <f t="shared" si="20"/>
        <v>Impacto</v>
      </c>
      <c r="Z120" s="212" t="str">
        <f>+'5 - Diseño y Valoración Control'!M129</f>
        <v>Manual</v>
      </c>
      <c r="AA120" s="99" t="str">
        <f t="shared" si="21"/>
        <v>25%</v>
      </c>
      <c r="AB120" s="212" t="str">
        <f>+'5 - Diseño y Valoración Control'!O129</f>
        <v>Sin documentar</v>
      </c>
      <c r="AC120" s="212" t="s">
        <v>1347</v>
      </c>
      <c r="AD120" s="212" t="str">
        <f>+'5 - Diseño y Valoración Control'!Q129</f>
        <v>Con registro</v>
      </c>
      <c r="AE120" s="202">
        <f>+'5 - Diseño y Valoración Control'!R129</f>
        <v>0</v>
      </c>
      <c r="AF120" s="185" t="str">
        <f>+'5 - Diseño y Valoración Control'!S129</f>
        <v/>
      </c>
      <c r="AG120" s="202">
        <f>+'5 - Diseño y Valoración Control'!T129</f>
        <v>0</v>
      </c>
      <c r="AH120" s="185" t="str">
        <f>+'5 - Diseño y Valoración Control'!U129</f>
        <v/>
      </c>
      <c r="AI120" s="185" t="str">
        <f>+'5 - Diseño y Valoración Control'!V129</f>
        <v/>
      </c>
      <c r="AJ120" s="185"/>
      <c r="AK120" s="247" t="s">
        <v>1906</v>
      </c>
      <c r="AL120" s="211" t="str">
        <f>+'6 - Plan de Acciones Preventiva'!G127</f>
        <v>Reuniones de seguimiento para la emisión de viabilidades por la Oficina Jurídica.</v>
      </c>
      <c r="AM120" s="211" t="str">
        <f>+'6 - Plan de Acciones Preventiva'!H127</f>
        <v>Oficina Jurídica</v>
      </c>
      <c r="AN120" s="211" t="str">
        <f>+'6 - Plan de Acciones Preventiva'!I127</f>
        <v>Acta de seguimiento para la emisión de viabilidades</v>
      </c>
      <c r="AO120" s="294">
        <f>+'6 - Plan de Acciones Preventiva'!J127</f>
        <v>11</v>
      </c>
      <c r="AP120" s="212">
        <v>8</v>
      </c>
      <c r="AQ120" s="238">
        <f t="shared" si="17"/>
        <v>0.72727272727272729</v>
      </c>
      <c r="AR120" s="212" t="s">
        <v>667</v>
      </c>
      <c r="AS120" s="243" t="s">
        <v>2428</v>
      </c>
      <c r="AT120" s="243">
        <f>+'6 - Plan de Acciones Preventiva'!AM127</f>
        <v>0</v>
      </c>
      <c r="AU120" s="212">
        <f>+'7 - Materialización del Riesgo'!G129</f>
        <v>0</v>
      </c>
      <c r="AV120" s="212">
        <f>+'7 - Materialización del Riesgo'!H129</f>
        <v>0</v>
      </c>
      <c r="AW120" s="212">
        <f>+'7 - Materialización del Riesgo'!I129</f>
        <v>0</v>
      </c>
      <c r="AX120" s="212" t="e">
        <f>+'7 - Materialización del Riesgo'!J129</f>
        <v>#DIV/0!</v>
      </c>
      <c r="AY120" s="212" t="e">
        <f>+'7 - Materialización del Riesgo'!K129</f>
        <v>#DIV/0!</v>
      </c>
      <c r="AZ120" s="212">
        <f>+'7 - Materialización del Riesgo'!L129</f>
        <v>0</v>
      </c>
      <c r="BA120" s="212">
        <f>+'7 - Materialización del Riesgo'!M129</f>
        <v>0</v>
      </c>
      <c r="BB120" s="212">
        <f>+'7 - Materialización del Riesgo'!N129</f>
        <v>0</v>
      </c>
      <c r="BC120" s="212">
        <f>+'7 - Materialización del Riesgo'!O129</f>
        <v>0</v>
      </c>
      <c r="BD120" s="212" t="e">
        <f>+'7 - Materialización del Riesgo'!P129</f>
        <v>#DIV/0!</v>
      </c>
      <c r="BE120" s="238">
        <f>+'7 - Materialización del Riesgo'!Q129</f>
        <v>1</v>
      </c>
    </row>
    <row r="121" spans="2:57" s="114" customFormat="1" ht="60" x14ac:dyDescent="0.25">
      <c r="B121" s="211" t="str">
        <f>+'3 - Identificación del Riesgo'!B129</f>
        <v>ADQUISICIÓN DE BIENES Y SERVICIOS</v>
      </c>
      <c r="C121" s="211" t="str">
        <f>+'3 - Identificación del Riesgo'!C129</f>
        <v>Adelantar la adquisición de bienes y/o servicios de la Agencia a través de los mecanismos definidos para la selección, elaboración, celebración, formalización, ejecución, terminación y/o liquidación de los contratos</v>
      </c>
      <c r="D121" s="211" t="str">
        <f>+'3 - Identificación del Riesgo'!D129</f>
        <v xml:space="preserve">Desde la verificación de los documentos de liquidación, hasta la liquidación del contrato </v>
      </c>
      <c r="E121" s="212" t="str">
        <f>+'3 - Identificación del Riesgo'!F129</f>
        <v>GRUPO CONTRATOS</v>
      </c>
      <c r="F121" s="247" t="str">
        <f>+'3 - Identificación del Riesgo'!G129</f>
        <v>R 50</v>
      </c>
      <c r="G121" s="212" t="str">
        <f>+'3 - Identificación del Riesgo'!H129</f>
        <v>Liquidación de contratos y/o convenios fuera del plazo previsto.</v>
      </c>
      <c r="H121" s="212" t="str">
        <f>+'3 - Identificación del Riesgo'!I129</f>
        <v>Pérdida Reputacional</v>
      </c>
      <c r="I121" s="211"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21" s="215">
        <f>+'3 - Identificación del Riesgo'!O129</f>
        <v>44701</v>
      </c>
      <c r="K121" s="215" t="str">
        <f>+'3 - Identificación del Riesgo'!K129</f>
        <v>DE CUMPLIMIENTO</v>
      </c>
      <c r="L121" s="214" t="str">
        <f>+'3 - Identificación del Riesgo'!N129</f>
        <v>Ejecución y administración de procesos</v>
      </c>
      <c r="M121" s="213">
        <v>30</v>
      </c>
      <c r="N121" s="241" t="str">
        <f t="shared" si="10"/>
        <v>Media</v>
      </c>
      <c r="O121" s="242">
        <f t="shared" si="11"/>
        <v>0.6</v>
      </c>
      <c r="P121" s="213" t="s">
        <v>393</v>
      </c>
      <c r="Q121" s="241" t="str">
        <f>IF(OR(P121=[1]Datos!$A$23,P121=[1]Datos!$B$23),"Leve",IF(OR(P121=[1]Datos!$A$24,P121=[1]Datos!$B$24),"Menor",IF(OR(P121=[1]Datos!$A$25,P121=[1]Datos!$B$25),"Moderado",IF(OR(P121=[1]Datos!$A$26,P121=[1]Datos!$B$26),"Mayor",IF(OR(P121=[1]Datos!$A$27,P121=[1]Datos!$B$27),"Catastrófico","")))))</f>
        <v>Moderado</v>
      </c>
      <c r="R121" s="242">
        <f t="shared" si="12"/>
        <v>0.6</v>
      </c>
      <c r="S121" s="241" t="str">
        <f t="shared" si="13"/>
        <v>Moderado</v>
      </c>
      <c r="T121" s="241" t="str">
        <f t="shared" si="14"/>
        <v>Reducir</v>
      </c>
      <c r="U121" s="247" t="str">
        <f>+'5 - Diseño y Valoración Control'!H130</f>
        <v>C 50.1</v>
      </c>
      <c r="V121" s="211" t="str">
        <f>+'5 - Diseño y Valoración Control'!I130</f>
        <v>SUPERVISOR DEL CONTRATO Y/O CONVENIO</v>
      </c>
      <c r="W121" s="211" t="str">
        <f>+'5 - Diseño y Valoración Control'!J130</f>
        <v>Supervisor del contrato y/o convenio solicita al Grupo de contratos  a través de un memorando en ORFEO para adelantar el tramite de liquidación con el cumplimiento total de la documentación contractual (expediente del contrato)</v>
      </c>
      <c r="X121" s="212" t="str">
        <f>+'5 - Diseño y Valoración Control'!K130</f>
        <v>Preventivo</v>
      </c>
      <c r="Y121" s="99" t="str">
        <f t="shared" ref="Y121:Y127" si="22">IF(OR(X121="Correctivo",X121="Detectivo"),"Impacto",IF(X121="Preventivo","Probabilidad",""))</f>
        <v>Probabilidad</v>
      </c>
      <c r="Z121" s="212" t="str">
        <f>+'5 - Diseño y Valoración Control'!M130</f>
        <v>Manual</v>
      </c>
      <c r="AA121" s="99" t="str">
        <f t="shared" ref="AA121:AA127" si="23">IF(AND(X121="Preventivo",Z121="Automático"),"50%",IF(AND(X121="Preventivo",Z121="Manual"),"40%",IF(AND(X121="Detectivo",Z121="Automático"),"40%",IF(AND(X121="Detectivo",Z121="Manual"),"30%",IF(AND(X121="Correctivo",Z121="Automático"),"35%",IF(AND(X121="Correctivo",Z121="Manual"),"25%",""))))))</f>
        <v>40%</v>
      </c>
      <c r="AB121" s="212" t="str">
        <f>+'5 - Diseño y Valoración Control'!O130</f>
        <v>Documentado</v>
      </c>
      <c r="AC121" s="212" t="s">
        <v>421</v>
      </c>
      <c r="AD121" s="212" t="str">
        <f>+'5 - Diseño y Valoración Control'!Q130</f>
        <v>Con registro</v>
      </c>
      <c r="AE121" s="202">
        <f>+'5 - Diseño y Valoración Control'!R130</f>
        <v>0.36</v>
      </c>
      <c r="AF121" s="185" t="str">
        <f>+'5 - Diseño y Valoración Control'!S130</f>
        <v>Baja</v>
      </c>
      <c r="AG121" s="202">
        <f>+'5 - Diseño y Valoración Control'!T130</f>
        <v>0.6</v>
      </c>
      <c r="AH121" s="185" t="str">
        <f>+'5 - Diseño y Valoración Control'!U130</f>
        <v>Moderado</v>
      </c>
      <c r="AI121" s="185" t="str">
        <f>+'5 - Diseño y Valoración Control'!V130</f>
        <v>Moderado</v>
      </c>
      <c r="AJ121" s="185" t="str">
        <f>+'5 - Diseño y Valoración Control'!W130</f>
        <v>Reducir</v>
      </c>
      <c r="AK121" s="247" t="str">
        <f>+'6 - Plan de Acciones Preventiva'!F128</f>
        <v>P 50.1</v>
      </c>
      <c r="AL121" s="211" t="str">
        <f>+'6 - Plan de Acciones Preventiva'!G128</f>
        <v>Registro de todos los contratos que estén en términos para liquidación</v>
      </c>
      <c r="AM121" s="211" t="str">
        <f>+'6 - Plan de Acciones Preventiva'!H128</f>
        <v>GRUPO CONTRATOS</v>
      </c>
      <c r="AN121" s="211" t="str">
        <f>+'6 - Plan de Acciones Preventiva'!I128</f>
        <v>Bases de datos (Liquidaciones) actualizada cuatrimestralmente</v>
      </c>
      <c r="AO121" s="294">
        <f>+'6 - Plan de Acciones Preventiva'!J128</f>
        <v>3</v>
      </c>
      <c r="AP121" s="212">
        <v>2</v>
      </c>
      <c r="AQ121" s="238">
        <f t="shared" si="17"/>
        <v>0.66666666666666652</v>
      </c>
      <c r="AR121" s="212" t="s">
        <v>667</v>
      </c>
      <c r="AS121" s="243" t="s">
        <v>2473</v>
      </c>
      <c r="AT121" s="243">
        <f>+'6 - Plan de Acciones Preventiva'!AM128</f>
        <v>0</v>
      </c>
      <c r="AU121" s="212" t="s">
        <v>326</v>
      </c>
      <c r="AV121" s="212">
        <f>+'7 - Materialización del Riesgo'!H130</f>
        <v>0</v>
      </c>
      <c r="AW121" s="212">
        <f>+'7 - Materialización del Riesgo'!I130</f>
        <v>0</v>
      </c>
      <c r="AX121" s="212" t="e">
        <f>+'7 - Materialización del Riesgo'!J130</f>
        <v>#DIV/0!</v>
      </c>
      <c r="AY121" s="212" t="e">
        <f>+'7 - Materialización del Riesgo'!K130</f>
        <v>#DIV/0!</v>
      </c>
      <c r="AZ121" s="212">
        <f>+'7 - Materialización del Riesgo'!L130</f>
        <v>0</v>
      </c>
      <c r="BA121" s="212">
        <f>+'7 - Materialización del Riesgo'!M130</f>
        <v>0</v>
      </c>
      <c r="BB121" s="212">
        <f>+'7 - Materialización del Riesgo'!N130</f>
        <v>0</v>
      </c>
      <c r="BC121" s="212">
        <f>+'7 - Materialización del Riesgo'!O130</f>
        <v>0</v>
      </c>
      <c r="BD121" s="212" t="e">
        <f>+'7 - Materialización del Riesgo'!P130</f>
        <v>#DIV/0!</v>
      </c>
      <c r="BE121" s="238">
        <f>+'7 - Materialización del Riesgo'!Q130</f>
        <v>1</v>
      </c>
    </row>
    <row r="122" spans="2:57" s="114" customFormat="1" ht="60" hidden="1" x14ac:dyDescent="0.25">
      <c r="B122" s="211" t="str">
        <f>+'3 - Identificación del Riesgo'!B130</f>
        <v>ADQUISICIÓN DE BIENES Y SERVICIOS</v>
      </c>
      <c r="C122" s="211" t="str">
        <f>+'3 - Identificación del Riesgo'!C130</f>
        <v>Adelantar la adquisición de bienes y/o servicios de la Agencia a través de los mecanismos definidos para la selección, elaboración, celebración, formalización, ejecución, terminación y/o liquidación de los contratos</v>
      </c>
      <c r="D122" s="211" t="str">
        <f>+'3 - Identificación del Riesgo'!D130</f>
        <v xml:space="preserve">Desde la verificación de los documentos de liquidación, hasta la liquidación del contrato </v>
      </c>
      <c r="E122" s="212" t="str">
        <f>+'3 - Identificación del Riesgo'!F130</f>
        <v>GRUPO CONTRATOS</v>
      </c>
      <c r="F122" s="247" t="str">
        <f>+'3 - Identificación del Riesgo'!G130</f>
        <v>R 50</v>
      </c>
      <c r="G122" s="212" t="str">
        <f>+'3 - Identificación del Riesgo'!H130</f>
        <v>Liquidación de contratos y/o convenios fuera del plazo previsto.</v>
      </c>
      <c r="H122" s="212" t="str">
        <f>+'3 - Identificación del Riesgo'!I130</f>
        <v>Pérdida Reputacional</v>
      </c>
      <c r="I122" s="211"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22" s="215">
        <f>+'3 - Identificación del Riesgo'!O130</f>
        <v>44701</v>
      </c>
      <c r="K122" s="215" t="str">
        <f>+'3 - Identificación del Riesgo'!K130</f>
        <v>DE CUMPLIMIENTO</v>
      </c>
      <c r="L122" s="214" t="str">
        <f>+'3 - Identificación del Riesgo'!N130</f>
        <v>Ejecución y administración de procesos</v>
      </c>
      <c r="M122" s="213">
        <v>30</v>
      </c>
      <c r="N122" s="241" t="str">
        <f t="shared" si="10"/>
        <v>Media</v>
      </c>
      <c r="O122" s="242">
        <f t="shared" si="11"/>
        <v>0.6</v>
      </c>
      <c r="P122" s="213" t="s">
        <v>393</v>
      </c>
      <c r="Q122" s="241" t="str">
        <f>IF(OR(P122=[1]Datos!$A$23,P122=[1]Datos!$B$23),"Leve",IF(OR(P122=[1]Datos!$A$24,P122=[1]Datos!$B$24),"Menor",IF(OR(P122=[1]Datos!$A$25,P122=[1]Datos!$B$25),"Moderado",IF(OR(P122=[1]Datos!$A$26,P122=[1]Datos!$B$26),"Mayor",IF(OR(P122=[1]Datos!$A$27,P122=[1]Datos!$B$27),"Catastrófico","")))))</f>
        <v>Moderado</v>
      </c>
      <c r="R122" s="242">
        <f t="shared" si="12"/>
        <v>0.6</v>
      </c>
      <c r="S122" s="241" t="str">
        <f t="shared" si="13"/>
        <v>Moderado</v>
      </c>
      <c r="T122" s="241" t="str">
        <f t="shared" si="14"/>
        <v>Reducir</v>
      </c>
      <c r="U122" s="247" t="str">
        <f>+'5 - Diseño y Valoración Control'!H131</f>
        <v>C 50.2</v>
      </c>
      <c r="V122" s="211" t="str">
        <f>+'5 - Diseño y Valoración Control'!I131</f>
        <v>SUPERVISOR DEL CONTRATO Y/O CONVENIO</v>
      </c>
      <c r="W122" s="211" t="str">
        <f>+'5 - Diseño y Valoración Control'!J131</f>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v>
      </c>
      <c r="X122" s="212" t="str">
        <f>+'5 - Diseño y Valoración Control'!K131</f>
        <v>Detectivo</v>
      </c>
      <c r="Y122" s="99" t="str">
        <f t="shared" si="22"/>
        <v>Impacto</v>
      </c>
      <c r="Z122" s="212" t="str">
        <f>+'5 - Diseño y Valoración Control'!M131</f>
        <v>Manual</v>
      </c>
      <c r="AA122" s="99" t="str">
        <f t="shared" si="23"/>
        <v>30%</v>
      </c>
      <c r="AB122" s="212" t="str">
        <f>+'5 - Diseño y Valoración Control'!O131</f>
        <v>Documentado</v>
      </c>
      <c r="AC122" s="212" t="s">
        <v>421</v>
      </c>
      <c r="AD122" s="212" t="str">
        <f>+'5 - Diseño y Valoración Control'!Q131</f>
        <v>Con Registro</v>
      </c>
      <c r="AE122" s="202">
        <f>+'5 - Diseño y Valoración Control'!R131</f>
        <v>0.36</v>
      </c>
      <c r="AF122" s="185" t="str">
        <f>+'5 - Diseño y Valoración Control'!S131</f>
        <v>Baja</v>
      </c>
      <c r="AG122" s="202">
        <f>+'5 - Diseño y Valoración Control'!T131</f>
        <v>0.42</v>
      </c>
      <c r="AH122" s="185" t="str">
        <f>+'5 - Diseño y Valoración Control'!U131</f>
        <v>Moderado</v>
      </c>
      <c r="AI122" s="185" t="str">
        <f>+'5 - Diseño y Valoración Control'!V131</f>
        <v>Moderado</v>
      </c>
      <c r="AJ122" s="185" t="str">
        <f>+'5 - Diseño y Valoración Control'!W131</f>
        <v>Reducir</v>
      </c>
      <c r="AK122" s="247" t="str">
        <f>+'6 - Plan de Acciones Preventiva'!F129</f>
        <v>P 50.2</v>
      </c>
      <c r="AL122" s="211"/>
      <c r="AM122" s="211" t="str">
        <f>+'6 - Plan de Acciones Preventiva'!H129</f>
        <v/>
      </c>
      <c r="AN122" s="211">
        <f>+'6 - Plan de Acciones Preventiva'!I129</f>
        <v>0</v>
      </c>
      <c r="AO122" s="293">
        <f>+'6 - Plan de Acciones Preventiva'!J129</f>
        <v>0</v>
      </c>
      <c r="AP122" s="212">
        <f>+'6 - Plan de Acciones Preventiva'!AI129</f>
        <v>0</v>
      </c>
      <c r="AQ122" s="238" t="e">
        <f t="shared" si="17"/>
        <v>#DIV/0!</v>
      </c>
      <c r="AR122" s="212">
        <f>+'6 - Plan de Acciones Preventiva'!AK129</f>
        <v>0</v>
      </c>
      <c r="AS122" s="243"/>
      <c r="AT122" s="243">
        <f>+'6 - Plan de Acciones Preventiva'!AM129</f>
        <v>0</v>
      </c>
      <c r="AU122" s="212">
        <f>+'7 - Materialización del Riesgo'!G131</f>
        <v>0</v>
      </c>
      <c r="AV122" s="212">
        <f>+'7 - Materialización del Riesgo'!H131</f>
        <v>0</v>
      </c>
      <c r="AW122" s="212">
        <f>+'7 - Materialización del Riesgo'!I131</f>
        <v>0</v>
      </c>
      <c r="AX122" s="212" t="e">
        <f>+'7 - Materialización del Riesgo'!J131</f>
        <v>#DIV/0!</v>
      </c>
      <c r="AY122" s="212" t="e">
        <f>+'7 - Materialización del Riesgo'!K131</f>
        <v>#DIV/0!</v>
      </c>
      <c r="AZ122" s="212">
        <f>+'7 - Materialización del Riesgo'!L131</f>
        <v>0</v>
      </c>
      <c r="BA122" s="212">
        <f>+'7 - Materialización del Riesgo'!M131</f>
        <v>0</v>
      </c>
      <c r="BB122" s="212">
        <f>+'7 - Materialización del Riesgo'!N131</f>
        <v>0</v>
      </c>
      <c r="BC122" s="212">
        <f>+'7 - Materialización del Riesgo'!O131</f>
        <v>0</v>
      </c>
      <c r="BD122" s="212" t="e">
        <f>+'7 - Materialización del Riesgo'!P131</f>
        <v>#DIV/0!</v>
      </c>
      <c r="BE122" s="238">
        <f>+'7 - Materialización del Riesgo'!Q131</f>
        <v>1</v>
      </c>
    </row>
    <row r="123" spans="2:57" s="114" customFormat="1" ht="60" hidden="1" x14ac:dyDescent="0.25">
      <c r="B123" s="211" t="str">
        <f>+'3 - Identificación del Riesgo'!B131</f>
        <v>ADQUISICIÓN DE BIENES Y SERVICIOS</v>
      </c>
      <c r="C123" s="211" t="str">
        <f>+'3 - Identificación del Riesgo'!C131</f>
        <v>Adelantar la adquisición de bienes y/o servicios de la Agencia a través de los mecanismos definidos para la selección, elaboración, celebración, formalización, ejecución, terminación y/o liquidación de los contratos</v>
      </c>
      <c r="D123" s="211" t="str">
        <f>+'3 - Identificación del Riesgo'!D131</f>
        <v xml:space="preserve">Desde la verificación de los documentos de liquidación, hasta la liquidación del contrato </v>
      </c>
      <c r="E123" s="212" t="str">
        <f>+'3 - Identificación del Riesgo'!F131</f>
        <v>GRUPO CONTRATOS</v>
      </c>
      <c r="F123" s="247" t="str">
        <f>+'3 - Identificación del Riesgo'!G131</f>
        <v>R 50</v>
      </c>
      <c r="G123" s="212" t="str">
        <f>+'3 - Identificación del Riesgo'!H131</f>
        <v>Liquidación de contratos y/o convenios fuera del plazo previsto.</v>
      </c>
      <c r="H123" s="212" t="str">
        <f>+'3 - Identificación del Riesgo'!I131</f>
        <v>Pérdida Reputacional</v>
      </c>
      <c r="I123" s="211"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J123" s="215">
        <f>+'3 - Identificación del Riesgo'!O131</f>
        <v>44701</v>
      </c>
      <c r="K123" s="215" t="str">
        <f>+'3 - Identificación del Riesgo'!K131</f>
        <v>DE CUMPLIMIENTO</v>
      </c>
      <c r="L123" s="214" t="str">
        <f>+'3 - Identificación del Riesgo'!N131</f>
        <v>Ejecución y administración de procesos</v>
      </c>
      <c r="M123" s="213">
        <v>30</v>
      </c>
      <c r="N123" s="241" t="str">
        <f t="shared" si="10"/>
        <v>Media</v>
      </c>
      <c r="O123" s="242">
        <f t="shared" si="11"/>
        <v>0.6</v>
      </c>
      <c r="P123" s="213" t="s">
        <v>393</v>
      </c>
      <c r="Q123" s="241" t="str">
        <f>IF(OR(P123=[1]Datos!$A$23,P123=[1]Datos!$B$23),"Leve",IF(OR(P123=[1]Datos!$A$24,P123=[1]Datos!$B$24),"Menor",IF(OR(P123=[1]Datos!$A$25,P123=[1]Datos!$B$25),"Moderado",IF(OR(P123=[1]Datos!$A$26,P123=[1]Datos!$B$26),"Mayor",IF(OR(P123=[1]Datos!$A$27,P123=[1]Datos!$B$27),"Catastrófico","")))))</f>
        <v>Moderado</v>
      </c>
      <c r="R123" s="242">
        <f t="shared" si="12"/>
        <v>0.6</v>
      </c>
      <c r="S123" s="241" t="str">
        <f t="shared" si="13"/>
        <v>Moderado</v>
      </c>
      <c r="T123" s="241" t="str">
        <f t="shared" si="14"/>
        <v>Reducir</v>
      </c>
      <c r="U123" s="247" t="str">
        <f>+'5 - Diseño y Valoración Control'!H132</f>
        <v>C 50.3</v>
      </c>
      <c r="V123" s="211" t="str">
        <f>+'5 - Diseño y Valoración Control'!I132</f>
        <v>GRUPO CONTRATOS</v>
      </c>
      <c r="W123" s="211" t="str">
        <f>+'5 - Diseño y Valoración Control'!J132</f>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v>
      </c>
      <c r="X123" s="212" t="str">
        <f>+'5 - Diseño y Valoración Control'!K132</f>
        <v>Correctivo</v>
      </c>
      <c r="Y123" s="99" t="str">
        <f t="shared" si="22"/>
        <v>Impacto</v>
      </c>
      <c r="Z123" s="212" t="str">
        <f>+'5 - Diseño y Valoración Control'!M132</f>
        <v>Manual</v>
      </c>
      <c r="AA123" s="99" t="str">
        <f t="shared" si="23"/>
        <v>25%</v>
      </c>
      <c r="AB123" s="212" t="str">
        <f>+'5 - Diseño y Valoración Control'!O132</f>
        <v>Sin documentar</v>
      </c>
      <c r="AC123" s="212" t="s">
        <v>421</v>
      </c>
      <c r="AD123" s="212" t="str">
        <f>+'5 - Diseño y Valoración Control'!Q132</f>
        <v>Con Registro</v>
      </c>
      <c r="AE123" s="202">
        <f>+'5 - Diseño y Valoración Control'!R132</f>
        <v>0</v>
      </c>
      <c r="AF123" s="185" t="str">
        <f>+'5 - Diseño y Valoración Control'!S132</f>
        <v/>
      </c>
      <c r="AG123" s="202">
        <f>+'5 - Diseño y Valoración Control'!T132</f>
        <v>0</v>
      </c>
      <c r="AH123" s="185" t="str">
        <f>+'5 - Diseño y Valoración Control'!U132</f>
        <v/>
      </c>
      <c r="AI123" s="185" t="str">
        <f>+'5 - Diseño y Valoración Control'!V132</f>
        <v/>
      </c>
      <c r="AJ123" s="185"/>
      <c r="AK123" s="247" t="str">
        <f>+'6 - Plan de Acciones Preventiva'!F130</f>
        <v>P 50.3</v>
      </c>
      <c r="AL123" s="211"/>
      <c r="AM123" s="211" t="str">
        <f>+'6 - Plan de Acciones Preventiva'!H130</f>
        <v/>
      </c>
      <c r="AN123" s="211">
        <f>+'6 - Plan de Acciones Preventiva'!I130</f>
        <v>0</v>
      </c>
      <c r="AO123" s="293">
        <f>+'6 - Plan de Acciones Preventiva'!J130</f>
        <v>0</v>
      </c>
      <c r="AP123" s="212">
        <f>+'6 - Plan de Acciones Preventiva'!AI130</f>
        <v>0</v>
      </c>
      <c r="AQ123" s="238" t="e">
        <f t="shared" si="17"/>
        <v>#DIV/0!</v>
      </c>
      <c r="AR123" s="212">
        <f>+'6 - Plan de Acciones Preventiva'!AK130</f>
        <v>0</v>
      </c>
      <c r="AS123" s="243"/>
      <c r="AT123" s="243">
        <f>+'6 - Plan de Acciones Preventiva'!AM130</f>
        <v>0</v>
      </c>
      <c r="AU123" s="212">
        <f>+'7 - Materialización del Riesgo'!G132</f>
        <v>0</v>
      </c>
      <c r="AV123" s="212">
        <f>+'7 - Materialización del Riesgo'!H132</f>
        <v>0</v>
      </c>
      <c r="AW123" s="212">
        <f>+'7 - Materialización del Riesgo'!I132</f>
        <v>0</v>
      </c>
      <c r="AX123" s="212" t="e">
        <f>+'7 - Materialización del Riesgo'!J132</f>
        <v>#DIV/0!</v>
      </c>
      <c r="AY123" s="212" t="e">
        <f>+'7 - Materialización del Riesgo'!K132</f>
        <v>#DIV/0!</v>
      </c>
      <c r="AZ123" s="212">
        <f>+'7 - Materialización del Riesgo'!L132</f>
        <v>0</v>
      </c>
      <c r="BA123" s="212">
        <f>+'7 - Materialización del Riesgo'!M132</f>
        <v>0</v>
      </c>
      <c r="BB123" s="212">
        <f>+'7 - Materialización del Riesgo'!N132</f>
        <v>0</v>
      </c>
      <c r="BC123" s="212">
        <f>+'7 - Materialización del Riesgo'!O132</f>
        <v>0</v>
      </c>
      <c r="BD123" s="212" t="e">
        <f>+'7 - Materialización del Riesgo'!P132</f>
        <v>#DIV/0!</v>
      </c>
      <c r="BE123" s="238">
        <f>+'7 - Materialización del Riesgo'!Q132</f>
        <v>1</v>
      </c>
    </row>
    <row r="124" spans="2:57" s="114" customFormat="1" ht="60" x14ac:dyDescent="0.2">
      <c r="B124" s="211" t="str">
        <f>+'3 - Identificación del Riesgo'!B132</f>
        <v>ADQUISICIÓN DE BIENES Y SERVICIOS</v>
      </c>
      <c r="C124" s="211" t="str">
        <f>+'3 - Identificación del Riesgo'!C132</f>
        <v>Adelantar la adquisición de bienes y/o servicios de la Agencia a través de los mecanismos definidos para la selección, elaboración, celebración, formalización, ejecución, terminación y/o liquidación de los contratos</v>
      </c>
      <c r="D124" s="211" t="str">
        <f>+'3 - Identificación del Riesgo'!D132</f>
        <v xml:space="preserve">Desde la verificación de los documentos de liquidación, hasta la liquidación del contrato </v>
      </c>
      <c r="E124" s="212" t="str">
        <f>+'3 - Identificación del Riesgo'!F132</f>
        <v>GRUPO CONTRATOS</v>
      </c>
      <c r="F124" s="247" t="str">
        <f>+'3 - Identificación del Riesgo'!G132</f>
        <v>R 51</v>
      </c>
      <c r="G124" s="212" t="str">
        <f>+'3 - Identificación del Riesgo'!H132</f>
        <v>Configuración del contrato realidad.</v>
      </c>
      <c r="H124" s="212" t="str">
        <f>+'3 - Identificación del Riesgo'!I132</f>
        <v>Afectación Económica o presupuestal</v>
      </c>
      <c r="I124" s="211"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J124" s="215">
        <f>+'3 - Identificación del Riesgo'!O132</f>
        <v>44701</v>
      </c>
      <c r="K124" s="215" t="str">
        <f>+'3 - Identificación del Riesgo'!K132</f>
        <v>DE CUMPLIMIENTO</v>
      </c>
      <c r="L124" s="214" t="str">
        <f>+'3 - Identificación del Riesgo'!N132</f>
        <v>Relaciones laborales</v>
      </c>
      <c r="M124" s="213">
        <v>12</v>
      </c>
      <c r="N124" s="241" t="str">
        <f t="shared" si="10"/>
        <v>Baja</v>
      </c>
      <c r="O124" s="242">
        <f t="shared" si="11"/>
        <v>0.4</v>
      </c>
      <c r="P124" s="213" t="s">
        <v>954</v>
      </c>
      <c r="Q124" s="241" t="str">
        <f>IF(OR(P124=[1]Datos!$A$23,P124=[1]Datos!$B$23),"Leve",IF(OR(P124=[1]Datos!$A$24,P124=[1]Datos!$B$24),"Menor",IF(OR(P124=[1]Datos!$A$25,P124=[1]Datos!$B$25),"Moderado",IF(OR(P124=[1]Datos!$A$26,P124=[1]Datos!$B$26),"Mayor",IF(OR(P124=[1]Datos!$A$27,P124=[1]Datos!$B$27),"Catastrófico","")))))</f>
        <v>Menor</v>
      </c>
      <c r="R124" s="242">
        <f t="shared" si="12"/>
        <v>0.4</v>
      </c>
      <c r="S124" s="241" t="str">
        <f t="shared" si="13"/>
        <v>Moderado</v>
      </c>
      <c r="T124" s="241" t="str">
        <f t="shared" si="14"/>
        <v>Reducir</v>
      </c>
      <c r="U124" s="247" t="str">
        <f>+'5 - Diseño y Valoración Control'!H133</f>
        <v>C 51.1</v>
      </c>
      <c r="V124" s="211" t="str">
        <f>+'5 - Diseño y Valoración Control'!I133</f>
        <v>SUPERVISOR DEL CONTRATO</v>
      </c>
      <c r="W124" s="211" t="str">
        <f>+'5 - Diseño y Valoración Control'!J133</f>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
      <c r="X124" s="212" t="str">
        <f>+'5 - Diseño y Valoración Control'!K133</f>
        <v>Detectivo</v>
      </c>
      <c r="Y124" s="99" t="str">
        <f t="shared" si="22"/>
        <v>Impacto</v>
      </c>
      <c r="Z124" s="212" t="str">
        <f>+'5 - Diseño y Valoración Control'!M133</f>
        <v>Manual</v>
      </c>
      <c r="AA124" s="99" t="str">
        <f t="shared" si="23"/>
        <v>30%</v>
      </c>
      <c r="AB124" s="212" t="str">
        <f>+'5 - Diseño y Valoración Control'!O133</f>
        <v>Documentado</v>
      </c>
      <c r="AC124" s="212" t="s">
        <v>421</v>
      </c>
      <c r="AD124" s="212" t="str">
        <f>+'5 - Diseño y Valoración Control'!Q133</f>
        <v>Con Registro</v>
      </c>
      <c r="AE124" s="202">
        <f>+'5 - Diseño y Valoración Control'!R133</f>
        <v>0.4</v>
      </c>
      <c r="AF124" s="185" t="str">
        <f>+'5 - Diseño y Valoración Control'!S133</f>
        <v>Baja</v>
      </c>
      <c r="AG124" s="202">
        <f>+'5 - Diseño y Valoración Control'!T133</f>
        <v>0.28000000000000003</v>
      </c>
      <c r="AH124" s="185" t="str">
        <f>+'5 - Diseño y Valoración Control'!U133</f>
        <v>Menor</v>
      </c>
      <c r="AI124" s="185" t="str">
        <f>+'5 - Diseño y Valoración Control'!V133</f>
        <v>Moderado</v>
      </c>
      <c r="AJ124" s="185" t="str">
        <f>+'5 - Diseño y Valoración Control'!W133</f>
        <v>Reducir</v>
      </c>
      <c r="AK124" s="247" t="str">
        <f>+'6 - Plan de Acciones Preventiva'!F131</f>
        <v>P 51.1</v>
      </c>
      <c r="AL124" s="211" t="str">
        <f>+'6 - Plan de Acciones Preventiva'!G131</f>
        <v>Realizar capacitaciones a los supervisores de contratos</v>
      </c>
      <c r="AM124" s="211" t="str">
        <f>+'6 - Plan de Acciones Preventiva'!H131</f>
        <v>GRUPO CONTRATOS</v>
      </c>
      <c r="AN124" s="211" t="str">
        <f>+'6 - Plan de Acciones Preventiva'!I131</f>
        <v>Lista de asistencia de la capacitación</v>
      </c>
      <c r="AO124" s="294">
        <v>2</v>
      </c>
      <c r="AP124" s="212">
        <v>1</v>
      </c>
      <c r="AQ124" s="238">
        <f>+((AP124/AO124)*100)/100</f>
        <v>0.5</v>
      </c>
      <c r="AR124" s="212" t="s">
        <v>667</v>
      </c>
      <c r="AS124" s="299" t="s">
        <v>2403</v>
      </c>
      <c r="AT124" s="243">
        <f>+'6 - Plan de Acciones Preventiva'!AM131</f>
        <v>0</v>
      </c>
      <c r="AU124" s="212" t="s">
        <v>326</v>
      </c>
      <c r="AV124" s="212">
        <f>+'7 - Materialización del Riesgo'!H133</f>
        <v>0</v>
      </c>
      <c r="AW124" s="212">
        <f>+'7 - Materialización del Riesgo'!I133</f>
        <v>0</v>
      </c>
      <c r="AX124" s="212" t="e">
        <f>+'7 - Materialización del Riesgo'!J133</f>
        <v>#DIV/0!</v>
      </c>
      <c r="AY124" s="212" t="e">
        <f>+'7 - Materialización del Riesgo'!K133</f>
        <v>#DIV/0!</v>
      </c>
      <c r="AZ124" s="212">
        <f>+'7 - Materialización del Riesgo'!L133</f>
        <v>0</v>
      </c>
      <c r="BA124" s="212">
        <f>+'7 - Materialización del Riesgo'!M133</f>
        <v>0</v>
      </c>
      <c r="BB124" s="212">
        <f>+'7 - Materialización del Riesgo'!N133</f>
        <v>0</v>
      </c>
      <c r="BC124" s="212">
        <f>+'7 - Materialización del Riesgo'!O133</f>
        <v>0</v>
      </c>
      <c r="BD124" s="212" t="e">
        <f>+'7 - Materialización del Riesgo'!P133</f>
        <v>#DIV/0!</v>
      </c>
      <c r="BE124" s="238">
        <f>+'7 - Materialización del Riesgo'!Q133</f>
        <v>1</v>
      </c>
    </row>
    <row r="125" spans="2:57" s="114" customFormat="1" ht="60" hidden="1" x14ac:dyDescent="0.25">
      <c r="B125" s="211" t="str">
        <f>+'3 - Identificación del Riesgo'!B133</f>
        <v>ADQUISICIÓN DE BIENES Y SERVICIOS</v>
      </c>
      <c r="C125" s="211" t="str">
        <f>+'3 - Identificación del Riesgo'!C133</f>
        <v>Adelantar la adquisición de bienes y/o servicios de la Agencia a través de los mecanismos definidos para la selección, elaboración, celebración, formalización, ejecución, terminación y/o liquidación de los contratos</v>
      </c>
      <c r="D125" s="211" t="str">
        <f>+'3 - Identificación del Riesgo'!D133</f>
        <v xml:space="preserve">Desde la verificación de los documentos de liquidación, hasta la liquidación del contrato </v>
      </c>
      <c r="E125" s="212" t="str">
        <f>+'3 - Identificación del Riesgo'!F133</f>
        <v>GRUPO CONTRATOS</v>
      </c>
      <c r="F125" s="247" t="str">
        <f>+'3 - Identificación del Riesgo'!G133</f>
        <v>R 51</v>
      </c>
      <c r="G125" s="212" t="str">
        <f>+'3 - Identificación del Riesgo'!H133</f>
        <v>Configuración del contrato realidad.</v>
      </c>
      <c r="H125" s="212" t="str">
        <f>+'3 - Identificación del Riesgo'!I133</f>
        <v>Afectación Económica o presupuestal</v>
      </c>
      <c r="I125" s="211"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J125" s="215">
        <f>+'3 - Identificación del Riesgo'!O133</f>
        <v>44701</v>
      </c>
      <c r="K125" s="215" t="str">
        <f>+'3 - Identificación del Riesgo'!K133</f>
        <v>DE CUMPLIMIENTO</v>
      </c>
      <c r="L125" s="214" t="str">
        <f>+'3 - Identificación del Riesgo'!N133</f>
        <v>Relaciones laborales</v>
      </c>
      <c r="M125" s="213">
        <v>12</v>
      </c>
      <c r="N125" s="241" t="str">
        <f t="shared" si="10"/>
        <v>Baja</v>
      </c>
      <c r="O125" s="242">
        <f t="shared" si="11"/>
        <v>0.4</v>
      </c>
      <c r="P125" s="213" t="s">
        <v>954</v>
      </c>
      <c r="Q125" s="241" t="str">
        <f>IF(OR(P125=[1]Datos!$A$23,P125=[1]Datos!$B$23),"Leve",IF(OR(P125=[1]Datos!$A$24,P125=[1]Datos!$B$24),"Menor",IF(OR(P125=[1]Datos!$A$25,P125=[1]Datos!$B$25),"Moderado",IF(OR(P125=[1]Datos!$A$26,P125=[1]Datos!$B$26),"Mayor",IF(OR(P125=[1]Datos!$A$27,P125=[1]Datos!$B$27),"Catastrófico","")))))</f>
        <v>Menor</v>
      </c>
      <c r="R125" s="242">
        <f t="shared" si="12"/>
        <v>0.4</v>
      </c>
      <c r="S125" s="241" t="str">
        <f t="shared" si="13"/>
        <v>Moderado</v>
      </c>
      <c r="T125" s="241" t="str">
        <f t="shared" si="14"/>
        <v>Reducir</v>
      </c>
      <c r="U125" s="247" t="str">
        <f>+'5 - Diseño y Valoración Control'!H134</f>
        <v>C 51.2</v>
      </c>
      <c r="V125" s="211" t="str">
        <f>+'5 - Diseño y Valoración Control'!I134</f>
        <v>SUBDIRECCIÓN ADMINISTRATIVA Y FINANCIERA</v>
      </c>
      <c r="W125" s="211" t="str">
        <f>+'5 - Diseño y Valoración Control'!J134</f>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v>
      </c>
      <c r="X125" s="212" t="str">
        <f>+'5 - Diseño y Valoración Control'!K134</f>
        <v>Correctivo</v>
      </c>
      <c r="Y125" s="99" t="str">
        <f t="shared" si="22"/>
        <v>Impacto</v>
      </c>
      <c r="Z125" s="212" t="str">
        <f>+'5 - Diseño y Valoración Control'!M134</f>
        <v>Manual</v>
      </c>
      <c r="AA125" s="99" t="str">
        <f t="shared" si="23"/>
        <v>25%</v>
      </c>
      <c r="AB125" s="212" t="str">
        <f>+'5 - Diseño y Valoración Control'!O134</f>
        <v>Documentado</v>
      </c>
      <c r="AC125" s="212" t="s">
        <v>421</v>
      </c>
      <c r="AD125" s="212" t="str">
        <f>+'5 - Diseño y Valoración Control'!Q134</f>
        <v>Con Registro</v>
      </c>
      <c r="AE125" s="202">
        <f>+'5 - Diseño y Valoración Control'!R134</f>
        <v>0</v>
      </c>
      <c r="AF125" s="185" t="str">
        <f>+'5 - Diseño y Valoración Control'!S134</f>
        <v/>
      </c>
      <c r="AG125" s="202">
        <f>+'5 - Diseño y Valoración Control'!T134</f>
        <v>0</v>
      </c>
      <c r="AH125" s="185" t="str">
        <f>+'5 - Diseño y Valoración Control'!U134</f>
        <v/>
      </c>
      <c r="AI125" s="185" t="str">
        <f>+'5 - Diseño y Valoración Control'!V134</f>
        <v/>
      </c>
      <c r="AJ125" s="185"/>
      <c r="AK125" s="247" t="str">
        <f>+'6 - Plan de Acciones Preventiva'!F132</f>
        <v>P 51.2</v>
      </c>
      <c r="AL125" s="211"/>
      <c r="AM125" s="211" t="str">
        <f>+'6 - Plan de Acciones Preventiva'!H132</f>
        <v/>
      </c>
      <c r="AN125" s="211">
        <f>+'6 - Plan de Acciones Preventiva'!I132</f>
        <v>0</v>
      </c>
      <c r="AO125" s="293">
        <f>+'6 - Plan de Acciones Preventiva'!J132</f>
        <v>0</v>
      </c>
      <c r="AP125" s="212">
        <f>+'6 - Plan de Acciones Preventiva'!AI132</f>
        <v>0</v>
      </c>
      <c r="AQ125" s="238" t="e">
        <f t="shared" si="17"/>
        <v>#DIV/0!</v>
      </c>
      <c r="AR125" s="212">
        <f>+'6 - Plan de Acciones Preventiva'!AK132</f>
        <v>0</v>
      </c>
      <c r="AS125" s="243"/>
      <c r="AT125" s="243">
        <f>+'6 - Plan de Acciones Preventiva'!AM132</f>
        <v>0</v>
      </c>
      <c r="AU125" s="212">
        <f>+'7 - Materialización del Riesgo'!G134</f>
        <v>0</v>
      </c>
      <c r="AV125" s="212">
        <f>+'7 - Materialización del Riesgo'!H134</f>
        <v>0</v>
      </c>
      <c r="AW125" s="212">
        <f>+'7 - Materialización del Riesgo'!I134</f>
        <v>0</v>
      </c>
      <c r="AX125" s="212" t="e">
        <f>+'7 - Materialización del Riesgo'!J134</f>
        <v>#DIV/0!</v>
      </c>
      <c r="AY125" s="212" t="e">
        <f>+'7 - Materialización del Riesgo'!K134</f>
        <v>#DIV/0!</v>
      </c>
      <c r="AZ125" s="212">
        <f>+'7 - Materialización del Riesgo'!L134</f>
        <v>0</v>
      </c>
      <c r="BA125" s="212">
        <f>+'7 - Materialización del Riesgo'!M134</f>
        <v>0</v>
      </c>
      <c r="BB125" s="212">
        <f>+'7 - Materialización del Riesgo'!N134</f>
        <v>0</v>
      </c>
      <c r="BC125" s="212">
        <f>+'7 - Materialización del Riesgo'!O134</f>
        <v>0</v>
      </c>
      <c r="BD125" s="212" t="e">
        <f>+'7 - Materialización del Riesgo'!P134</f>
        <v>#DIV/0!</v>
      </c>
      <c r="BE125" s="238">
        <f>+'7 - Materialización del Riesgo'!Q134</f>
        <v>1</v>
      </c>
    </row>
    <row r="126" spans="2:57" s="114" customFormat="1" ht="90" x14ac:dyDescent="0.25">
      <c r="B126" s="211" t="str">
        <f>+'3 - Identificación del Riesgo'!B134</f>
        <v>ADMINISTRACIÓN DE BIENES Y SERVICIOS</v>
      </c>
      <c r="C126" s="211" t="str">
        <f>+'3 - Identificación del Riesgo'!C134</f>
        <v>Administrar los recursos e información financiera con base en las necesidades de las dependencias de la Agencia y organismos estatales requirentes, a través de mecanismos de dirección, registro, ejecución, control y seguimiento de los recursos</v>
      </c>
      <c r="D126" s="211" t="str">
        <f>+'3 - Identificación del Riesgo'!D134</f>
        <v>Desde la recepción de los bienes y servicios, hasta la disposición final de los bienes y el recibido a satisfacción de los servicios</v>
      </c>
      <c r="E126" s="212" t="str">
        <f>+'3 - Identificación del Riesgo'!F134</f>
        <v>SUBDIRECCIÓN ADMINISTRATIVA Y FINANCIERA</v>
      </c>
      <c r="F126" s="247" t="str">
        <f>+'3 - Identificación del Riesgo'!G134</f>
        <v>R 52</v>
      </c>
      <c r="G126" s="212" t="str">
        <f>+'3 - Identificación del Riesgo'!H134</f>
        <v>Perdidas o daños en los bienes de la Entidad</v>
      </c>
      <c r="H126" s="212" t="str">
        <f>+'3 - Identificación del Riesgo'!I134</f>
        <v>Afectación Económica o presupuestal</v>
      </c>
      <c r="I126" s="211"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J126" s="215">
        <f>+'3 - Identificación del Riesgo'!O134</f>
        <v>44701</v>
      </c>
      <c r="K126" s="215" t="str">
        <f>+'3 - Identificación del Riesgo'!K134</f>
        <v>OPERATIVOS</v>
      </c>
      <c r="L126" s="214" t="str">
        <f>+'3 - Identificación del Riesgo'!N134</f>
        <v>Ejecución y administración de procesos</v>
      </c>
      <c r="M126" s="213">
        <v>260</v>
      </c>
      <c r="N126" s="241" t="str">
        <f t="shared" si="10"/>
        <v>Media</v>
      </c>
      <c r="O126" s="242">
        <f t="shared" si="11"/>
        <v>0.6</v>
      </c>
      <c r="P126" s="213" t="s">
        <v>951</v>
      </c>
      <c r="Q126" s="241" t="str">
        <f>IF(OR(P126=[1]Datos!$A$23,P126=[1]Datos!$B$23),"Leve",IF(OR(P126=[1]Datos!$A$24,P126=[1]Datos!$B$24),"Menor",IF(OR(P126=[1]Datos!$A$25,P126=[1]Datos!$B$25),"Moderado",IF(OR(P126=[1]Datos!$A$26,P126=[1]Datos!$B$26),"Mayor",IF(OR(P126=[1]Datos!$A$27,P126=[1]Datos!$B$27),"Catastrófico","")))))</f>
        <v>Catastrófico</v>
      </c>
      <c r="R126" s="242">
        <f t="shared" si="12"/>
        <v>1</v>
      </c>
      <c r="S126" s="241" t="str">
        <f t="shared" si="13"/>
        <v>Extremo</v>
      </c>
      <c r="T126" s="241" t="str">
        <f t="shared" si="14"/>
        <v>Reducir</v>
      </c>
      <c r="U126" s="247" t="str">
        <f>+'5 - Diseño y Valoración Control'!H135</f>
        <v>C 52.1</v>
      </c>
      <c r="V126" s="211" t="str">
        <f>+'5 - Diseño y Valoración Control'!I135</f>
        <v xml:space="preserve">PERSONA ENCARGADA DEL ALMACÉN </v>
      </c>
      <c r="W126" s="211" t="str">
        <f>+'5 - Diseño y Valoración Control'!J135</f>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
      <c r="X126" s="212" t="str">
        <f>+'5 - Diseño y Valoración Control'!K135</f>
        <v>Detectivo</v>
      </c>
      <c r="Y126" s="99" t="str">
        <f t="shared" si="22"/>
        <v>Impacto</v>
      </c>
      <c r="Z126" s="212" t="str">
        <f>+'5 - Diseño y Valoración Control'!M135</f>
        <v>Manual</v>
      </c>
      <c r="AA126" s="99" t="str">
        <f t="shared" si="23"/>
        <v>30%</v>
      </c>
      <c r="AB126" s="212" t="str">
        <f>+'5 - Diseño y Valoración Control'!O135</f>
        <v>Sin documentar</v>
      </c>
      <c r="AC126" s="212" t="s">
        <v>1348</v>
      </c>
      <c r="AD126" s="212" t="str">
        <f>+'5 - Diseño y Valoración Control'!Q135</f>
        <v>Con registro</v>
      </c>
      <c r="AE126" s="202">
        <f>+'5 - Diseño y Valoración Control'!R135</f>
        <v>0.6</v>
      </c>
      <c r="AF126" s="185" t="str">
        <f>+'5 - Diseño y Valoración Control'!S135</f>
        <v>Media</v>
      </c>
      <c r="AG126" s="202">
        <f>+'5 - Diseño y Valoración Control'!T135</f>
        <v>0.7</v>
      </c>
      <c r="AH126" s="185" t="str">
        <f>+'5 - Diseño y Valoración Control'!U135</f>
        <v>Mayor</v>
      </c>
      <c r="AI126" s="185" t="str">
        <f>+'5 - Diseño y Valoración Control'!V135</f>
        <v>Alto</v>
      </c>
      <c r="AJ126" s="185" t="str">
        <f>+'5 - Diseño y Valoración Control'!W135</f>
        <v>Reducir</v>
      </c>
      <c r="AK126" s="247" t="str">
        <f>+'6 - Plan de Acciones Preventiva'!F133</f>
        <v>P 52.1</v>
      </c>
      <c r="AL126" s="211" t="s">
        <v>2475</v>
      </c>
      <c r="AM126" s="211" t="str">
        <f>+'6 - Plan de Acciones Preventiva'!H133</f>
        <v>SUBDIRECCIÓN ADMINISTRATIVA Y FINANCIERA (ALMACÉN)</v>
      </c>
      <c r="AN126" s="211" t="s">
        <v>2474</v>
      </c>
      <c r="AO126" s="294">
        <f>+'6 - Plan de Acciones Preventiva'!J133</f>
        <v>1</v>
      </c>
      <c r="AP126" s="212">
        <v>1</v>
      </c>
      <c r="AQ126" s="238">
        <f t="shared" si="17"/>
        <v>1</v>
      </c>
      <c r="AR126" s="212" t="s">
        <v>2439</v>
      </c>
      <c r="AS126" s="243" t="s">
        <v>2477</v>
      </c>
      <c r="AT126" s="243">
        <f>+'6 - Plan de Acciones Preventiva'!AM133</f>
        <v>0</v>
      </c>
      <c r="AU126" s="212" t="s">
        <v>326</v>
      </c>
      <c r="AV126" s="212"/>
      <c r="AW126" s="212"/>
      <c r="AX126" s="212">
        <f>+'7 - Materialización del Riesgo'!J135</f>
        <v>0</v>
      </c>
      <c r="AY126" s="212"/>
      <c r="AZ126" s="212"/>
      <c r="BA126" s="212"/>
      <c r="BB126" s="212"/>
      <c r="BC126" s="212"/>
      <c r="BD126" s="212"/>
      <c r="BE126" s="238"/>
    </row>
    <row r="127" spans="2:57" s="114" customFormat="1" ht="75" x14ac:dyDescent="0.25">
      <c r="B127" s="211" t="str">
        <f>+'3 - Identificación del Riesgo'!B137</f>
        <v>ADMINISTRACIÓN DE BIENES Y SERVICIOS</v>
      </c>
      <c r="C127" s="211" t="str">
        <f>+'3 - Identificación del Riesgo'!C137</f>
        <v>Administrar los recursos e información financiera con base en las necesidades de las dependencias de la Agencia y organismos estatales requirentes, a través de mecanismos de dirección, registro, ejecución, control y seguimiento de los recursos</v>
      </c>
      <c r="D127" s="211" t="str">
        <f>+'3 - Identificación del Riesgo'!D137</f>
        <v>Desde la recepción de los bienes y servicios, hasta la disposición final de los bienes y el recibido a satisfacción de los servicios</v>
      </c>
      <c r="E127" s="212" t="str">
        <f>+'3 - Identificación del Riesgo'!F137</f>
        <v>SUBDIRECCIÓN ADMINISTRATIVA Y FINANCIERA</v>
      </c>
      <c r="F127" s="247" t="str">
        <f>+'3 - Identificación del Riesgo'!G137</f>
        <v>R 53</v>
      </c>
      <c r="G127" s="212" t="str">
        <f>+'3 - Identificación del Riesgo'!H137</f>
        <v>Incumplimiento en la aplicación de los mantenimientos preventivos a los bienes de la Entidad</v>
      </c>
      <c r="H127" s="212" t="str">
        <f>+'3 - Identificación del Riesgo'!I137</f>
        <v>Afectación Económica o presupuestal</v>
      </c>
      <c r="I127" s="211" t="str">
        <f>+'3 - Identificación del Riesgo'!J137</f>
        <v>Posibilidad de afectación económica por sobrecostos en mantenimientos debido a la falta de control en la implementación de mantenimientos de acuerdo a sus fichas técnicas</v>
      </c>
      <c r="J127" s="215">
        <f>+'3 - Identificación del Riesgo'!O137</f>
        <v>44701</v>
      </c>
      <c r="K127" s="215" t="str">
        <f>+'3 - Identificación del Riesgo'!K137</f>
        <v>OPERATIVOS</v>
      </c>
      <c r="L127" s="214" t="str">
        <f>+'3 - Identificación del Riesgo'!N137</f>
        <v>Ejecución y administración de procesos</v>
      </c>
      <c r="M127" s="213">
        <v>260</v>
      </c>
      <c r="N127" s="241" t="str">
        <f t="shared" si="10"/>
        <v>Media</v>
      </c>
      <c r="O127" s="242">
        <f t="shared" si="11"/>
        <v>0.6</v>
      </c>
      <c r="P127" s="213" t="s">
        <v>956</v>
      </c>
      <c r="Q127" s="241" t="str">
        <f>IF(OR(P127=[1]Datos!$A$23,P127=[1]Datos!$B$23),"Leve",IF(OR(P127=[1]Datos!$A$24,P127=[1]Datos!$B$24),"Menor",IF(OR(P127=[1]Datos!$A$25,P127=[1]Datos!$B$25),"Moderado",IF(OR(P127=[1]Datos!$A$26,P127=[1]Datos!$B$26),"Mayor",IF(OR(P127=[1]Datos!$A$27,P127=[1]Datos!$B$27),"Catastrófico","")))))</f>
        <v>Mayor</v>
      </c>
      <c r="R127" s="242">
        <f t="shared" si="12"/>
        <v>0.8</v>
      </c>
      <c r="S127" s="241" t="str">
        <f t="shared" si="13"/>
        <v>Alto</v>
      </c>
      <c r="T127" s="241" t="str">
        <f t="shared" si="14"/>
        <v>Reducir</v>
      </c>
      <c r="U127" s="247" t="str">
        <f>+'5 - Diseño y Valoración Control'!H138</f>
        <v>C 53.1</v>
      </c>
      <c r="V127" s="211" t="str">
        <f>+'5 - Diseño y Valoración Control'!I138</f>
        <v>SUBDIRECCIÓN ADMINISTRATIVA Y FINANCIERA</v>
      </c>
      <c r="W127" s="211" t="str">
        <f>+'5 - Diseño y Valoración Control'!J138</f>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
      <c r="X127" s="212" t="str">
        <f>+'5 - Diseño y Valoración Control'!K138</f>
        <v>Detectivo</v>
      </c>
      <c r="Y127" s="99" t="str">
        <f t="shared" si="22"/>
        <v>Impacto</v>
      </c>
      <c r="Z127" s="212" t="str">
        <f>+'5 - Diseño y Valoración Control'!M138</f>
        <v>Manual</v>
      </c>
      <c r="AA127" s="99" t="str">
        <f t="shared" si="23"/>
        <v>30%</v>
      </c>
      <c r="AB127" s="212" t="str">
        <f>+'5 - Diseño y Valoración Control'!O138</f>
        <v>Documentado</v>
      </c>
      <c r="AC127" s="51" t="s">
        <v>421</v>
      </c>
      <c r="AD127" s="212" t="str">
        <f>+'5 - Diseño y Valoración Control'!Q138</f>
        <v>Con registro</v>
      </c>
      <c r="AE127" s="202">
        <f>+'5 - Diseño y Valoración Control'!R138</f>
        <v>0.6</v>
      </c>
      <c r="AF127" s="185" t="str">
        <f>+'5 - Diseño y Valoración Control'!S138</f>
        <v>Media</v>
      </c>
      <c r="AG127" s="202">
        <f>+'5 - Diseño y Valoración Control'!T138</f>
        <v>0.56000000000000005</v>
      </c>
      <c r="AH127" s="185" t="str">
        <f>+'5 - Diseño y Valoración Control'!U138</f>
        <v>Moderado</v>
      </c>
      <c r="AI127" s="185" t="str">
        <f>+'5 - Diseño y Valoración Control'!V138</f>
        <v>Moderado</v>
      </c>
      <c r="AJ127" s="185" t="str">
        <f>+'5 - Diseño y Valoración Control'!W138</f>
        <v>Reducir</v>
      </c>
      <c r="AK127" s="247" t="str">
        <f>+'6 - Plan de Acciones Preventiva'!F136</f>
        <v>P 53.1</v>
      </c>
      <c r="AL127" s="211" t="str">
        <f>+'6 - Plan de Acciones Preventiva'!G136</f>
        <v>Celebrar contrato de adecuaciones y mantenimiento de las sedes</v>
      </c>
      <c r="AM127" s="211" t="str">
        <f>+'6 - Plan de Acciones Preventiva'!H136</f>
        <v>SUBDIRECCIÓN ADMINISTRATIVA Y FINANCIERA</v>
      </c>
      <c r="AN127" s="211" t="str">
        <f>+'6 - Plan de Acciones Preventiva'!I136</f>
        <v>Contrato suscrito</v>
      </c>
      <c r="AO127" s="294">
        <f>+'6 - Plan de Acciones Preventiva'!J136</f>
        <v>1</v>
      </c>
      <c r="AP127" s="212">
        <v>1</v>
      </c>
      <c r="AQ127" s="238">
        <f t="shared" si="17"/>
        <v>1</v>
      </c>
      <c r="AR127" s="212" t="s">
        <v>2439</v>
      </c>
      <c r="AS127" s="243" t="s">
        <v>2476</v>
      </c>
      <c r="AT127" s="243">
        <f>+'6 - Plan de Acciones Preventiva'!AM136</f>
        <v>0</v>
      </c>
      <c r="AU127" s="212" t="s">
        <v>326</v>
      </c>
      <c r="AV127" s="212">
        <f>+'7 - Materialización del Riesgo'!H137</f>
        <v>0</v>
      </c>
      <c r="AW127" s="212">
        <f>+'7 - Materialización del Riesgo'!I137</f>
        <v>0</v>
      </c>
      <c r="AX127" s="212" t="e">
        <f>+'7 - Materialización del Riesgo'!J137</f>
        <v>#DIV/0!</v>
      </c>
      <c r="AY127" s="212" t="e">
        <f>+'7 - Materialización del Riesgo'!K137</f>
        <v>#DIV/0!</v>
      </c>
      <c r="AZ127" s="212">
        <f>+'7 - Materialización del Riesgo'!L137</f>
        <v>0</v>
      </c>
      <c r="BA127" s="212">
        <f>+'7 - Materialización del Riesgo'!M137</f>
        <v>0</v>
      </c>
      <c r="BB127" s="212">
        <f>+'7 - Materialización del Riesgo'!N137</f>
        <v>0</v>
      </c>
      <c r="BC127" s="212">
        <f>+'7 - Materialización del Riesgo'!O137</f>
        <v>0</v>
      </c>
      <c r="BD127" s="212" t="e">
        <f>+'7 - Materialización del Riesgo'!P137</f>
        <v>#DIV/0!</v>
      </c>
      <c r="BE127" s="238">
        <f>+'7 - Materialización del Riesgo'!Q137</f>
        <v>1</v>
      </c>
    </row>
    <row r="128" spans="2:57" s="114" customFormat="1" ht="75" hidden="1" x14ac:dyDescent="0.25">
      <c r="B128" s="211" t="str">
        <f>+'3 - Identificación del Riesgo'!B138</f>
        <v>ADMINISTRACIÓN DE BIENES Y SERVICIOS</v>
      </c>
      <c r="C128" s="211" t="str">
        <f>+'3 - Identificación del Riesgo'!C138</f>
        <v>Administrar los recursos e información financiera con base en las necesidades de las dependencias de la Agencia y organismos estatales requirentes, a través de mecanismos de dirección, registro, ejecución, control y seguimiento de los recursos</v>
      </c>
      <c r="D128" s="211" t="str">
        <f>+'3 - Identificación del Riesgo'!D138</f>
        <v>Desde la recepción de los bienes y servicios, hasta la disposición final de los bienes y el recibido a satisfacción de los servicios</v>
      </c>
      <c r="E128" s="212" t="str">
        <f>+'3 - Identificación del Riesgo'!F138</f>
        <v>SUBDIRECCIÓN ADMINISTRATIVA Y FINANCIERA</v>
      </c>
      <c r="F128" s="247" t="str">
        <f>+'3 - Identificación del Riesgo'!G138</f>
        <v>R 53</v>
      </c>
      <c r="G128" s="212" t="str">
        <f>+'3 - Identificación del Riesgo'!H138</f>
        <v>Incumplimiento en la aplicación de los mantenimientos preventivos a los bienes de la Entidad</v>
      </c>
      <c r="H128" s="212" t="str">
        <f>+'3 - Identificación del Riesgo'!I138</f>
        <v>Afectación Económica o presupuestal</v>
      </c>
      <c r="I128" s="211" t="str">
        <f>+'3 - Identificación del Riesgo'!J138</f>
        <v>Posibilidad de afectación económica por sobrecostos en mantenimientos debido a la falta de control en la implementación de mantenimientos de acuerdo a sus fichas técnicas</v>
      </c>
      <c r="J128" s="215">
        <f>+'3 - Identificación del Riesgo'!O138</f>
        <v>44701</v>
      </c>
      <c r="K128" s="215" t="str">
        <f>+'3 - Identificación del Riesgo'!K138</f>
        <v>OPERATIVOS</v>
      </c>
      <c r="L128" s="214" t="str">
        <f>+'3 - Identificación del Riesgo'!N138</f>
        <v>Ejecución y administración de procesos</v>
      </c>
      <c r="M128" s="213">
        <v>260</v>
      </c>
      <c r="N128" s="241" t="str">
        <f t="shared" si="10"/>
        <v>Media</v>
      </c>
      <c r="O128" s="242">
        <f t="shared" si="11"/>
        <v>0.6</v>
      </c>
      <c r="P128" s="213" t="s">
        <v>956</v>
      </c>
      <c r="Q128" s="241" t="str">
        <f>IF(OR(P128=[1]Datos!$A$23,P128=[1]Datos!$B$23),"Leve",IF(OR(P128=[1]Datos!$A$24,P128=[1]Datos!$B$24),"Menor",IF(OR(P128=[1]Datos!$A$25,P128=[1]Datos!$B$25),"Moderado",IF(OR(P128=[1]Datos!$A$26,P128=[1]Datos!$B$26),"Mayor",IF(OR(P128=[1]Datos!$A$27,P128=[1]Datos!$B$27),"Catastrófico","")))))</f>
        <v>Mayor</v>
      </c>
      <c r="R128" s="242">
        <f t="shared" si="12"/>
        <v>0.8</v>
      </c>
      <c r="S128" s="241" t="str">
        <f t="shared" si="13"/>
        <v>Alto</v>
      </c>
      <c r="T128" s="241" t="str">
        <f t="shared" si="14"/>
        <v>Reducir</v>
      </c>
      <c r="U128" s="247" t="str">
        <f>+'5 - Diseño y Valoración Control'!H139</f>
        <v>C 53.2</v>
      </c>
      <c r="V128" s="211" t="str">
        <f>+'5 - Diseño y Valoración Control'!I139</f>
        <v>SUBDIRECCIÓN ADMINISTRATIVA Y FINANCIERA</v>
      </c>
      <c r="W128" s="211" t="str">
        <f>+'5 - Diseño y Valoración Control'!J139</f>
        <v>Subdirección Administrativa y Financiera informa al contratista que suscribió el contrato a través de un correo electrónico la priorización de aquellos mantenimientos no ejecutados y actualizar el cronograma implementado</v>
      </c>
      <c r="X128" s="212" t="str">
        <f>+'5 - Diseño y Valoración Control'!K139</f>
        <v>Correctivo</v>
      </c>
      <c r="Y128" s="99" t="str">
        <f t="shared" ref="Y128:Y164" si="24">IF(OR(X128="Correctivo",X128="Detectivo"),"Impacto",IF(X128="Preventivo","Probabilidad",""))</f>
        <v>Impacto</v>
      </c>
      <c r="Z128" s="212" t="str">
        <f>+'5 - Diseño y Valoración Control'!M139</f>
        <v>Manual</v>
      </c>
      <c r="AA128" s="99" t="str">
        <f t="shared" ref="AA128:AA164" si="25">IF(AND(X128="Preventivo",Z128="Automático"),"50%",IF(AND(X128="Preventivo",Z128="Manual"),"40%",IF(AND(X128="Detectivo",Z128="Automático"),"40%",IF(AND(X128="Detectivo",Z128="Manual"),"30%",IF(AND(X128="Correctivo",Z128="Automático"),"35%",IF(AND(X128="Correctivo",Z128="Manual"),"25%",""))))))</f>
        <v>25%</v>
      </c>
      <c r="AB128" s="212" t="str">
        <f>+'5 - Diseño y Valoración Control'!O139</f>
        <v>Documentado</v>
      </c>
      <c r="AC128" s="51" t="s">
        <v>421</v>
      </c>
      <c r="AD128" s="212" t="str">
        <f>+'5 - Diseño y Valoración Control'!Q139</f>
        <v>Con registro</v>
      </c>
      <c r="AE128" s="202">
        <f>+'5 - Diseño y Valoración Control'!R139</f>
        <v>0</v>
      </c>
      <c r="AF128" s="185" t="str">
        <f>+'5 - Diseño y Valoración Control'!S139</f>
        <v/>
      </c>
      <c r="AG128" s="202">
        <f>+'5 - Diseño y Valoración Control'!T139</f>
        <v>0</v>
      </c>
      <c r="AH128" s="185" t="str">
        <f>+'5 - Diseño y Valoración Control'!U139</f>
        <v/>
      </c>
      <c r="AI128" s="185" t="str">
        <f>+'5 - Diseño y Valoración Control'!V139</f>
        <v/>
      </c>
      <c r="AJ128" s="185"/>
      <c r="AK128" s="247" t="str">
        <f>+'6 - Plan de Acciones Preventiva'!F137</f>
        <v>P 53.2</v>
      </c>
      <c r="AL128" s="211"/>
      <c r="AM128" s="211" t="str">
        <f>+'6 - Plan de Acciones Preventiva'!H137</f>
        <v/>
      </c>
      <c r="AN128" s="211">
        <f>+'6 - Plan de Acciones Preventiva'!I137</f>
        <v>0</v>
      </c>
      <c r="AO128" s="293">
        <f>+'6 - Plan de Acciones Preventiva'!J137</f>
        <v>0</v>
      </c>
      <c r="AP128" s="212">
        <f>+'6 - Plan de Acciones Preventiva'!AI137</f>
        <v>0</v>
      </c>
      <c r="AQ128" s="238" t="e">
        <f t="shared" si="17"/>
        <v>#DIV/0!</v>
      </c>
      <c r="AR128" s="212">
        <f>+'6 - Plan de Acciones Preventiva'!AK137</f>
        <v>0</v>
      </c>
      <c r="AS128" s="243"/>
      <c r="AT128" s="243">
        <f>+'6 - Plan de Acciones Preventiva'!AM137</f>
        <v>0</v>
      </c>
      <c r="AU128" s="212">
        <f>+'7 - Materialización del Riesgo'!G138</f>
        <v>0</v>
      </c>
      <c r="AV128" s="212">
        <f>+'7 - Materialización del Riesgo'!H138</f>
        <v>0</v>
      </c>
      <c r="AW128" s="212">
        <f>+'7 - Materialización del Riesgo'!I138</f>
        <v>0</v>
      </c>
      <c r="AX128" s="212" t="e">
        <f>+'7 - Materialización del Riesgo'!J138</f>
        <v>#DIV/0!</v>
      </c>
      <c r="AY128" s="212" t="e">
        <f>+'7 - Materialización del Riesgo'!K138</f>
        <v>#DIV/0!</v>
      </c>
      <c r="AZ128" s="212">
        <f>+'7 - Materialización del Riesgo'!L138</f>
        <v>0</v>
      </c>
      <c r="BA128" s="212">
        <f>+'7 - Materialización del Riesgo'!M138</f>
        <v>0</v>
      </c>
      <c r="BB128" s="212">
        <f>+'7 - Materialización del Riesgo'!N138</f>
        <v>0</v>
      </c>
      <c r="BC128" s="212">
        <f>+'7 - Materialización del Riesgo'!O138</f>
        <v>0</v>
      </c>
      <c r="BD128" s="212" t="e">
        <f>+'7 - Materialización del Riesgo'!P138</f>
        <v>#DIV/0!</v>
      </c>
      <c r="BE128" s="238">
        <f>+'7 - Materialización del Riesgo'!Q138</f>
        <v>1</v>
      </c>
    </row>
    <row r="129" spans="2:57" s="114" customFormat="1" ht="75" x14ac:dyDescent="0.25">
      <c r="B129" s="211" t="str">
        <f>+'3 - Identificación del Riesgo'!B139</f>
        <v>ADMINISTRACIÓN DE BIENES Y SERVICIOS</v>
      </c>
      <c r="C129" s="211" t="str">
        <f>+'3 - Identificación del Riesgo'!C139</f>
        <v>Administrar los recursos e información financiera con base en las necesidades de las dependencias de la Agencia y organismos estatales requirentes, a través de mecanismos de dirección, registro, ejecución, control y seguimiento de los recursos</v>
      </c>
      <c r="D129" s="211" t="str">
        <f>+'3 - Identificación del Riesgo'!D139</f>
        <v>Desde la recepción de los bienes y servicios, hasta la disposición final de los bienes y el recibido a satisfacción de los servicios</v>
      </c>
      <c r="E129" s="212" t="str">
        <f>+'3 - Identificación del Riesgo'!F139</f>
        <v>SUBDIRECCIÓN ADMINISTRATIVA Y FINANCIERA</v>
      </c>
      <c r="F129" s="247" t="str">
        <f>+'3 - Identificación del Riesgo'!G139</f>
        <v>R 54</v>
      </c>
      <c r="G129" s="212" t="str">
        <f>+'3 - Identificación del Riesgo'!H139</f>
        <v>Legalización de comisión o viáticos sin el cumplimiento de requisitos</v>
      </c>
      <c r="H129" s="212" t="str">
        <f>+'3 - Identificación del Riesgo'!I139</f>
        <v>Afectación Económica o presupuestal</v>
      </c>
      <c r="I129" s="211"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29" s="215">
        <f>+'3 - Identificación del Riesgo'!O139</f>
        <v>44701</v>
      </c>
      <c r="K129" s="215" t="str">
        <f>+'3 - Identificación del Riesgo'!K139</f>
        <v>OPERATIVOS</v>
      </c>
      <c r="L129" s="214" t="str">
        <f>+'3 - Identificación del Riesgo'!N139</f>
        <v>Ejecución y administración de procesos</v>
      </c>
      <c r="M129" s="213">
        <v>365</v>
      </c>
      <c r="N129" s="241" t="str">
        <f t="shared" ref="N129:N177" si="26">IF(M129&lt;=0,"",IF(M129&lt;=2,"Muy Baja",IF(M129&lt;=24,"Baja",IF(M129&lt;=500,"Media",IF(M129&lt;=5000,"Alta","Muy Alta")))))</f>
        <v>Media</v>
      </c>
      <c r="O129" s="242">
        <f t="shared" ref="O129:O177" si="27">IF(N129="","",IF(N129="Muy Baja",0.2,IF(N129="Baja",0.4,IF(N129="Media",0.6,IF(N129="Alta",0.8,IF(N129="Muy Alta",1,))))))</f>
        <v>0.6</v>
      </c>
      <c r="P129" s="213" t="s">
        <v>954</v>
      </c>
      <c r="Q129" s="241" t="str">
        <f>IF(OR(P129=[1]Datos!$A$23,P129=[1]Datos!$B$23),"Leve",IF(OR(P129=[1]Datos!$A$24,P129=[1]Datos!$B$24),"Menor",IF(OR(P129=[1]Datos!$A$25,P129=[1]Datos!$B$25),"Moderado",IF(OR(P129=[1]Datos!$A$26,P129=[1]Datos!$B$26),"Mayor",IF(OR(P129=[1]Datos!$A$27,P129=[1]Datos!$B$27),"Catastrófico","")))))</f>
        <v>Menor</v>
      </c>
      <c r="R129" s="242">
        <f t="shared" ref="R129:R177" si="28">IF(Q129="","",IF(Q129="Leve",0.2,IF(Q129="Menor",0.4,IF(Q129="Moderado",0.6,IF(Q129="Mayor",0.8,IF(Q129="Catastrófico",1,))))))</f>
        <v>0.4</v>
      </c>
      <c r="S129" s="241" t="str">
        <f t="shared" ref="S129:S177" si="29">IF(OR(AND(N129="Muy Baja",Q129="Leve"),AND(N129="Muy Baja",Q129="Menor"),AND(N129="Baja",Q129="Leve")),"Bajo",IF(OR(AND(N129="Muy baja",Q129="Moderado"),AND(N129="Baja",Q129="Menor"),AND(N129="Baja",Q129="Moderado"),AND(N129="Media",Q129="Leve"),AND(N129="Media",Q129="Menor"),AND(N129="Media",Q129="Moderado"),AND(N129="Alta",Q129="Leve"),AND(N129="Alta",Q129="Menor")),"Moderado",IF(OR(AND(N129="Muy Baja",Q129="Mayor"),AND(N129="Baja",Q129="Mayor"),AND(N129="Media",Q129="Mayor"),AND(N129="Alta",Q129="Moderado"),AND(N129="Alta",Q129="Mayor"),AND(N129="Muy Alta",Q129="Leve"),AND(N129="Muy Alta",Q129="Menor"),AND(N129="Muy Alta",Q129="Moderado"),AND(N129="Muy Alta",Q129="Mayor")),"Alto",IF(OR(AND(N129="Muy Baja",Q129="Catastrófico"),AND(N129="Baja",Q129="Catastrófico"),AND(N129="Media",Q129="Catastrófico"),AND(N129="Alta",Q129="Catastrófico"),AND(N129="Muy Alta",Q129="Catastrófico")),"Extremo",""))))</f>
        <v>Moderado</v>
      </c>
      <c r="T129" s="241" t="str">
        <f t="shared" ref="T129:T177" si="30">_xlfn.IFS(S129="Bajo","Aceptar",S129="Moderado","Reducir",S129="Alto","Reducir",S129="Extremo","Reducir")</f>
        <v>Reducir</v>
      </c>
      <c r="U129" s="247" t="str">
        <f>+'5 - Diseño y Valoración Control'!H140</f>
        <v>C 54.1</v>
      </c>
      <c r="V129" s="211" t="str">
        <f>+'5 - Diseño y Valoración Control'!I140</f>
        <v>SUBDIRECCIÓN ADMINISTRATIVA Y FINANCIERA</v>
      </c>
      <c r="W129" s="211" t="str">
        <f>+'5 - Diseño y Valoración Control'!J140</f>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
      <c r="X129" s="212" t="str">
        <f>+'5 - Diseño y Valoración Control'!K140</f>
        <v>Preventivo</v>
      </c>
      <c r="Y129" s="99" t="str">
        <f t="shared" si="24"/>
        <v>Probabilidad</v>
      </c>
      <c r="Z129" s="212" t="str">
        <f>+'5 - Diseño y Valoración Control'!M140</f>
        <v>Manual</v>
      </c>
      <c r="AA129" s="99" t="str">
        <f t="shared" si="25"/>
        <v>40%</v>
      </c>
      <c r="AB129" s="212" t="str">
        <f>+'5 - Diseño y Valoración Control'!O140</f>
        <v>Documentado</v>
      </c>
      <c r="AC129" s="212" t="s">
        <v>421</v>
      </c>
      <c r="AD129" s="212" t="str">
        <f>+'5 - Diseño y Valoración Control'!Q140</f>
        <v>Con registro</v>
      </c>
      <c r="AE129" s="202">
        <f>+'5 - Diseño y Valoración Control'!R140</f>
        <v>0.36</v>
      </c>
      <c r="AF129" s="185" t="str">
        <f>+'5 - Diseño y Valoración Control'!S140</f>
        <v>Baja</v>
      </c>
      <c r="AG129" s="202">
        <f>+'5 - Diseño y Valoración Control'!T140</f>
        <v>0.4</v>
      </c>
      <c r="AH129" s="185" t="str">
        <f>+'5 - Diseño y Valoración Control'!U140</f>
        <v>Menor</v>
      </c>
      <c r="AI129" s="185" t="str">
        <f>+'5 - Diseño y Valoración Control'!V140</f>
        <v>Moderado</v>
      </c>
      <c r="AJ129" s="185" t="str">
        <f>+'5 - Diseño y Valoración Control'!W140</f>
        <v>Reducir</v>
      </c>
      <c r="AK129" s="247" t="str">
        <f>+'6 - Plan de Acciones Preventiva'!F138</f>
        <v>P 54.1</v>
      </c>
      <c r="AL129" s="211" t="str">
        <f>+'6 - Plan de Acciones Preventiva'!G138</f>
        <v xml:space="preserve">Identificar las solicitudes de comisiones o viáticos que no cumplan con los requisitos dentro de las revisiones que realiza la Secretaría General, antes de su aprobación </v>
      </c>
      <c r="AM129" s="211" t="str">
        <f>+'6 - Plan de Acciones Preventiva'!H138</f>
        <v>SUBDIRECCIÓN ADMINISTRATIVA Y FINANCIERA</v>
      </c>
      <c r="AN129" s="211" t="str">
        <f>+'6 - Plan de Acciones Preventiva'!I138</f>
        <v>Reporte de KLIC con las devoluciones de solicitudes</v>
      </c>
      <c r="AO129" s="294">
        <v>3</v>
      </c>
      <c r="AP129" s="212">
        <v>2</v>
      </c>
      <c r="AQ129" s="238">
        <f t="shared" si="17"/>
        <v>0.66666666666666652</v>
      </c>
      <c r="AR129" s="212" t="s">
        <v>667</v>
      </c>
      <c r="AS129" s="243" t="s">
        <v>2478</v>
      </c>
      <c r="AT129" s="243">
        <f>+'6 - Plan de Acciones Preventiva'!AM138</f>
        <v>0</v>
      </c>
      <c r="AU129" s="212" t="s">
        <v>326</v>
      </c>
      <c r="AV129" s="212">
        <f>+'7 - Materialización del Riesgo'!H139</f>
        <v>0</v>
      </c>
      <c r="AW129" s="212">
        <f>+'7 - Materialización del Riesgo'!I139</f>
        <v>0</v>
      </c>
      <c r="AX129" s="212" t="e">
        <f>+'7 - Materialización del Riesgo'!J139</f>
        <v>#DIV/0!</v>
      </c>
      <c r="AY129" s="212" t="e">
        <f>+'7 - Materialización del Riesgo'!K139</f>
        <v>#DIV/0!</v>
      </c>
      <c r="AZ129" s="212">
        <f>+'7 - Materialización del Riesgo'!L139</f>
        <v>0</v>
      </c>
      <c r="BA129" s="212">
        <f>+'7 - Materialización del Riesgo'!M139</f>
        <v>0</v>
      </c>
      <c r="BB129" s="212">
        <f>+'7 - Materialización del Riesgo'!N139</f>
        <v>0</v>
      </c>
      <c r="BC129" s="212">
        <f>+'7 - Materialización del Riesgo'!O139</f>
        <v>0</v>
      </c>
      <c r="BD129" s="212" t="e">
        <f>+'7 - Materialización del Riesgo'!P139</f>
        <v>#DIV/0!</v>
      </c>
      <c r="BE129" s="238">
        <f>+'7 - Materialización del Riesgo'!Q139</f>
        <v>1</v>
      </c>
    </row>
    <row r="130" spans="2:57" s="114" customFormat="1" ht="75" x14ac:dyDescent="0.25">
      <c r="B130" s="211" t="str">
        <f>+'3 - Identificación del Riesgo'!B140</f>
        <v>ADMINISTRACIÓN DE BIENES Y SERVICIOS</v>
      </c>
      <c r="C130" s="211" t="str">
        <f>+'3 - Identificación del Riesgo'!C140</f>
        <v>Administrar los recursos e información financiera con base en las necesidades de las dependencias de la Agencia y organismos estatales requirentes, a través de mecanismos de dirección, registro, ejecución, control y seguimiento de los recursos</v>
      </c>
      <c r="D130" s="211" t="str">
        <f>+'3 - Identificación del Riesgo'!D140</f>
        <v>Desde la recepción de los bienes y servicios, hasta la disposición final de los bienes y el recibido a satisfacción de los servicios</v>
      </c>
      <c r="E130" s="212" t="str">
        <f>+'3 - Identificación del Riesgo'!F140</f>
        <v>SUBDIRECCIÓN ADMINISTRATIVA Y FINANCIERA</v>
      </c>
      <c r="F130" s="247" t="str">
        <f>+'3 - Identificación del Riesgo'!G140</f>
        <v>R 54</v>
      </c>
      <c r="G130" s="212" t="str">
        <f>+'3 - Identificación del Riesgo'!H140</f>
        <v>Legalización de comisión o viáticos sin el cumplimiento de requisitos</v>
      </c>
      <c r="H130" s="212" t="str">
        <f>+'3 - Identificación del Riesgo'!I140</f>
        <v>Afectación Económica o presupuestal</v>
      </c>
      <c r="I130" s="211"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30" s="215">
        <f>+'3 - Identificación del Riesgo'!O140</f>
        <v>44701</v>
      </c>
      <c r="K130" s="215" t="str">
        <f>+'3 - Identificación del Riesgo'!K140</f>
        <v>OPERATIVOS</v>
      </c>
      <c r="L130" s="214" t="str">
        <f>+'3 - Identificación del Riesgo'!N140</f>
        <v>Ejecución y administración de procesos</v>
      </c>
      <c r="M130" s="213">
        <v>365</v>
      </c>
      <c r="N130" s="241" t="str">
        <f t="shared" si="26"/>
        <v>Media</v>
      </c>
      <c r="O130" s="242">
        <f t="shared" si="27"/>
        <v>0.6</v>
      </c>
      <c r="P130" s="213" t="s">
        <v>954</v>
      </c>
      <c r="Q130" s="241" t="str">
        <f>IF(OR(P130=[1]Datos!$A$23,P130=[1]Datos!$B$23),"Leve",IF(OR(P130=[1]Datos!$A$24,P130=[1]Datos!$B$24),"Menor",IF(OR(P130=[1]Datos!$A$25,P130=[1]Datos!$B$25),"Moderado",IF(OR(P130=[1]Datos!$A$26,P130=[1]Datos!$B$26),"Mayor",IF(OR(P130=[1]Datos!$A$27,P130=[1]Datos!$B$27),"Catastrófico","")))))</f>
        <v>Menor</v>
      </c>
      <c r="R130" s="242">
        <f t="shared" si="28"/>
        <v>0.4</v>
      </c>
      <c r="S130" s="241" t="str">
        <f t="shared" si="29"/>
        <v>Moderado</v>
      </c>
      <c r="T130" s="241" t="str">
        <f t="shared" si="30"/>
        <v>Reducir</v>
      </c>
      <c r="U130" s="247" t="str">
        <f>+'5 - Diseño y Valoración Control'!H141</f>
        <v>C 54.2</v>
      </c>
      <c r="V130" s="211" t="str">
        <f>+'5 - Diseño y Valoración Control'!I141</f>
        <v>SUBDIRECCIÓN ADMINISTRATIVA Y FINANCIERA</v>
      </c>
      <c r="W130" s="211" t="str">
        <f>+'5 - Diseño y Valoración Control'!J141</f>
        <v>Subdirección Administrativa y Financiera devuelve la legalización de comisión o viatico a través del rechazo en el aplicativo KLIC para que el funcionario o contratista que presenta los soportes y actualice en cumplimiento de los requisitos para la legalización</v>
      </c>
      <c r="X130" s="212" t="str">
        <f>+'5 - Diseño y Valoración Control'!K141</f>
        <v>Correctivo</v>
      </c>
      <c r="Y130" s="99" t="str">
        <f t="shared" si="24"/>
        <v>Impacto</v>
      </c>
      <c r="Z130" s="212" t="str">
        <f>+'5 - Diseño y Valoración Control'!M141</f>
        <v>Manual</v>
      </c>
      <c r="AA130" s="99" t="str">
        <f t="shared" si="25"/>
        <v>25%</v>
      </c>
      <c r="AB130" s="212" t="str">
        <f>+'5 - Diseño y Valoración Control'!O141</f>
        <v>Documentado</v>
      </c>
      <c r="AC130" s="212" t="s">
        <v>421</v>
      </c>
      <c r="AD130" s="212" t="str">
        <f>+'5 - Diseño y Valoración Control'!Q141</f>
        <v>Con registro</v>
      </c>
      <c r="AE130" s="202">
        <f>+'5 - Diseño y Valoración Control'!R141</f>
        <v>0</v>
      </c>
      <c r="AF130" s="185" t="str">
        <f>+'5 - Diseño y Valoración Control'!S141</f>
        <v/>
      </c>
      <c r="AG130" s="202">
        <f>+'5 - Diseño y Valoración Control'!T141</f>
        <v>0</v>
      </c>
      <c r="AH130" s="185" t="str">
        <f>+'5 - Diseño y Valoración Control'!U141</f>
        <v/>
      </c>
      <c r="AI130" s="185" t="str">
        <f>+'5 - Diseño y Valoración Control'!V141</f>
        <v/>
      </c>
      <c r="AJ130" s="185"/>
      <c r="AK130" s="247" t="str">
        <f>+'6 - Plan de Acciones Preventiva'!F139</f>
        <v>P 54.2</v>
      </c>
      <c r="AL130" s="211" t="str">
        <f>+'6 - Plan de Acciones Preventiva'!G139</f>
        <v>Capacitar en el procedimiento de solicitud, autorización, legalización y pago de desplazamientos al interior</v>
      </c>
      <c r="AM130" s="211" t="str">
        <f>+'6 - Plan de Acciones Preventiva'!H139</f>
        <v>SUBDIRECCIÓN ADMINISTRATIVA Y FINANCIERA</v>
      </c>
      <c r="AN130" s="211" t="str">
        <f>+'6 - Plan de Acciones Preventiva'!I139</f>
        <v>Listado de asistencia a capacitación</v>
      </c>
      <c r="AO130" s="294">
        <f>+'6 - Plan de Acciones Preventiva'!J139</f>
        <v>1</v>
      </c>
      <c r="AP130" s="212">
        <v>3</v>
      </c>
      <c r="AQ130" s="238">
        <f t="shared" si="17"/>
        <v>3</v>
      </c>
      <c r="AR130" s="212" t="s">
        <v>2439</v>
      </c>
      <c r="AS130" s="243" t="s">
        <v>2479</v>
      </c>
      <c r="AT130" s="243">
        <f>+'6 - Plan de Acciones Preventiva'!AM139</f>
        <v>0</v>
      </c>
      <c r="AU130" s="212">
        <f>+'7 - Materialización del Riesgo'!G140</f>
        <v>0</v>
      </c>
      <c r="AV130" s="212">
        <f>+'7 - Materialización del Riesgo'!H140</f>
        <v>0</v>
      </c>
      <c r="AW130" s="212">
        <f>+'7 - Materialización del Riesgo'!I140</f>
        <v>0</v>
      </c>
      <c r="AX130" s="212" t="e">
        <f>+'7 - Materialización del Riesgo'!J140</f>
        <v>#DIV/0!</v>
      </c>
      <c r="AY130" s="212" t="e">
        <f>+'7 - Materialización del Riesgo'!K140</f>
        <v>#DIV/0!</v>
      </c>
      <c r="AZ130" s="212">
        <f>+'7 - Materialización del Riesgo'!L140</f>
        <v>0</v>
      </c>
      <c r="BA130" s="212">
        <f>+'7 - Materialización del Riesgo'!M140</f>
        <v>0</v>
      </c>
      <c r="BB130" s="212">
        <f>+'7 - Materialización del Riesgo'!N140</f>
        <v>0</v>
      </c>
      <c r="BC130" s="212">
        <f>+'7 - Materialización del Riesgo'!O140</f>
        <v>0</v>
      </c>
      <c r="BD130" s="212" t="e">
        <f>+'7 - Materialización del Riesgo'!P140</f>
        <v>#DIV/0!</v>
      </c>
      <c r="BE130" s="238">
        <f>+'7 - Materialización del Riesgo'!Q140</f>
        <v>1</v>
      </c>
    </row>
    <row r="131" spans="2:57" s="114" customFormat="1" ht="75" x14ac:dyDescent="0.25">
      <c r="B131" s="211" t="str">
        <f>+'3 - Identificación del Riesgo'!B141</f>
        <v>ADMINISTRACIÓN DE BIENES Y SERVICIOS</v>
      </c>
      <c r="C131" s="211" t="str">
        <f>+'3 - Identificación del Riesgo'!C141</f>
        <v>Administrar los recursos e información financiera con base en las necesidades de las dependencias de la Agencia y organismos estatales requirentes, a través de mecanismos de dirección, registro, ejecución, control y seguimiento de los recursos</v>
      </c>
      <c r="D131" s="211" t="str">
        <f>+'3 - Identificación del Riesgo'!D141</f>
        <v>Desde la recepción de los bienes y servicios, hasta la disposición final de los bienes y el recibido a satisfacción de los servicios</v>
      </c>
      <c r="E131" s="212" t="str">
        <f>+'3 - Identificación del Riesgo'!F141</f>
        <v>SUBDIRECCIÓN ADMINISTRATIVA Y FINANCIERA</v>
      </c>
      <c r="F131" s="247" t="str">
        <f>+'3 - Identificación del Riesgo'!G141</f>
        <v>R 54</v>
      </c>
      <c r="G131" s="212" t="str">
        <f>+'3 - Identificación del Riesgo'!H141</f>
        <v>Legalización de comisión o viáticos sin el cumplimiento de requisitos</v>
      </c>
      <c r="H131" s="212" t="str">
        <f>+'3 - Identificación del Riesgo'!I141</f>
        <v>Afectación Económica o presupuestal</v>
      </c>
      <c r="I131" s="211"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J131" s="215">
        <f>+'3 - Identificación del Riesgo'!O141</f>
        <v>44701</v>
      </c>
      <c r="K131" s="215" t="str">
        <f>+'3 - Identificación del Riesgo'!K141</f>
        <v>OPERATIVOS</v>
      </c>
      <c r="L131" s="214" t="str">
        <f>+'3 - Identificación del Riesgo'!N141</f>
        <v>Ejecución y administración de procesos</v>
      </c>
      <c r="M131" s="213">
        <v>365</v>
      </c>
      <c r="N131" s="241" t="str">
        <f t="shared" si="26"/>
        <v>Media</v>
      </c>
      <c r="O131" s="242">
        <f t="shared" si="27"/>
        <v>0.6</v>
      </c>
      <c r="P131" s="213" t="s">
        <v>954</v>
      </c>
      <c r="Q131" s="241" t="str">
        <f>IF(OR(P131=[1]Datos!$A$23,P131=[1]Datos!$B$23),"Leve",IF(OR(P131=[1]Datos!$A$24,P131=[1]Datos!$B$24),"Menor",IF(OR(P131=[1]Datos!$A$25,P131=[1]Datos!$B$25),"Moderado",IF(OR(P131=[1]Datos!$A$26,P131=[1]Datos!$B$26),"Mayor",IF(OR(P131=[1]Datos!$A$27,P131=[1]Datos!$B$27),"Catastrófico","")))))</f>
        <v>Menor</v>
      </c>
      <c r="R131" s="242">
        <f t="shared" si="28"/>
        <v>0.4</v>
      </c>
      <c r="S131" s="241" t="str">
        <f t="shared" si="29"/>
        <v>Moderado</v>
      </c>
      <c r="T131" s="241" t="str">
        <f t="shared" si="30"/>
        <v>Reducir</v>
      </c>
      <c r="U131" s="247" t="str">
        <f>+'5 - Diseño y Valoración Control'!H142</f>
        <v>C 54.3</v>
      </c>
      <c r="V131" s="211"/>
      <c r="W131" s="211"/>
      <c r="X131" s="212"/>
      <c r="Y131" s="99" t="str">
        <f t="shared" si="24"/>
        <v/>
      </c>
      <c r="Z131" s="212"/>
      <c r="AA131" s="99" t="str">
        <f t="shared" si="25"/>
        <v/>
      </c>
      <c r="AB131" s="212"/>
      <c r="AC131" s="212"/>
      <c r="AD131" s="212"/>
      <c r="AE131" s="202" t="str">
        <f>+'5 - Diseño y Valoración Control'!R142</f>
        <v/>
      </c>
      <c r="AF131" s="185" t="str">
        <f>+'5 - Diseño y Valoración Control'!S142</f>
        <v/>
      </c>
      <c r="AG131" s="202" t="str">
        <f>+'5 - Diseño y Valoración Control'!T142</f>
        <v/>
      </c>
      <c r="AH131" s="185" t="str">
        <f>+'5 - Diseño y Valoración Control'!U142</f>
        <v/>
      </c>
      <c r="AI131" s="185" t="str">
        <f>+'5 - Diseño y Valoración Control'!V142</f>
        <v/>
      </c>
      <c r="AJ131" s="185"/>
      <c r="AK131" s="247" t="str">
        <f>+'6 - Plan de Acciones Preventiva'!F140</f>
        <v>P 54.3</v>
      </c>
      <c r="AL131" s="211" t="str">
        <f>+'6 - Plan de Acciones Preventiva'!G140</f>
        <v>Enviar alertas trimestrales informando los requisitos de solicitudes de comisión a los funcionarios y contratistas de la Entidad</v>
      </c>
      <c r="AM131" s="211" t="str">
        <f>+'6 - Plan de Acciones Preventiva'!H140</f>
        <v>SUBDIRECCIÓN ADMINISTRATIVA Y FINANCIERA</v>
      </c>
      <c r="AN131" s="211" t="str">
        <f>+'6 - Plan de Acciones Preventiva'!I140</f>
        <v>Banners enviados</v>
      </c>
      <c r="AO131" s="294">
        <f>+'6 - Plan de Acciones Preventiva'!J140</f>
        <v>4</v>
      </c>
      <c r="AP131" s="212">
        <v>3</v>
      </c>
      <c r="AQ131" s="238">
        <f t="shared" si="17"/>
        <v>0.75</v>
      </c>
      <c r="AR131" s="212" t="s">
        <v>667</v>
      </c>
      <c r="AS131" s="243" t="s">
        <v>2480</v>
      </c>
      <c r="AT131" s="243">
        <f>+'6 - Plan de Acciones Preventiva'!AM140</f>
        <v>0</v>
      </c>
      <c r="AU131" s="212">
        <f>+'7 - Materialización del Riesgo'!G141</f>
        <v>0</v>
      </c>
      <c r="AV131" s="212">
        <f>+'7 - Materialización del Riesgo'!H141</f>
        <v>0</v>
      </c>
      <c r="AW131" s="212">
        <f>+'7 - Materialización del Riesgo'!I141</f>
        <v>0</v>
      </c>
      <c r="AX131" s="212" t="e">
        <f>+'7 - Materialización del Riesgo'!J141</f>
        <v>#DIV/0!</v>
      </c>
      <c r="AY131" s="212" t="e">
        <f>+'7 - Materialización del Riesgo'!K141</f>
        <v>#DIV/0!</v>
      </c>
      <c r="AZ131" s="212">
        <f>+'7 - Materialización del Riesgo'!L141</f>
        <v>0</v>
      </c>
      <c r="BA131" s="212">
        <f>+'7 - Materialización del Riesgo'!M141</f>
        <v>0</v>
      </c>
      <c r="BB131" s="212">
        <f>+'7 - Materialización del Riesgo'!N141</f>
        <v>0</v>
      </c>
      <c r="BC131" s="212">
        <f>+'7 - Materialización del Riesgo'!O141</f>
        <v>0</v>
      </c>
      <c r="BD131" s="212" t="e">
        <f>+'7 - Materialización del Riesgo'!P141</f>
        <v>#DIV/0!</v>
      </c>
      <c r="BE131" s="238">
        <f>+'7 - Materialización del Riesgo'!Q141</f>
        <v>1</v>
      </c>
    </row>
    <row r="132" spans="2:57" s="114" customFormat="1" ht="390" x14ac:dyDescent="0.2">
      <c r="B132" s="211" t="str">
        <f>+'3 - Identificación del Riesgo'!B142</f>
        <v>ADMINISTRACIÓN DE BIENES Y SERVICIOS</v>
      </c>
      <c r="C132" s="211" t="str">
        <f>+'3 - Identificación del Riesgo'!C142</f>
        <v>Gestionar la Administración y mantenimiento de bienes y servicios necesarios para la ejecución de los procesos de la
entidad</v>
      </c>
      <c r="D132" s="211" t="str">
        <f>+'3 - Identificación del Riesgo'!D142</f>
        <v xml:space="preserve">Desde la recepción de los bienes y servicios, hasta la disposición final de los bienes y el recibido a satisfacción de los servicios
</v>
      </c>
      <c r="E132" s="212" t="str">
        <f>+'3 - Identificación del Riesgo'!F142</f>
        <v xml:space="preserve">SUBDIRECCIÓN ADMINISTRATIVA Y FINANCIERA
</v>
      </c>
      <c r="F132" s="247" t="str">
        <f>+'3 - Identificación del Riesgo'!G142</f>
        <v>R 55</v>
      </c>
      <c r="G132" s="212" t="str">
        <f>+'3 - Identificación del Riesgo'!H142</f>
        <v>Pérdida o daño en la documentación de la Agencia</v>
      </c>
      <c r="H132" s="212" t="str">
        <f>+'3 - Identificación del Riesgo'!I142</f>
        <v>Pérdida Reputacional</v>
      </c>
      <c r="I132" s="211" t="str">
        <f>+'3 - Identificación del Riesgo'!J142</f>
        <v>Posibilidad de pérdida reputacional en la imagen institucional ante los grupos de interés debido a la falta de control para los lineamientos de manejo y de conservación en documentos</v>
      </c>
      <c r="J132" s="215">
        <f>+'3 - Identificación del Riesgo'!O142</f>
        <v>44701</v>
      </c>
      <c r="K132" s="215" t="str">
        <f>+'3 - Identificación del Riesgo'!K142</f>
        <v>OPERATIVOS</v>
      </c>
      <c r="L132" s="214" t="str">
        <f>+'3 - Identificación del Riesgo'!N142</f>
        <v>Ejecución y administración de procesos</v>
      </c>
      <c r="M132" s="213">
        <v>8155</v>
      </c>
      <c r="N132" s="241" t="str">
        <f t="shared" si="26"/>
        <v>Muy Alta</v>
      </c>
      <c r="O132" s="242">
        <f t="shared" si="27"/>
        <v>1</v>
      </c>
      <c r="P132" s="213" t="s">
        <v>393</v>
      </c>
      <c r="Q132" s="241" t="str">
        <f>IF(OR(P132=[1]Datos!$A$23,P132=[1]Datos!$B$23),"Leve",IF(OR(P132=[1]Datos!$A$24,P132=[1]Datos!$B$24),"Menor",IF(OR(P132=[1]Datos!$A$25,P132=[1]Datos!$B$25),"Moderado",IF(OR(P132=[1]Datos!$A$26,P132=[1]Datos!$B$26),"Mayor",IF(OR(P132=[1]Datos!$A$27,P132=[1]Datos!$B$27),"Catastrófico","")))))</f>
        <v>Moderado</v>
      </c>
      <c r="R132" s="242">
        <f t="shared" si="28"/>
        <v>0.6</v>
      </c>
      <c r="S132" s="241" t="str">
        <f t="shared" si="29"/>
        <v>Alto</v>
      </c>
      <c r="T132" s="241" t="str">
        <f t="shared" si="30"/>
        <v>Reducir</v>
      </c>
      <c r="U132" s="247" t="str">
        <f>+'5 - Diseño y Valoración Control'!H143</f>
        <v>C 55.1</v>
      </c>
      <c r="V132" s="211" t="str">
        <f>+'5 - Diseño y Valoración Control'!I143</f>
        <v>EQUIPO DE GESTIÓN DOCUMENTAL DE LA SUBDIRECCIÓN ADMINISTRATIVA Y FINANCIERA</v>
      </c>
      <c r="W132" s="211" t="str">
        <f>+'5 - Diseño y Valoración Control'!J143</f>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
      <c r="X132" s="212" t="str">
        <f>+'5 - Diseño y Valoración Control'!K143</f>
        <v>Preventivo</v>
      </c>
      <c r="Y132" s="99" t="str">
        <f t="shared" si="24"/>
        <v>Probabilidad</v>
      </c>
      <c r="Z132" s="212" t="str">
        <f>+'5 - Diseño y Valoración Control'!M143</f>
        <v>Manual</v>
      </c>
      <c r="AA132" s="99" t="str">
        <f t="shared" si="25"/>
        <v>40%</v>
      </c>
      <c r="AB132" s="212" t="str">
        <f>+'5 - Diseño y Valoración Control'!O143</f>
        <v>Documentado</v>
      </c>
      <c r="AC132" s="212" t="s">
        <v>1346</v>
      </c>
      <c r="AD132" s="212" t="str">
        <f>+'5 - Diseño y Valoración Control'!Q143</f>
        <v>Con registro</v>
      </c>
      <c r="AE132" s="202">
        <f>+'5 - Diseño y Valoración Control'!R143</f>
        <v>0.6</v>
      </c>
      <c r="AF132" s="185" t="str">
        <f>+'5 - Diseño y Valoración Control'!S143</f>
        <v>Media</v>
      </c>
      <c r="AG132" s="202">
        <f>+'5 - Diseño y Valoración Control'!T143</f>
        <v>0.6</v>
      </c>
      <c r="AH132" s="185" t="str">
        <f>+'5 - Diseño y Valoración Control'!U143</f>
        <v>Moderado</v>
      </c>
      <c r="AI132" s="185" t="str">
        <f>+'5 - Diseño y Valoración Control'!V143</f>
        <v>Moderado</v>
      </c>
      <c r="AJ132" s="185" t="str">
        <f>+'5 - Diseño y Valoración Control'!W143</f>
        <v>Reducir</v>
      </c>
      <c r="AK132" s="247" t="str">
        <f>+'6 - Plan de Acciones Preventiva'!F141</f>
        <v>P 55.1</v>
      </c>
      <c r="AL132" s="301" t="s">
        <v>2430</v>
      </c>
      <c r="AM132" s="302" t="s">
        <v>1446</v>
      </c>
      <c r="AN132" s="302" t="s">
        <v>2431</v>
      </c>
      <c r="AO132" s="309">
        <v>3</v>
      </c>
      <c r="AP132" s="212">
        <v>2</v>
      </c>
      <c r="AQ132" s="238">
        <f t="shared" si="17"/>
        <v>0.66666666666666652</v>
      </c>
      <c r="AR132" s="212" t="s">
        <v>667</v>
      </c>
      <c r="AS132" s="243" t="s">
        <v>2444</v>
      </c>
      <c r="AT132" s="243" t="s">
        <v>2482</v>
      </c>
      <c r="AU132" s="212" t="s">
        <v>326</v>
      </c>
      <c r="AV132" s="212">
        <f>+'7 - Materialización del Riesgo'!H142</f>
        <v>0</v>
      </c>
      <c r="AW132" s="212">
        <f>+'7 - Materialización del Riesgo'!I142</f>
        <v>0</v>
      </c>
      <c r="AX132" s="212" t="e">
        <f>+'7 - Materialización del Riesgo'!J142</f>
        <v>#DIV/0!</v>
      </c>
      <c r="AY132" s="212" t="e">
        <f>+'7 - Materialización del Riesgo'!K142</f>
        <v>#DIV/0!</v>
      </c>
      <c r="AZ132" s="212">
        <f>+'7 - Materialización del Riesgo'!L142</f>
        <v>0</v>
      </c>
      <c r="BA132" s="212">
        <f>+'7 - Materialización del Riesgo'!M142</f>
        <v>0</v>
      </c>
      <c r="BB132" s="212">
        <f>+'7 - Materialización del Riesgo'!N142</f>
        <v>0</v>
      </c>
      <c r="BC132" s="212">
        <f>+'7 - Materialización del Riesgo'!O142</f>
        <v>0</v>
      </c>
      <c r="BD132" s="212" t="e">
        <f>+'7 - Materialización del Riesgo'!P142</f>
        <v>#DIV/0!</v>
      </c>
      <c r="BE132" s="238">
        <f>+'7 - Materialización del Riesgo'!Q142</f>
        <v>1</v>
      </c>
    </row>
    <row r="133" spans="2:57" s="114" customFormat="1" ht="60" customHeight="1" x14ac:dyDescent="0.2">
      <c r="B133" s="211" t="str">
        <f>+'3 - Identificación del Riesgo'!B143</f>
        <v>ADMINISTRACIÓN DE BIENES Y SERVICIOS</v>
      </c>
      <c r="C133" s="211" t="str">
        <f>+'3 - Identificación del Riesgo'!C143</f>
        <v>Gestionar la Administración y mantenimiento de bienes y servicios necesarios para la ejecución de los procesos de la
entidad</v>
      </c>
      <c r="D133" s="211" t="str">
        <f>+'3 - Identificación del Riesgo'!D143</f>
        <v xml:space="preserve">Desde la recepción de los bienes y servicios, hasta la disposición final de los bienes y el recibido a satisfacción de los servicios
</v>
      </c>
      <c r="E133" s="212" t="str">
        <f>+'3 - Identificación del Riesgo'!F143</f>
        <v xml:space="preserve">SUBDIRECCIÓN ADMINISTRATIVA Y FINANCIERA
</v>
      </c>
      <c r="F133" s="247" t="str">
        <f>+'3 - Identificación del Riesgo'!G143</f>
        <v>R 55</v>
      </c>
      <c r="G133" s="212" t="str">
        <f>+'3 - Identificación del Riesgo'!H143</f>
        <v>Pérdida o daño en la documentación de la Agencia</v>
      </c>
      <c r="H133" s="212" t="str">
        <f>+'3 - Identificación del Riesgo'!I143</f>
        <v>Pérdida Reputacional</v>
      </c>
      <c r="I133" s="211" t="str">
        <f>+'3 - Identificación del Riesgo'!J143</f>
        <v>Posibilidad de pérdida reputacional en la imagen institucional ante los grupos de interés debido a la falta de control para los lineamientos de manejo y de conservación en documentos</v>
      </c>
      <c r="J133" s="215">
        <f>+'3 - Identificación del Riesgo'!O143</f>
        <v>44701</v>
      </c>
      <c r="K133" s="215" t="str">
        <f>+'3 - Identificación del Riesgo'!K143</f>
        <v>OPERATIVOS</v>
      </c>
      <c r="L133" s="214" t="str">
        <f>+'3 - Identificación del Riesgo'!N143</f>
        <v>Ejecución y administración de procesos</v>
      </c>
      <c r="M133" s="213">
        <v>8155</v>
      </c>
      <c r="N133" s="241" t="str">
        <f t="shared" si="26"/>
        <v>Muy Alta</v>
      </c>
      <c r="O133" s="242">
        <f t="shared" si="27"/>
        <v>1</v>
      </c>
      <c r="P133" s="213" t="s">
        <v>393</v>
      </c>
      <c r="Q133" s="241" t="str">
        <f>IF(OR(P133=[1]Datos!$A$23,P133=[1]Datos!$B$23),"Leve",IF(OR(P133=[1]Datos!$A$24,P133=[1]Datos!$B$24),"Menor",IF(OR(P133=[1]Datos!$A$25,P133=[1]Datos!$B$25),"Moderado",IF(OR(P133=[1]Datos!$A$26,P133=[1]Datos!$B$26),"Mayor",IF(OR(P133=[1]Datos!$A$27,P133=[1]Datos!$B$27),"Catastrófico","")))))</f>
        <v>Moderado</v>
      </c>
      <c r="R133" s="242">
        <f t="shared" si="28"/>
        <v>0.6</v>
      </c>
      <c r="S133" s="241" t="str">
        <f t="shared" si="29"/>
        <v>Alto</v>
      </c>
      <c r="T133" s="241" t="str">
        <f t="shared" si="30"/>
        <v>Reducir</v>
      </c>
      <c r="U133" s="247" t="str">
        <f>+'5 - Diseño y Valoración Control'!H144</f>
        <v>C 55.2</v>
      </c>
      <c r="V133" s="211" t="str">
        <f>+'5 - Diseño y Valoración Control'!I144</f>
        <v>EQUIPO DE GESTIÓN DOCUMENTAL DE LA SUBDIRECCIÓN ADMINISTRATIVA Y FINANCIERA</v>
      </c>
      <c r="W133" s="211" t="str">
        <f>+'5 - Diseño y Valoración Control'!J144</f>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
      <c r="X133" s="212" t="str">
        <f>+'5 - Diseño y Valoración Control'!K144</f>
        <v>Detectivo</v>
      </c>
      <c r="Y133" s="99" t="str">
        <f t="shared" si="24"/>
        <v>Impacto</v>
      </c>
      <c r="Z133" s="212" t="str">
        <f>+'5 - Diseño y Valoración Control'!M144</f>
        <v>Manual</v>
      </c>
      <c r="AA133" s="99" t="str">
        <f t="shared" si="25"/>
        <v>30%</v>
      </c>
      <c r="AB133" s="212" t="str">
        <f>+'5 - Diseño y Valoración Control'!O144</f>
        <v>Documentado</v>
      </c>
      <c r="AC133" s="212" t="s">
        <v>1346</v>
      </c>
      <c r="AD133" s="212" t="str">
        <f>+'5 - Diseño y Valoración Control'!Q144</f>
        <v>Con registro</v>
      </c>
      <c r="AE133" s="202">
        <f>+'5 - Diseño y Valoración Control'!R144</f>
        <v>0.6</v>
      </c>
      <c r="AF133" s="185" t="str">
        <f>+'5 - Diseño y Valoración Control'!S144</f>
        <v>Media</v>
      </c>
      <c r="AG133" s="202">
        <f>+'5 - Diseño y Valoración Control'!T144</f>
        <v>0.42</v>
      </c>
      <c r="AH133" s="185" t="str">
        <f>+'5 - Diseño y Valoración Control'!U144</f>
        <v>Moderado</v>
      </c>
      <c r="AI133" s="185" t="str">
        <f>+'5 - Diseño y Valoración Control'!V144</f>
        <v>Moderado</v>
      </c>
      <c r="AJ133" s="185" t="str">
        <f>+'5 - Diseño y Valoración Control'!W144</f>
        <v>Reducir</v>
      </c>
      <c r="AK133" s="247" t="str">
        <f>+'6 - Plan de Acciones Preventiva'!F142</f>
        <v>P 55.2</v>
      </c>
      <c r="AL133" s="303" t="s">
        <v>2432</v>
      </c>
      <c r="AM133" s="304" t="s">
        <v>1446</v>
      </c>
      <c r="AN133" s="304" t="s">
        <v>2433</v>
      </c>
      <c r="AO133" s="310">
        <v>2</v>
      </c>
      <c r="AP133" s="212">
        <f>+'6 - Plan de Acciones Preventiva'!AI142</f>
        <v>1</v>
      </c>
      <c r="AQ133" s="238">
        <f t="shared" si="17"/>
        <v>0.5</v>
      </c>
      <c r="AR133" s="212" t="s">
        <v>667</v>
      </c>
      <c r="AS133" s="243" t="s">
        <v>2481</v>
      </c>
      <c r="AT133" s="243">
        <f>+'6 - Plan de Acciones Preventiva'!AM142</f>
        <v>0</v>
      </c>
      <c r="AU133" s="212">
        <f>+'7 - Materialización del Riesgo'!G143</f>
        <v>0</v>
      </c>
      <c r="AV133" s="212">
        <f>+'7 - Materialización del Riesgo'!H143</f>
        <v>0</v>
      </c>
      <c r="AW133" s="212">
        <f>+'7 - Materialización del Riesgo'!I143</f>
        <v>0</v>
      </c>
      <c r="AX133" s="212" t="e">
        <f>+'7 - Materialización del Riesgo'!J143</f>
        <v>#DIV/0!</v>
      </c>
      <c r="AY133" s="212" t="e">
        <f>+'7 - Materialización del Riesgo'!K143</f>
        <v>#DIV/0!</v>
      </c>
      <c r="AZ133" s="212">
        <f>+'7 - Materialización del Riesgo'!L143</f>
        <v>0</v>
      </c>
      <c r="BA133" s="212">
        <f>+'7 - Materialización del Riesgo'!M143</f>
        <v>0</v>
      </c>
      <c r="BB133" s="212">
        <f>+'7 - Materialización del Riesgo'!N143</f>
        <v>0</v>
      </c>
      <c r="BC133" s="212">
        <f>+'7 - Materialización del Riesgo'!O143</f>
        <v>0</v>
      </c>
      <c r="BD133" s="212" t="e">
        <f>+'7 - Materialización del Riesgo'!P143</f>
        <v>#DIV/0!</v>
      </c>
      <c r="BE133" s="238">
        <f>+'7 - Materialización del Riesgo'!Q143</f>
        <v>1</v>
      </c>
    </row>
    <row r="134" spans="2:57" s="114" customFormat="1" ht="60" hidden="1" x14ac:dyDescent="0.25">
      <c r="B134" s="211" t="str">
        <f>+'3 - Identificación del Riesgo'!B144</f>
        <v>ADMINISTRACIÓN DE BIENES Y SERVICIOS</v>
      </c>
      <c r="C134" s="211" t="str">
        <f>+'3 - Identificación del Riesgo'!C144</f>
        <v>Gestionar la Administración y mantenimiento de bienes y servicios necesarios para la ejecución de los procesos de la
entidad</v>
      </c>
      <c r="D134" s="211" t="str">
        <f>+'3 - Identificación del Riesgo'!D144</f>
        <v xml:space="preserve">Desde la recepción de los bienes y servicios, hasta la disposición final de los bienes y el recibido a satisfacción de los servicios
</v>
      </c>
      <c r="E134" s="212" t="str">
        <f>+'3 - Identificación del Riesgo'!F144</f>
        <v xml:space="preserve">SUBDIRECCIÓN ADMINISTRATIVA Y FINANCIERA
</v>
      </c>
      <c r="F134" s="247" t="str">
        <f>+'3 - Identificación del Riesgo'!G144</f>
        <v>R 55</v>
      </c>
      <c r="G134" s="212" t="str">
        <f>+'3 - Identificación del Riesgo'!H144</f>
        <v>Pérdida o daño en la documentación de la Agencia</v>
      </c>
      <c r="H134" s="212" t="str">
        <f>+'3 - Identificación del Riesgo'!I144</f>
        <v>Pérdida Reputacional</v>
      </c>
      <c r="I134" s="211" t="str">
        <f>+'3 - Identificación del Riesgo'!J144</f>
        <v>Posibilidad de pérdida reputacional en la imagen institucional ante los grupos de interés debido a la falta de control para los lineamientos de manejo y de conservación en documentos</v>
      </c>
      <c r="J134" s="215">
        <f>+'3 - Identificación del Riesgo'!O144</f>
        <v>44701</v>
      </c>
      <c r="K134" s="215" t="str">
        <f>+'3 - Identificación del Riesgo'!K144</f>
        <v>OPERATIVOS</v>
      </c>
      <c r="L134" s="214" t="str">
        <f>+'3 - Identificación del Riesgo'!N144</f>
        <v>Ejecución y administración de procesos</v>
      </c>
      <c r="M134" s="213">
        <v>8155</v>
      </c>
      <c r="N134" s="241" t="str">
        <f t="shared" si="26"/>
        <v>Muy Alta</v>
      </c>
      <c r="O134" s="242">
        <f t="shared" si="27"/>
        <v>1</v>
      </c>
      <c r="P134" s="213" t="s">
        <v>393</v>
      </c>
      <c r="Q134" s="241" t="str">
        <f>IF(OR(P134=[1]Datos!$A$23,P134=[1]Datos!$B$23),"Leve",IF(OR(P134=[1]Datos!$A$24,P134=[1]Datos!$B$24),"Menor",IF(OR(P134=[1]Datos!$A$25,P134=[1]Datos!$B$25),"Moderado",IF(OR(P134=[1]Datos!$A$26,P134=[1]Datos!$B$26),"Mayor",IF(OR(P134=[1]Datos!$A$27,P134=[1]Datos!$B$27),"Catastrófico","")))))</f>
        <v>Moderado</v>
      </c>
      <c r="R134" s="242">
        <f t="shared" si="28"/>
        <v>0.6</v>
      </c>
      <c r="S134" s="241" t="str">
        <f t="shared" si="29"/>
        <v>Alto</v>
      </c>
      <c r="T134" s="241" t="str">
        <f t="shared" si="30"/>
        <v>Reducir</v>
      </c>
      <c r="U134" s="247" t="str">
        <f>+'5 - Diseño y Valoración Control'!H145</f>
        <v>C 55.3</v>
      </c>
      <c r="V134" s="211" t="str">
        <f>+'5 - Diseño y Valoración Control'!I145</f>
        <v>EQUIPO DE GESTIÓN DOCUMENTAL DE LA SUBDIRECCIÓN ADMINISTRATIVA Y FINANCIERA</v>
      </c>
      <c r="W134" s="211" t="str">
        <f>+'5 - Diseño y Valoración Control'!J145</f>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v>
      </c>
      <c r="X134" s="212" t="str">
        <f>+'5 - Diseño y Valoración Control'!K145</f>
        <v>Correctivo</v>
      </c>
      <c r="Y134" s="99" t="str">
        <f t="shared" si="24"/>
        <v>Impacto</v>
      </c>
      <c r="Z134" s="212" t="str">
        <f>+'5 - Diseño y Valoración Control'!M145</f>
        <v>Manual</v>
      </c>
      <c r="AA134" s="99" t="str">
        <f t="shared" si="25"/>
        <v>25%</v>
      </c>
      <c r="AB134" s="212" t="str">
        <f>+'5 - Diseño y Valoración Control'!O145</f>
        <v>Sin documentar</v>
      </c>
      <c r="AC134" s="212" t="s">
        <v>1346</v>
      </c>
      <c r="AD134" s="212" t="str">
        <f>+'5 - Diseño y Valoración Control'!Q145</f>
        <v>Con registro</v>
      </c>
      <c r="AE134" s="202">
        <f>+'5 - Diseño y Valoración Control'!R145</f>
        <v>0</v>
      </c>
      <c r="AF134" s="185" t="str">
        <f>+'5 - Diseño y Valoración Control'!S145</f>
        <v/>
      </c>
      <c r="AG134" s="202">
        <f>+'5 - Diseño y Valoración Control'!T145</f>
        <v>0</v>
      </c>
      <c r="AH134" s="185" t="str">
        <f>+'5 - Diseño y Valoración Control'!U145</f>
        <v/>
      </c>
      <c r="AI134" s="185" t="str">
        <f>+'5 - Diseño y Valoración Control'!V145</f>
        <v/>
      </c>
      <c r="AJ134" s="185"/>
      <c r="AK134" s="247" t="str">
        <f>+'6 - Plan de Acciones Preventiva'!F143</f>
        <v>P 55.3</v>
      </c>
      <c r="AL134" s="211"/>
      <c r="AM134" s="211"/>
      <c r="AN134" s="211"/>
      <c r="AO134" s="293"/>
      <c r="AP134" s="212"/>
      <c r="AQ134" s="238"/>
      <c r="AR134" s="212"/>
      <c r="AS134" s="243"/>
      <c r="AT134" s="243">
        <f>+'6 - Plan de Acciones Preventiva'!AM143</f>
        <v>0</v>
      </c>
      <c r="AU134" s="212">
        <f>+'7 - Materialización del Riesgo'!G144</f>
        <v>0</v>
      </c>
      <c r="AV134" s="212">
        <f>+'7 - Materialización del Riesgo'!H144</f>
        <v>0</v>
      </c>
      <c r="AW134" s="212">
        <f>+'7 - Materialización del Riesgo'!I144</f>
        <v>0</v>
      </c>
      <c r="AX134" s="212" t="e">
        <f>+'7 - Materialización del Riesgo'!J144</f>
        <v>#DIV/0!</v>
      </c>
      <c r="AY134" s="212" t="e">
        <f>+'7 - Materialización del Riesgo'!K144</f>
        <v>#DIV/0!</v>
      </c>
      <c r="AZ134" s="212">
        <f>+'7 - Materialización del Riesgo'!L144</f>
        <v>0</v>
      </c>
      <c r="BA134" s="212">
        <f>+'7 - Materialización del Riesgo'!M144</f>
        <v>0</v>
      </c>
      <c r="BB134" s="212">
        <f>+'7 - Materialización del Riesgo'!N144</f>
        <v>0</v>
      </c>
      <c r="BC134" s="212">
        <f>+'7 - Materialización del Riesgo'!O144</f>
        <v>0</v>
      </c>
      <c r="BD134" s="212" t="e">
        <f>+'7 - Materialización del Riesgo'!P144</f>
        <v>#DIV/0!</v>
      </c>
      <c r="BE134" s="238">
        <f>+'7 - Materialización del Riesgo'!Q144</f>
        <v>1</v>
      </c>
    </row>
    <row r="135" spans="2:57" s="114" customFormat="1" ht="75" x14ac:dyDescent="0.25">
      <c r="B135" s="211" t="str">
        <f>+'3 - Identificación del Riesgo'!B146</f>
        <v>ADMINISTRACIÓN DE BIENES Y SERVICIOS</v>
      </c>
      <c r="C135" s="211" t="str">
        <f>+'3 - Identificación del Riesgo'!C146</f>
        <v>Gestionar la Administración y mantenimiento de bienes y servicios necesarios para la ejecución de los procesos de la
entidad</v>
      </c>
      <c r="D135" s="211" t="str">
        <f>+'3 - Identificación del Riesgo'!D146</f>
        <v xml:space="preserve">Desde la recepción de los bienes y servicios, hasta la disposición final de los bienes y el recibido a satisfacción de los servicios
</v>
      </c>
      <c r="E135" s="212" t="str">
        <f>+'3 - Identificación del Riesgo'!F146</f>
        <v xml:space="preserve">SUBDIRECCIÓN ADMINISTRATIVA Y FINANCIERA
</v>
      </c>
      <c r="F135" s="247" t="str">
        <f>+'3 - Identificación del Riesgo'!G146</f>
        <v>R 56</v>
      </c>
      <c r="G135" s="212" t="str">
        <f>+'3 - Identificación del Riesgo'!H146</f>
        <v xml:space="preserve">Asignación incorrecta de comunicaciones oficiales recibidas (documentos) en el momento de la radicación. </v>
      </c>
      <c r="H135" s="212" t="str">
        <f>+'3 - Identificación del Riesgo'!I146</f>
        <v>Pérdida Reputacional</v>
      </c>
      <c r="I135" s="211"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35" s="215">
        <f>+'3 - Identificación del Riesgo'!O146</f>
        <v>44701</v>
      </c>
      <c r="K135" s="215" t="str">
        <f>+'3 - Identificación del Riesgo'!K146</f>
        <v>OPERATIVOS</v>
      </c>
      <c r="L135" s="214" t="str">
        <f>+'3 - Identificación del Riesgo'!N146</f>
        <v>Usuarios, productos y prácticas</v>
      </c>
      <c r="M135" s="213">
        <v>154477</v>
      </c>
      <c r="N135" s="241" t="str">
        <f t="shared" si="26"/>
        <v>Muy Alta</v>
      </c>
      <c r="O135" s="242">
        <f t="shared" si="27"/>
        <v>1</v>
      </c>
      <c r="P135" s="213" t="s">
        <v>393</v>
      </c>
      <c r="Q135" s="241" t="str">
        <f>IF(OR(P135=[1]Datos!$A$23,P135=[1]Datos!$B$23),"Leve",IF(OR(P135=[1]Datos!$A$24,P135=[1]Datos!$B$24),"Menor",IF(OR(P135=[1]Datos!$A$25,P135=[1]Datos!$B$25),"Moderado",IF(OR(P135=[1]Datos!$A$26,P135=[1]Datos!$B$26),"Mayor",IF(OR(P135=[1]Datos!$A$27,P135=[1]Datos!$B$27),"Catastrófico","")))))</f>
        <v>Moderado</v>
      </c>
      <c r="R135" s="242">
        <f t="shared" si="28"/>
        <v>0.6</v>
      </c>
      <c r="S135" s="241" t="str">
        <f t="shared" si="29"/>
        <v>Alto</v>
      </c>
      <c r="T135" s="241" t="str">
        <f t="shared" si="30"/>
        <v>Reducir</v>
      </c>
      <c r="U135" s="247" t="str">
        <f>+'5 - Diseño y Valoración Control'!H147</f>
        <v>C 56.1</v>
      </c>
      <c r="V135" s="211" t="str">
        <f>+'5 - Diseño y Valoración Control'!I147</f>
        <v>EQUIPO DE GESTIÓN DOCUMENTAL DE LA SUBDIRECCIÓN ADMINISTRATIVA Y FINANCIERA</v>
      </c>
      <c r="W135" s="211" t="str">
        <f>+'5 - Diseño y Valoración Control'!J147</f>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
      <c r="X135" s="212" t="str">
        <f>+'5 - Diseño y Valoración Control'!K147</f>
        <v>Preventivo</v>
      </c>
      <c r="Y135" s="99" t="str">
        <f t="shared" si="24"/>
        <v>Probabilidad</v>
      </c>
      <c r="Z135" s="212" t="str">
        <f>+'5 - Diseño y Valoración Control'!M147</f>
        <v>Manual</v>
      </c>
      <c r="AA135" s="99" t="str">
        <f t="shared" si="25"/>
        <v>40%</v>
      </c>
      <c r="AB135" s="212" t="str">
        <f>+'5 - Diseño y Valoración Control'!O147</f>
        <v>Sin documentar</v>
      </c>
      <c r="AC135" s="212" t="s">
        <v>1346</v>
      </c>
      <c r="AD135" s="212" t="str">
        <f>+'5 - Diseño y Valoración Control'!Q147</f>
        <v>Con registro</v>
      </c>
      <c r="AE135" s="202">
        <f>+'5 - Diseño y Valoración Control'!R147</f>
        <v>0.6</v>
      </c>
      <c r="AF135" s="185" t="str">
        <f>+'5 - Diseño y Valoración Control'!S147</f>
        <v>Media</v>
      </c>
      <c r="AG135" s="202">
        <f>+'5 - Diseño y Valoración Control'!T147</f>
        <v>0.6</v>
      </c>
      <c r="AH135" s="185" t="str">
        <f>+'5 - Diseño y Valoración Control'!U147</f>
        <v>Moderado</v>
      </c>
      <c r="AI135" s="185" t="str">
        <f>+'5 - Diseño y Valoración Control'!V147</f>
        <v>Moderado</v>
      </c>
      <c r="AJ135" s="185" t="str">
        <f>+'5 - Diseño y Valoración Control'!W147</f>
        <v>Reducir</v>
      </c>
      <c r="AK135" s="247" t="str">
        <f>+'6 - Plan de Acciones Preventiva'!F145</f>
        <v>P 56.1</v>
      </c>
      <c r="AL135" s="211" t="str">
        <f>+'6 - Plan de Acciones Preventiva'!G145</f>
        <v>Realizar capacitaciones para fortalecer los conocimientos establecidos en el instructivo y dar claridad frente a las competencias y funciones asignadas a la Agencia y sus dependencias (Decreto 2363) y el Acuerdo 060 del 2001.</v>
      </c>
      <c r="AM135" s="211" t="str">
        <f>+'6 - Plan de Acciones Preventiva'!H145</f>
        <v>SUBDIRECCIÓN ADMINISTRATIVA Y FINANCIERA - EQUIPO DE GESTIÓN DOCUMENTAL</v>
      </c>
      <c r="AN135" s="211" t="str">
        <f>+'6 - Plan de Acciones Preventiva'!I145</f>
        <v>Listados de asistencia</v>
      </c>
      <c r="AO135" s="294">
        <f>+'6 - Plan de Acciones Preventiva'!J145</f>
        <v>3</v>
      </c>
      <c r="AP135" s="212">
        <v>2</v>
      </c>
      <c r="AQ135" s="238">
        <f t="shared" si="17"/>
        <v>0.66666666666666652</v>
      </c>
      <c r="AR135" s="212" t="s">
        <v>667</v>
      </c>
      <c r="AS135" s="243" t="s">
        <v>2445</v>
      </c>
      <c r="AT135" s="243">
        <f>+'6 - Plan de Acciones Preventiva'!AM145</f>
        <v>0</v>
      </c>
      <c r="AU135" s="212" t="s">
        <v>326</v>
      </c>
      <c r="AV135" s="212">
        <f>+'7 - Materialización del Riesgo'!H146</f>
        <v>0</v>
      </c>
      <c r="AW135" s="212">
        <f>+'7 - Materialización del Riesgo'!I146</f>
        <v>0</v>
      </c>
      <c r="AX135" s="212" t="e">
        <f>+'7 - Materialización del Riesgo'!J146</f>
        <v>#DIV/0!</v>
      </c>
      <c r="AY135" s="212" t="e">
        <f>+'7 - Materialización del Riesgo'!K146</f>
        <v>#DIV/0!</v>
      </c>
      <c r="AZ135" s="212">
        <f>+'7 - Materialización del Riesgo'!L146</f>
        <v>0</v>
      </c>
      <c r="BA135" s="212">
        <f>+'7 - Materialización del Riesgo'!M146</f>
        <v>0</v>
      </c>
      <c r="BB135" s="212">
        <f>+'7 - Materialización del Riesgo'!N146</f>
        <v>0</v>
      </c>
      <c r="BC135" s="212">
        <f>+'7 - Materialización del Riesgo'!O146</f>
        <v>0</v>
      </c>
      <c r="BD135" s="212" t="e">
        <f>+'7 - Materialización del Riesgo'!P146</f>
        <v>#DIV/0!</v>
      </c>
      <c r="BE135" s="238">
        <f>+'7 - Materialización del Riesgo'!Q146</f>
        <v>1</v>
      </c>
    </row>
    <row r="136" spans="2:57" s="114" customFormat="1" ht="60" x14ac:dyDescent="0.25">
      <c r="B136" s="211" t="str">
        <f>+'3 - Identificación del Riesgo'!B147</f>
        <v>ADMINISTRACIÓN DE BIENES Y SERVICIOS</v>
      </c>
      <c r="C136" s="211" t="str">
        <f>+'3 - Identificación del Riesgo'!C147</f>
        <v>Gestionar la Administración y mantenimiento de bienes y servicios necesarios para la ejecución de los procesos de la
entidad</v>
      </c>
      <c r="D136" s="211" t="str">
        <f>+'3 - Identificación del Riesgo'!D147</f>
        <v xml:space="preserve">Desde la recepción de los bienes y servicios, hasta la disposición final de los bienes y el recibido a satisfacción de los servicios
</v>
      </c>
      <c r="E136" s="212" t="str">
        <f>+'3 - Identificación del Riesgo'!F147</f>
        <v xml:space="preserve">SUBDIRECCIÓN ADMINISTRATIVA Y FINANCIERA
</v>
      </c>
      <c r="F136" s="247" t="str">
        <f>+'3 - Identificación del Riesgo'!G147</f>
        <v>R 56</v>
      </c>
      <c r="G136" s="212" t="str">
        <f>+'3 - Identificación del Riesgo'!H147</f>
        <v xml:space="preserve">Asignación incorrecta de comunicaciones oficiales recibidas (documentos) en el momento de la radicación. </v>
      </c>
      <c r="H136" s="212" t="str">
        <f>+'3 - Identificación del Riesgo'!I147</f>
        <v>Pérdida Reputacional</v>
      </c>
      <c r="I136" s="211"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36" s="215">
        <f>+'3 - Identificación del Riesgo'!O147</f>
        <v>44701</v>
      </c>
      <c r="K136" s="215" t="str">
        <f>+'3 - Identificación del Riesgo'!K147</f>
        <v>OPERATIVOS</v>
      </c>
      <c r="L136" s="214" t="str">
        <f>+'3 - Identificación del Riesgo'!N147</f>
        <v>Usuarios, productos y prácticas</v>
      </c>
      <c r="M136" s="213">
        <v>154477</v>
      </c>
      <c r="N136" s="241" t="str">
        <f t="shared" si="26"/>
        <v>Muy Alta</v>
      </c>
      <c r="O136" s="242">
        <f t="shared" si="27"/>
        <v>1</v>
      </c>
      <c r="P136" s="213" t="s">
        <v>393</v>
      </c>
      <c r="Q136" s="241" t="str">
        <f>IF(OR(P136=[1]Datos!$A$23,P136=[1]Datos!$B$23),"Leve",IF(OR(P136=[1]Datos!$A$24,P136=[1]Datos!$B$24),"Menor",IF(OR(P136=[1]Datos!$A$25,P136=[1]Datos!$B$25),"Moderado",IF(OR(P136=[1]Datos!$A$26,P136=[1]Datos!$B$26),"Mayor",IF(OR(P136=[1]Datos!$A$27,P136=[1]Datos!$B$27),"Catastrófico","")))))</f>
        <v>Moderado</v>
      </c>
      <c r="R136" s="242">
        <f t="shared" si="28"/>
        <v>0.6</v>
      </c>
      <c r="S136" s="241" t="str">
        <f t="shared" si="29"/>
        <v>Alto</v>
      </c>
      <c r="T136" s="241" t="str">
        <f t="shared" si="30"/>
        <v>Reducir</v>
      </c>
      <c r="U136" s="247" t="str">
        <f>+'5 - Diseño y Valoración Control'!H148</f>
        <v>C 56.2</v>
      </c>
      <c r="V136" s="211" t="str">
        <f>+'5 - Diseño y Valoración Control'!I148</f>
        <v>EQUIPO DE GESTIÓN DOCUMENTAL DE LA SUBDIRECCIÓN ADMINISTRATIVA Y FINANCIERA</v>
      </c>
      <c r="W136" s="211" t="str">
        <f>+'5 - Diseño y Valoración Control'!J148</f>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
      <c r="X136" s="212" t="str">
        <f>+'5 - Diseño y Valoración Control'!K148</f>
        <v>Detectivo</v>
      </c>
      <c r="Y136" s="99" t="str">
        <f t="shared" si="24"/>
        <v>Impacto</v>
      </c>
      <c r="Z136" s="212" t="str">
        <f>+'5 - Diseño y Valoración Control'!M148</f>
        <v>Manual</v>
      </c>
      <c r="AA136" s="99" t="str">
        <f t="shared" si="25"/>
        <v>30%</v>
      </c>
      <c r="AB136" s="212" t="str">
        <f>+'5 - Diseño y Valoración Control'!O148</f>
        <v>Sin documentar</v>
      </c>
      <c r="AC136" s="212" t="s">
        <v>1346</v>
      </c>
      <c r="AD136" s="212" t="str">
        <f>+'5 - Diseño y Valoración Control'!Q148</f>
        <v>Con registro</v>
      </c>
      <c r="AE136" s="202">
        <f>+'5 - Diseño y Valoración Control'!R148</f>
        <v>0.6</v>
      </c>
      <c r="AF136" s="185" t="str">
        <f>+'5 - Diseño y Valoración Control'!S148</f>
        <v>Media</v>
      </c>
      <c r="AG136" s="202">
        <f>+'5 - Diseño y Valoración Control'!T148</f>
        <v>0.42</v>
      </c>
      <c r="AH136" s="185" t="str">
        <f>+'5 - Diseño y Valoración Control'!U148</f>
        <v>Moderado</v>
      </c>
      <c r="AI136" s="185" t="str">
        <f>+'5 - Diseño y Valoración Control'!V148</f>
        <v>Moderado</v>
      </c>
      <c r="AJ136" s="185" t="str">
        <f>+'5 - Diseño y Valoración Control'!W148</f>
        <v>Reducir</v>
      </c>
      <c r="AK136" s="247" t="str">
        <f>+'6 - Plan de Acciones Preventiva'!F146</f>
        <v>P 56.2</v>
      </c>
      <c r="AL136" s="211" t="str">
        <f>+'6 - Plan de Acciones Preventiva'!G146</f>
        <v xml:space="preserve">Realizar informe de seguimiento a la productividad y el margen de error del personal de correspondencia </v>
      </c>
      <c r="AM136" s="211" t="str">
        <f>+'6 - Plan de Acciones Preventiva'!H146</f>
        <v>SUBDIRECCIÓN ADMINISTRATIVA Y FINANCIERA - EQUIPO DE GESTIÓN DOCUMENTAL</v>
      </c>
      <c r="AN136" s="211" t="str">
        <f>+'6 - Plan de Acciones Preventiva'!I146</f>
        <v>Informe de seguimiento a la productividad y el margen de error</v>
      </c>
      <c r="AO136" s="294">
        <f>+'6 - Plan de Acciones Preventiva'!J146</f>
        <v>2</v>
      </c>
      <c r="AP136" s="212">
        <v>1</v>
      </c>
      <c r="AQ136" s="238">
        <f t="shared" ref="AQ136:AQ177" si="31">+((AP136/AO136)*100)/100</f>
        <v>0.5</v>
      </c>
      <c r="AR136" s="212" t="s">
        <v>667</v>
      </c>
      <c r="AS136" s="243" t="s">
        <v>2446</v>
      </c>
      <c r="AT136" s="243">
        <f>+'6 - Plan de Acciones Preventiva'!AM146</f>
        <v>0</v>
      </c>
      <c r="AU136" s="212">
        <f>+'7 - Materialización del Riesgo'!G147</f>
        <v>0</v>
      </c>
      <c r="AV136" s="212">
        <f>+'7 - Materialización del Riesgo'!H147</f>
        <v>0</v>
      </c>
      <c r="AW136" s="212">
        <f>+'7 - Materialización del Riesgo'!I147</f>
        <v>0</v>
      </c>
      <c r="AX136" s="212" t="e">
        <f>+'7 - Materialización del Riesgo'!J147</f>
        <v>#DIV/0!</v>
      </c>
      <c r="AY136" s="212" t="e">
        <f>+'7 - Materialización del Riesgo'!K147</f>
        <v>#DIV/0!</v>
      </c>
      <c r="AZ136" s="212">
        <f>+'7 - Materialización del Riesgo'!L147</f>
        <v>0</v>
      </c>
      <c r="BA136" s="212">
        <f>+'7 - Materialización del Riesgo'!M147</f>
        <v>0</v>
      </c>
      <c r="BB136" s="212">
        <f>+'7 - Materialización del Riesgo'!N147</f>
        <v>0</v>
      </c>
      <c r="BC136" s="212">
        <f>+'7 - Materialización del Riesgo'!O147</f>
        <v>0</v>
      </c>
      <c r="BD136" s="212" t="e">
        <f>+'7 - Materialización del Riesgo'!P147</f>
        <v>#DIV/0!</v>
      </c>
      <c r="BE136" s="238">
        <f>+'7 - Materialización del Riesgo'!Q147</f>
        <v>1</v>
      </c>
    </row>
    <row r="137" spans="2:57" s="114" customFormat="1" ht="60" hidden="1" x14ac:dyDescent="0.25">
      <c r="B137" s="211" t="str">
        <f>+'3 - Identificación del Riesgo'!B148</f>
        <v>ADMINISTRACIÓN DE BIENES Y SERVICIOS</v>
      </c>
      <c r="C137" s="211" t="str">
        <f>+'3 - Identificación del Riesgo'!C148</f>
        <v>Gestionar la Administración y mantenimiento de bienes y servicios necesarios para la ejecución de los procesos de la
entidad</v>
      </c>
      <c r="D137" s="211" t="str">
        <f>+'3 - Identificación del Riesgo'!D148</f>
        <v xml:space="preserve">Desde la recepción de los bienes y servicios, hasta la disposición final de los bienes y el recibido a satisfacción de los servicios
</v>
      </c>
      <c r="E137" s="212" t="str">
        <f>+'3 - Identificación del Riesgo'!F148</f>
        <v xml:space="preserve">SUBDIRECCIÓN ADMINISTRATIVA Y FINANCIERA
</v>
      </c>
      <c r="F137" s="247" t="str">
        <f>+'3 - Identificación del Riesgo'!G148</f>
        <v>R 56</v>
      </c>
      <c r="G137" s="212" t="str">
        <f>+'3 - Identificación del Riesgo'!H148</f>
        <v xml:space="preserve">Asignación incorrecta de comunicaciones oficiales recibidas (documentos) en el momento de la radicación. </v>
      </c>
      <c r="H137" s="212" t="str">
        <f>+'3 - Identificación del Riesgo'!I148</f>
        <v>Pérdida Reputacional</v>
      </c>
      <c r="I137" s="211"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J137" s="215">
        <f>+'3 - Identificación del Riesgo'!O148</f>
        <v>44701</v>
      </c>
      <c r="K137" s="215" t="str">
        <f>+'3 - Identificación del Riesgo'!K148</f>
        <v>OPERATIVOS</v>
      </c>
      <c r="L137" s="214" t="str">
        <f>+'3 - Identificación del Riesgo'!N148</f>
        <v>Usuarios, productos y prácticas</v>
      </c>
      <c r="M137" s="213">
        <v>154477</v>
      </c>
      <c r="N137" s="241" t="str">
        <f t="shared" si="26"/>
        <v>Muy Alta</v>
      </c>
      <c r="O137" s="242">
        <f t="shared" si="27"/>
        <v>1</v>
      </c>
      <c r="P137" s="213" t="s">
        <v>393</v>
      </c>
      <c r="Q137" s="241" t="str">
        <f>IF(OR(P137=[1]Datos!$A$23,P137=[1]Datos!$B$23),"Leve",IF(OR(P137=[1]Datos!$A$24,P137=[1]Datos!$B$24),"Menor",IF(OR(P137=[1]Datos!$A$25,P137=[1]Datos!$B$25),"Moderado",IF(OR(P137=[1]Datos!$A$26,P137=[1]Datos!$B$26),"Mayor",IF(OR(P137=[1]Datos!$A$27,P137=[1]Datos!$B$27),"Catastrófico","")))))</f>
        <v>Moderado</v>
      </c>
      <c r="R137" s="242">
        <f t="shared" si="28"/>
        <v>0.6</v>
      </c>
      <c r="S137" s="241" t="str">
        <f t="shared" si="29"/>
        <v>Alto</v>
      </c>
      <c r="T137" s="241" t="str">
        <f t="shared" si="30"/>
        <v>Reducir</v>
      </c>
      <c r="U137" s="247" t="str">
        <f>+'5 - Diseño y Valoración Control'!H149</f>
        <v>C 56.3</v>
      </c>
      <c r="V137" s="211" t="str">
        <f>+'5 - Diseño y Valoración Control'!I149</f>
        <v>EQUIPO DE GESTIÓN DOCUMENTAL DE LA SUBDIRECCIÓN ADMINISTRATIVA Y FINANCIERA</v>
      </c>
      <c r="W137" s="211" t="str">
        <f>+'5 - Diseño y Valoración Control'!J149</f>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v>
      </c>
      <c r="X137" s="212" t="str">
        <f>+'5 - Diseño y Valoración Control'!K149</f>
        <v>Correctivo</v>
      </c>
      <c r="Y137" s="99" t="str">
        <f t="shared" si="24"/>
        <v>Impacto</v>
      </c>
      <c r="Z137" s="212" t="str">
        <f>+'5 - Diseño y Valoración Control'!M149</f>
        <v>Manual</v>
      </c>
      <c r="AA137" s="99" t="str">
        <f t="shared" si="25"/>
        <v>25%</v>
      </c>
      <c r="AB137" s="212" t="str">
        <f>+'5 - Diseño y Valoración Control'!O149</f>
        <v>Sin documentar</v>
      </c>
      <c r="AC137" s="212" t="s">
        <v>1346</v>
      </c>
      <c r="AD137" s="212" t="str">
        <f>+'5 - Diseño y Valoración Control'!Q149</f>
        <v>Con registro</v>
      </c>
      <c r="AE137" s="202">
        <f>+'5 - Diseño y Valoración Control'!R149</f>
        <v>0</v>
      </c>
      <c r="AF137" s="185" t="str">
        <f>+'5 - Diseño y Valoración Control'!S149</f>
        <v/>
      </c>
      <c r="AG137" s="202">
        <f>+'5 - Diseño y Valoración Control'!T149</f>
        <v>0</v>
      </c>
      <c r="AH137" s="185" t="str">
        <f>+'5 - Diseño y Valoración Control'!U149</f>
        <v/>
      </c>
      <c r="AI137" s="185" t="str">
        <f>+'5 - Diseño y Valoración Control'!V149</f>
        <v/>
      </c>
      <c r="AJ137" s="185"/>
      <c r="AK137" s="247" t="str">
        <f>+'6 - Plan de Acciones Preventiva'!F147</f>
        <v>P 56.3</v>
      </c>
      <c r="AL137" s="211"/>
      <c r="AM137" s="211">
        <f>+'6 - Plan de Acciones Preventiva'!H147</f>
        <v>0</v>
      </c>
      <c r="AN137" s="211">
        <f>+'6 - Plan de Acciones Preventiva'!I147</f>
        <v>0</v>
      </c>
      <c r="AO137" s="293">
        <f>+'6 - Plan de Acciones Preventiva'!J147</f>
        <v>0</v>
      </c>
      <c r="AP137" s="212">
        <f>+'6 - Plan de Acciones Preventiva'!AI147</f>
        <v>0</v>
      </c>
      <c r="AQ137" s="238" t="e">
        <f t="shared" si="31"/>
        <v>#DIV/0!</v>
      </c>
      <c r="AR137" s="212">
        <f>+'6 - Plan de Acciones Preventiva'!AK147</f>
        <v>0</v>
      </c>
      <c r="AS137" s="243"/>
      <c r="AT137" s="243">
        <f>+'6 - Plan de Acciones Preventiva'!AM147</f>
        <v>0</v>
      </c>
      <c r="AU137" s="212">
        <f>+'7 - Materialización del Riesgo'!G148</f>
        <v>0</v>
      </c>
      <c r="AV137" s="212">
        <f>+'7 - Materialización del Riesgo'!H148</f>
        <v>0</v>
      </c>
      <c r="AW137" s="212">
        <f>+'7 - Materialización del Riesgo'!I148</f>
        <v>0</v>
      </c>
      <c r="AX137" s="212" t="e">
        <f>+'7 - Materialización del Riesgo'!J148</f>
        <v>#DIV/0!</v>
      </c>
      <c r="AY137" s="212" t="e">
        <f>+'7 - Materialización del Riesgo'!K148</f>
        <v>#DIV/0!</v>
      </c>
      <c r="AZ137" s="212">
        <f>+'7 - Materialización del Riesgo'!L148</f>
        <v>0</v>
      </c>
      <c r="BA137" s="212">
        <f>+'7 - Materialización del Riesgo'!M148</f>
        <v>0</v>
      </c>
      <c r="BB137" s="212">
        <f>+'7 - Materialización del Riesgo'!N148</f>
        <v>0</v>
      </c>
      <c r="BC137" s="212">
        <f>+'7 - Materialización del Riesgo'!O148</f>
        <v>0</v>
      </c>
      <c r="BD137" s="212" t="e">
        <f>+'7 - Materialización del Riesgo'!P148</f>
        <v>#DIV/0!</v>
      </c>
      <c r="BE137" s="238">
        <f>+'7 - Materialización del Riesgo'!Q148</f>
        <v>1</v>
      </c>
    </row>
    <row r="138" spans="2:57" s="114" customFormat="1" ht="60" x14ac:dyDescent="0.25">
      <c r="B138" s="211" t="str">
        <f>+'3 - Identificación del Riesgo'!B149</f>
        <v>ADMINISTRACIÓN DE BIENES Y SERVICIOS</v>
      </c>
      <c r="C138" s="211" t="str">
        <f>+'3 - Identificación del Riesgo'!C149</f>
        <v>Gestionar la Administración y mantenimiento de bienes y servicios necesarios para la ejecución de los procesos de la
entidad</v>
      </c>
      <c r="D138" s="211" t="str">
        <f>+'3 - Identificación del Riesgo'!D149</f>
        <v xml:space="preserve">Desde la recepción de los bienes y servicios, hasta la disposición final de los bienes y el recibido a satisfacción de los servicios
</v>
      </c>
      <c r="E138" s="212" t="str">
        <f>+'3 - Identificación del Riesgo'!F149</f>
        <v xml:space="preserve">SUBDIRECCIÓN ADMINISTRATIVA Y FINANCIERA
</v>
      </c>
      <c r="F138" s="247" t="str">
        <f>+'3 - Identificación del Riesgo'!G149</f>
        <v>R 57</v>
      </c>
      <c r="G138" s="212" t="str">
        <f>+'3 - Identificación del Riesgo'!H149</f>
        <v>Demoras en la respuesta a solicitudes internas de documentos en atención de los requerimientos de expedientes por parte de las dependencias</v>
      </c>
      <c r="H138" s="212" t="str">
        <f>+'3 - Identificación del Riesgo'!I149</f>
        <v>Pérdida Reputacional</v>
      </c>
      <c r="I138" s="211"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38" s="215">
        <f>+'3 - Identificación del Riesgo'!O149</f>
        <v>44701</v>
      </c>
      <c r="K138" s="215" t="str">
        <f>+'3 - Identificación del Riesgo'!K149</f>
        <v>OPERATIVOS</v>
      </c>
      <c r="L138" s="214" t="str">
        <f>+'3 - Identificación del Riesgo'!N149</f>
        <v>Usuarios, productos y prácticas</v>
      </c>
      <c r="M138" s="213">
        <v>8715</v>
      </c>
      <c r="N138" s="241" t="str">
        <f t="shared" si="26"/>
        <v>Muy Alta</v>
      </c>
      <c r="O138" s="242">
        <f t="shared" si="27"/>
        <v>1</v>
      </c>
      <c r="P138" s="213" t="s">
        <v>393</v>
      </c>
      <c r="Q138" s="241" t="str">
        <f>IF(OR(P138=[1]Datos!$A$23,P138=[1]Datos!$B$23),"Leve",IF(OR(P138=[1]Datos!$A$24,P138=[1]Datos!$B$24),"Menor",IF(OR(P138=[1]Datos!$A$25,P138=[1]Datos!$B$25),"Moderado",IF(OR(P138=[1]Datos!$A$26,P138=[1]Datos!$B$26),"Mayor",IF(OR(P138=[1]Datos!$A$27,P138=[1]Datos!$B$27),"Catastrófico","")))))</f>
        <v>Moderado</v>
      </c>
      <c r="R138" s="242">
        <f t="shared" si="28"/>
        <v>0.6</v>
      </c>
      <c r="S138" s="241" t="str">
        <f t="shared" si="29"/>
        <v>Alto</v>
      </c>
      <c r="T138" s="241" t="str">
        <f t="shared" si="30"/>
        <v>Reducir</v>
      </c>
      <c r="U138" s="247" t="str">
        <f>+'5 - Diseño y Valoración Control'!H150</f>
        <v>C 57.1</v>
      </c>
      <c r="V138" s="211" t="str">
        <f>+'5 - Diseño y Valoración Control'!I150</f>
        <v>LÍDER DEL EQUIPO DE GESTIÓN DOCUMENTAL DE LA SUBDIRECCIÓN ADMINISTRATIVA Y FINANCIERA</v>
      </c>
      <c r="W138" s="211" t="str">
        <f>+'5 - Diseño y Valoración Control'!J150</f>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
      <c r="X138" s="212" t="str">
        <f>+'5 - Diseño y Valoración Control'!K150</f>
        <v>Detectivo</v>
      </c>
      <c r="Y138" s="99" t="str">
        <f t="shared" si="24"/>
        <v>Impacto</v>
      </c>
      <c r="Z138" s="212" t="str">
        <f>+'5 - Diseño y Valoración Control'!M150</f>
        <v>Manual</v>
      </c>
      <c r="AA138" s="99" t="str">
        <f t="shared" si="25"/>
        <v>30%</v>
      </c>
      <c r="AB138" s="212" t="str">
        <f>+'5 - Diseño y Valoración Control'!O150</f>
        <v>Sin documentar</v>
      </c>
      <c r="AC138" s="212" t="s">
        <v>1346</v>
      </c>
      <c r="AD138" s="212" t="str">
        <f>+'5 - Diseño y Valoración Control'!Q150</f>
        <v>Con registro</v>
      </c>
      <c r="AE138" s="202">
        <f>+'5 - Diseño y Valoración Control'!R150</f>
        <v>1</v>
      </c>
      <c r="AF138" s="185" t="str">
        <f>+'5 - Diseño y Valoración Control'!S150</f>
        <v>Muy Alta</v>
      </c>
      <c r="AG138" s="202">
        <f>+'5 - Diseño y Valoración Control'!T150</f>
        <v>0.42</v>
      </c>
      <c r="AH138" s="185" t="str">
        <f>+'5 - Diseño y Valoración Control'!U150</f>
        <v>Moderado</v>
      </c>
      <c r="AI138" s="185" t="str">
        <f>+'5 - Diseño y Valoración Control'!V150</f>
        <v>Alto</v>
      </c>
      <c r="AJ138" s="185" t="str">
        <f>+'5 - Diseño y Valoración Control'!W150</f>
        <v>Reducir</v>
      </c>
      <c r="AK138" s="247" t="str">
        <f>+'6 - Plan de Acciones Preventiva'!F148</f>
        <v>P 57.1</v>
      </c>
      <c r="AL138" s="293" t="s">
        <v>2483</v>
      </c>
      <c r="AM138" s="302" t="s">
        <v>1446</v>
      </c>
      <c r="AN138" s="302" t="s">
        <v>2484</v>
      </c>
      <c r="AO138" s="311">
        <v>1</v>
      </c>
      <c r="AP138" s="212">
        <v>1</v>
      </c>
      <c r="AQ138" s="238">
        <f t="shared" si="31"/>
        <v>1</v>
      </c>
      <c r="AR138" s="212" t="s">
        <v>2439</v>
      </c>
      <c r="AS138" s="243" t="s">
        <v>2485</v>
      </c>
      <c r="AT138" s="243"/>
      <c r="AU138" s="212" t="s">
        <v>326</v>
      </c>
      <c r="AV138" s="212">
        <f>+'7 - Materialización del Riesgo'!H149</f>
        <v>0</v>
      </c>
      <c r="AW138" s="212">
        <f>+'7 - Materialización del Riesgo'!I149</f>
        <v>0</v>
      </c>
      <c r="AX138" s="212" t="e">
        <f>+'7 - Materialización del Riesgo'!J149</f>
        <v>#DIV/0!</v>
      </c>
      <c r="AY138" s="212" t="e">
        <f>+'7 - Materialización del Riesgo'!K149</f>
        <v>#DIV/0!</v>
      </c>
      <c r="AZ138" s="212">
        <f>+'7 - Materialización del Riesgo'!L149</f>
        <v>0</v>
      </c>
      <c r="BA138" s="212">
        <f>+'7 - Materialización del Riesgo'!M149</f>
        <v>0</v>
      </c>
      <c r="BB138" s="212">
        <f>+'7 - Materialización del Riesgo'!N149</f>
        <v>0</v>
      </c>
      <c r="BC138" s="212">
        <f>+'7 - Materialización del Riesgo'!O149</f>
        <v>0</v>
      </c>
      <c r="BD138" s="212" t="e">
        <f>+'7 - Materialización del Riesgo'!P149</f>
        <v>#DIV/0!</v>
      </c>
      <c r="BE138" s="238">
        <f>+'7 - Materialización del Riesgo'!Q149</f>
        <v>1</v>
      </c>
    </row>
    <row r="139" spans="2:57" s="114" customFormat="1" ht="60" hidden="1" x14ac:dyDescent="0.25">
      <c r="B139" s="211" t="str">
        <f>+'3 - Identificación del Riesgo'!B150</f>
        <v>ADMINISTRACIÓN DE BIENES Y SERVICIOS</v>
      </c>
      <c r="C139" s="211" t="str">
        <f>+'3 - Identificación del Riesgo'!C150</f>
        <v>Gestionar la Administración y mantenimiento de bienes y servicios necesarios para la ejecución de los procesos de la
entidad</v>
      </c>
      <c r="D139" s="211" t="str">
        <f>+'3 - Identificación del Riesgo'!D150</f>
        <v xml:space="preserve">Desde la recepción de los bienes y servicios, hasta la disposición final de los bienes y el recibido a satisfacción de los servicios
</v>
      </c>
      <c r="E139" s="212" t="str">
        <f>+'3 - Identificación del Riesgo'!F150</f>
        <v xml:space="preserve">SUBDIRECCIÓN ADMINISTRATIVA Y FINANCIERA
</v>
      </c>
      <c r="F139" s="247" t="str">
        <f>+'3 - Identificación del Riesgo'!G150</f>
        <v>R 57</v>
      </c>
      <c r="G139" s="212" t="str">
        <f>+'3 - Identificación del Riesgo'!H150</f>
        <v>Demoras en la respuesta a solicitudes internas de documentos en atención de los requerimientos de expedientes por parte de las dependencias</v>
      </c>
      <c r="H139" s="212" t="str">
        <f>+'3 - Identificación del Riesgo'!I150</f>
        <v>Pérdida Reputacional</v>
      </c>
      <c r="I139" s="211"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J139" s="215">
        <f>+'3 - Identificación del Riesgo'!O150</f>
        <v>44701</v>
      </c>
      <c r="K139" s="215" t="str">
        <f>+'3 - Identificación del Riesgo'!K150</f>
        <v>OPERATIVOS</v>
      </c>
      <c r="L139" s="214" t="str">
        <f>+'3 - Identificación del Riesgo'!N150</f>
        <v>Usuarios, productos y prácticas</v>
      </c>
      <c r="M139" s="213">
        <v>8715</v>
      </c>
      <c r="N139" s="241" t="str">
        <f t="shared" si="26"/>
        <v>Muy Alta</v>
      </c>
      <c r="O139" s="242">
        <f t="shared" si="27"/>
        <v>1</v>
      </c>
      <c r="P139" s="213" t="s">
        <v>393</v>
      </c>
      <c r="Q139" s="241" t="str">
        <f>IF(OR(P139=[1]Datos!$A$23,P139=[1]Datos!$B$23),"Leve",IF(OR(P139=[1]Datos!$A$24,P139=[1]Datos!$B$24),"Menor",IF(OR(P139=[1]Datos!$A$25,P139=[1]Datos!$B$25),"Moderado",IF(OR(P139=[1]Datos!$A$26,P139=[1]Datos!$B$26),"Mayor",IF(OR(P139=[1]Datos!$A$27,P139=[1]Datos!$B$27),"Catastrófico","")))))</f>
        <v>Moderado</v>
      </c>
      <c r="R139" s="242">
        <f t="shared" si="28"/>
        <v>0.6</v>
      </c>
      <c r="S139" s="241" t="str">
        <f t="shared" si="29"/>
        <v>Alto</v>
      </c>
      <c r="T139" s="241" t="str">
        <f t="shared" si="30"/>
        <v>Reducir</v>
      </c>
      <c r="U139" s="247" t="str">
        <f>+'5 - Diseño y Valoración Control'!H151</f>
        <v>C 57.2</v>
      </c>
      <c r="V139" s="211" t="str">
        <f>+'5 - Diseño y Valoración Control'!I151</f>
        <v>EQUIPO DE GESTIÓN DOCUMENTAL DE LA SUBDIRECCIÓN ADMINISTRATIVA Y FINANCIERA</v>
      </c>
      <c r="W139" s="211" t="str">
        <f>+'5 - Diseño y Valoración Control'!J151</f>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v>
      </c>
      <c r="X139" s="212" t="str">
        <f>+'5 - Diseño y Valoración Control'!K151</f>
        <v>Correctivo</v>
      </c>
      <c r="Y139" s="99" t="str">
        <f t="shared" si="24"/>
        <v>Impacto</v>
      </c>
      <c r="Z139" s="212" t="str">
        <f>+'5 - Diseño y Valoración Control'!M151</f>
        <v>Manual</v>
      </c>
      <c r="AA139" s="99" t="str">
        <f t="shared" si="25"/>
        <v>25%</v>
      </c>
      <c r="AB139" s="212" t="str">
        <f>+'5 - Diseño y Valoración Control'!O151</f>
        <v>Sin documentar</v>
      </c>
      <c r="AC139" s="212" t="s">
        <v>1346</v>
      </c>
      <c r="AD139" s="212" t="str">
        <f>+'5 - Diseño y Valoración Control'!Q151</f>
        <v>Con registro</v>
      </c>
      <c r="AE139" s="202">
        <f>+'5 - Diseño y Valoración Control'!R151</f>
        <v>0</v>
      </c>
      <c r="AF139" s="185" t="str">
        <f>+'5 - Diseño y Valoración Control'!S151</f>
        <v/>
      </c>
      <c r="AG139" s="202">
        <f>+'5 - Diseño y Valoración Control'!T151</f>
        <v>0</v>
      </c>
      <c r="AH139" s="185" t="str">
        <f>+'5 - Diseño y Valoración Control'!U151</f>
        <v/>
      </c>
      <c r="AI139" s="185" t="str">
        <f>+'5 - Diseño y Valoración Control'!V151</f>
        <v/>
      </c>
      <c r="AJ139" s="185"/>
      <c r="AK139" s="247" t="str">
        <f>+'6 - Plan de Acciones Preventiva'!F149</f>
        <v>P 57.2</v>
      </c>
      <c r="AL139" s="211"/>
      <c r="AM139" s="211" t="str">
        <f>+'6 - Plan de Acciones Preventiva'!H149</f>
        <v/>
      </c>
      <c r="AN139" s="211">
        <f>+'6 - Plan de Acciones Preventiva'!I149</f>
        <v>0</v>
      </c>
      <c r="AO139" s="293">
        <f>+'6 - Plan de Acciones Preventiva'!J149</f>
        <v>0</v>
      </c>
      <c r="AP139" s="212">
        <f>+'6 - Plan de Acciones Preventiva'!AI149</f>
        <v>0</v>
      </c>
      <c r="AQ139" s="238" t="e">
        <f t="shared" si="31"/>
        <v>#DIV/0!</v>
      </c>
      <c r="AR139" s="212">
        <f>+'6 - Plan de Acciones Preventiva'!AK149</f>
        <v>0</v>
      </c>
      <c r="AS139" s="243"/>
      <c r="AT139" s="243">
        <f>+'6 - Plan de Acciones Preventiva'!AM149</f>
        <v>0</v>
      </c>
      <c r="AU139" s="212">
        <f>+'7 - Materialización del Riesgo'!G150</f>
        <v>0</v>
      </c>
      <c r="AV139" s="212">
        <f>+'7 - Materialización del Riesgo'!H150</f>
        <v>0</v>
      </c>
      <c r="AW139" s="212">
        <f>+'7 - Materialización del Riesgo'!I150</f>
        <v>0</v>
      </c>
      <c r="AX139" s="212" t="e">
        <f>+'7 - Materialización del Riesgo'!J150</f>
        <v>#DIV/0!</v>
      </c>
      <c r="AY139" s="212" t="e">
        <f>+'7 - Materialización del Riesgo'!K150</f>
        <v>#DIV/0!</v>
      </c>
      <c r="AZ139" s="212">
        <f>+'7 - Materialización del Riesgo'!L150</f>
        <v>0</v>
      </c>
      <c r="BA139" s="212">
        <f>+'7 - Materialización del Riesgo'!M150</f>
        <v>0</v>
      </c>
      <c r="BB139" s="212">
        <f>+'7 - Materialización del Riesgo'!N150</f>
        <v>0</v>
      </c>
      <c r="BC139" s="212">
        <f>+'7 - Materialización del Riesgo'!O150</f>
        <v>0</v>
      </c>
      <c r="BD139" s="212" t="e">
        <f>+'7 - Materialización del Riesgo'!P150</f>
        <v>#DIV/0!</v>
      </c>
      <c r="BE139" s="238">
        <f>+'7 - Materialización del Riesgo'!Q150</f>
        <v>1</v>
      </c>
    </row>
    <row r="140" spans="2:57" s="114" customFormat="1" ht="75" x14ac:dyDescent="0.25">
      <c r="B140" s="211" t="str">
        <f>+'3 - Identificación del Riesgo'!B151</f>
        <v>ADMINISTRACIÓN DE BIENES Y SERVICIOS</v>
      </c>
      <c r="C140" s="211" t="str">
        <f>+'3 - Identificación del Riesgo'!C151</f>
        <v>Administrar los recursos e información financiera con base en las necesidades de las dependencias de la Agencia y organismos estatales requirentes, a través de mecanismos de dirección, registro, ejecución, control y seguimiento de los recursos</v>
      </c>
      <c r="D140" s="211" t="str">
        <f>+'3 - Identificación del Riesgo'!D151</f>
        <v>Desde la recepción de los bienes y servicios, hasta la disposición final de los bienes y el recibido a satisfacción de los servicios</v>
      </c>
      <c r="E140" s="212" t="str">
        <f>+'3 - Identificación del Riesgo'!F151</f>
        <v>SUBDIRECCIÓN ADMINISTRATIVA Y FINANCIERA</v>
      </c>
      <c r="F140" s="247" t="str">
        <f>+'3 - Identificación del Riesgo'!G151</f>
        <v>R 58</v>
      </c>
      <c r="G140" s="212" t="str">
        <f>+'3 - Identificación del Riesgo'!H151</f>
        <v>Incumplimiento del Plan de Gestión Integral de Residuos Peligrosos (PGIRESPEL)</v>
      </c>
      <c r="H140" s="212" t="str">
        <f>+'3 - Identificación del Riesgo'!I151</f>
        <v>Afectación Económica o presupuestal</v>
      </c>
      <c r="I140" s="211" t="str">
        <f>+'3 - Identificación del Riesgo'!J151</f>
        <v>Posibilidad de afectación económica por sanciones legales por entes de control debido al desconocimiento en la normatividad ambiental aplicable</v>
      </c>
      <c r="J140" s="215">
        <f>+'3 - Identificación del Riesgo'!O151</f>
        <v>44701</v>
      </c>
      <c r="K140" s="215" t="str">
        <f>+'3 - Identificación del Riesgo'!K151</f>
        <v>OPERATIVOS</v>
      </c>
      <c r="L140" s="214" t="str">
        <f>+'3 - Identificación del Riesgo'!N151</f>
        <v>Ejecución y administración de procesos</v>
      </c>
      <c r="M140" s="213">
        <v>1</v>
      </c>
      <c r="N140" s="241" t="str">
        <f t="shared" si="26"/>
        <v>Muy Baja</v>
      </c>
      <c r="O140" s="242">
        <f t="shared" si="27"/>
        <v>0.2</v>
      </c>
      <c r="P140" s="213" t="s">
        <v>954</v>
      </c>
      <c r="Q140" s="241" t="str">
        <f>IF(OR(P140=[1]Datos!$A$23,P140=[1]Datos!$B$23),"Leve",IF(OR(P140=[1]Datos!$A$24,P140=[1]Datos!$B$24),"Menor",IF(OR(P140=[1]Datos!$A$25,P140=[1]Datos!$B$25),"Moderado",IF(OR(P140=[1]Datos!$A$26,P140=[1]Datos!$B$26),"Mayor",IF(OR(P140=[1]Datos!$A$27,P140=[1]Datos!$B$27),"Catastrófico","")))))</f>
        <v>Menor</v>
      </c>
      <c r="R140" s="242">
        <f t="shared" si="28"/>
        <v>0.4</v>
      </c>
      <c r="S140" s="241" t="str">
        <f t="shared" si="29"/>
        <v>Bajo</v>
      </c>
      <c r="T140" s="241" t="str">
        <f t="shared" si="30"/>
        <v>Aceptar</v>
      </c>
      <c r="U140" s="247" t="str">
        <f>+'5 - Diseño y Valoración Control'!H152</f>
        <v>C 58.1</v>
      </c>
      <c r="V140" s="211" t="str">
        <f>+'5 - Diseño y Valoración Control'!I152</f>
        <v>SUBDIRECCIÓN ADMINISTRATIVA Y FINANCIERA (GESTIÓN AMBIENTAL)</v>
      </c>
      <c r="W140" s="211" t="str">
        <f>+'5 - Diseño y Valoración Control'!J152</f>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X140" s="212" t="str">
        <f>+'5 - Diseño y Valoración Control'!K152</f>
        <v>Detectivo</v>
      </c>
      <c r="Y140" s="99" t="str">
        <f t="shared" si="24"/>
        <v>Impacto</v>
      </c>
      <c r="Z140" s="212" t="str">
        <f>+'5 - Diseño y Valoración Control'!M152</f>
        <v>Manual</v>
      </c>
      <c r="AA140" s="99" t="str">
        <f t="shared" si="25"/>
        <v>30%</v>
      </c>
      <c r="AB140" s="212" t="str">
        <f>+'5 - Diseño y Valoración Control'!O152</f>
        <v>Documentado</v>
      </c>
      <c r="AC140" s="212" t="s">
        <v>421</v>
      </c>
      <c r="AD140" s="212" t="str">
        <f>+'5 - Diseño y Valoración Control'!Q152</f>
        <v>Con registro</v>
      </c>
      <c r="AE140" s="202">
        <f>+'5 - Diseño y Valoración Control'!R152</f>
        <v>0.2</v>
      </c>
      <c r="AF140" s="185" t="str">
        <f>+'5 - Diseño y Valoración Control'!S152</f>
        <v>Muy Baja</v>
      </c>
      <c r="AG140" s="202">
        <f>+'5 - Diseño y Valoración Control'!T152</f>
        <v>0.28000000000000003</v>
      </c>
      <c r="AH140" s="185" t="str">
        <f>+'5 - Diseño y Valoración Control'!U152</f>
        <v>Menor</v>
      </c>
      <c r="AI140" s="185" t="str">
        <f>+'5 - Diseño y Valoración Control'!V152</f>
        <v>Bajo</v>
      </c>
      <c r="AJ140" s="185" t="str">
        <f>+'5 - Diseño y Valoración Control'!W152</f>
        <v>Aceptar</v>
      </c>
      <c r="AK140" s="247" t="str">
        <f>+'6 - Plan de Acciones Preventiva'!F150</f>
        <v>P 58.1</v>
      </c>
      <c r="AL140" s="211" t="s">
        <v>1455</v>
      </c>
      <c r="AM140" s="211" t="str">
        <f>+'6 - Plan de Acciones Preventiva'!H150</f>
        <v>SUBDIRECCIÓN ADMINISTRATIVA Y FINANCIERA (GESTIÓN AMBIENTAL)</v>
      </c>
      <c r="AN140" s="211" t="str">
        <f>+'6 - Plan de Acciones Preventiva'!I150</f>
        <v>Bitácora de generación de residuos</v>
      </c>
      <c r="AO140" s="294">
        <v>3</v>
      </c>
      <c r="AP140" s="212">
        <v>2</v>
      </c>
      <c r="AQ140" s="238">
        <f t="shared" si="31"/>
        <v>0.66666666666666652</v>
      </c>
      <c r="AR140" s="212" t="s">
        <v>667</v>
      </c>
      <c r="AS140" s="243" t="s">
        <v>2487</v>
      </c>
      <c r="AT140" s="243" t="s">
        <v>2486</v>
      </c>
      <c r="AU140" s="212" t="s">
        <v>326</v>
      </c>
      <c r="AV140" s="212">
        <f>+'7 - Materialización del Riesgo'!H151</f>
        <v>0</v>
      </c>
      <c r="AW140" s="212">
        <f>+'7 - Materialización del Riesgo'!I151</f>
        <v>0</v>
      </c>
      <c r="AX140" s="212" t="e">
        <f>+'7 - Materialización del Riesgo'!J151</f>
        <v>#DIV/0!</v>
      </c>
      <c r="AY140" s="212" t="e">
        <f>+'7 - Materialización del Riesgo'!K151</f>
        <v>#DIV/0!</v>
      </c>
      <c r="AZ140" s="212">
        <f>+'7 - Materialización del Riesgo'!L151</f>
        <v>0</v>
      </c>
      <c r="BA140" s="212">
        <f>+'7 - Materialización del Riesgo'!M151</f>
        <v>0</v>
      </c>
      <c r="BB140" s="212">
        <f>+'7 - Materialización del Riesgo'!N151</f>
        <v>0</v>
      </c>
      <c r="BC140" s="212">
        <f>+'7 - Materialización del Riesgo'!O151</f>
        <v>0</v>
      </c>
      <c r="BD140" s="212" t="e">
        <f>+'7 - Materialización del Riesgo'!P151</f>
        <v>#DIV/0!</v>
      </c>
      <c r="BE140" s="238">
        <f>+'7 - Materialización del Riesgo'!Q151</f>
        <v>1</v>
      </c>
    </row>
    <row r="141" spans="2:57" s="114" customFormat="1" ht="75" x14ac:dyDescent="0.25">
      <c r="B141" s="211" t="str">
        <f>+'3 - Identificación del Riesgo'!B152</f>
        <v>ADMINISTRACIÓN DE BIENES Y SERVICIOS</v>
      </c>
      <c r="C141" s="211" t="str">
        <f>+'3 - Identificación del Riesgo'!C152</f>
        <v>Administrar los recursos e información financiera con base en las necesidades de las dependencias de la Agencia y organismos estatales requirentes, a través de mecanismos de dirección, registro, ejecución, control y seguimiento de los recursos</v>
      </c>
      <c r="D141" s="211" t="str">
        <f>+'3 - Identificación del Riesgo'!D152</f>
        <v>Desde la recepción de los bienes y servicios, hasta la disposición final de los bienes y el recibido a satisfacción de los servicios</v>
      </c>
      <c r="E141" s="212" t="str">
        <f>+'3 - Identificación del Riesgo'!F152</f>
        <v>SUBDIRECCIÓN ADMINISTRATIVA Y FINANCIERA</v>
      </c>
      <c r="F141" s="247" t="str">
        <f>+'3 - Identificación del Riesgo'!G152</f>
        <v>R 58</v>
      </c>
      <c r="G141" s="212" t="str">
        <f>+'3 - Identificación del Riesgo'!H152</f>
        <v>Incumplimiento del Plan de Gestión Integral de Residuos Peligrosos (PGIRESPEL)</v>
      </c>
      <c r="H141" s="212" t="str">
        <f>+'3 - Identificación del Riesgo'!I152</f>
        <v>Afectación Económica o presupuestal</v>
      </c>
      <c r="I141" s="211" t="str">
        <f>+'3 - Identificación del Riesgo'!J152</f>
        <v>Posibilidad de afectación económica por sanciones legales por entes de control debido al desconocimiento en la normatividad ambiental aplicable</v>
      </c>
      <c r="J141" s="215">
        <f>+'3 - Identificación del Riesgo'!O152</f>
        <v>44701</v>
      </c>
      <c r="K141" s="215" t="str">
        <f>+'3 - Identificación del Riesgo'!K152</f>
        <v>OPERATIVOS</v>
      </c>
      <c r="L141" s="214" t="str">
        <f>+'3 - Identificación del Riesgo'!N152</f>
        <v>Ejecución y administración de procesos</v>
      </c>
      <c r="M141" s="213">
        <v>1</v>
      </c>
      <c r="N141" s="241" t="str">
        <f t="shared" si="26"/>
        <v>Muy Baja</v>
      </c>
      <c r="O141" s="242">
        <f t="shared" si="27"/>
        <v>0.2</v>
      </c>
      <c r="P141" s="213" t="s">
        <v>954</v>
      </c>
      <c r="Q141" s="241" t="str">
        <f>IF(OR(P141=[1]Datos!$A$23,P141=[1]Datos!$B$23),"Leve",IF(OR(P141=[1]Datos!$A$24,P141=[1]Datos!$B$24),"Menor",IF(OR(P141=[1]Datos!$A$25,P141=[1]Datos!$B$25),"Moderado",IF(OR(P141=[1]Datos!$A$26,P141=[1]Datos!$B$26),"Mayor",IF(OR(P141=[1]Datos!$A$27,P141=[1]Datos!$B$27),"Catastrófico","")))))</f>
        <v>Menor</v>
      </c>
      <c r="R141" s="242">
        <f t="shared" si="28"/>
        <v>0.4</v>
      </c>
      <c r="S141" s="241" t="str">
        <f t="shared" si="29"/>
        <v>Bajo</v>
      </c>
      <c r="T141" s="241" t="str">
        <f t="shared" si="30"/>
        <v>Aceptar</v>
      </c>
      <c r="U141" s="247" t="str">
        <f>+'5 - Diseño y Valoración Control'!H153</f>
        <v>C 58.2</v>
      </c>
      <c r="V141" s="211" t="str">
        <f>+'5 - Diseño y Valoración Control'!I153</f>
        <v>SUBDIRECCIÓN ADMINISTRATIVA Y FINANCIERA (GESTIÓN AMBIENTAL)</v>
      </c>
      <c r="W141" s="211" t="str">
        <f>+'5 - Diseño y Valoración Control'!J153</f>
        <v>Subdirección administrativa y financiera (Gestión Ambiental) actualiza el documento para la implementación a través del nuevo Plan de Gestión Integral de Residuos donde se reformula el plan con base a las novedades, observaciones y/u oportunidades de mejora</v>
      </c>
      <c r="X141" s="212" t="str">
        <f>+'5 - Diseño y Valoración Control'!K153</f>
        <v>Correctivo</v>
      </c>
      <c r="Y141" s="99" t="str">
        <f t="shared" si="24"/>
        <v>Impacto</v>
      </c>
      <c r="Z141" s="212" t="str">
        <f>+'5 - Diseño y Valoración Control'!M153</f>
        <v>Manual</v>
      </c>
      <c r="AA141" s="99" t="str">
        <f t="shared" si="25"/>
        <v>25%</v>
      </c>
      <c r="AB141" s="212" t="str">
        <f>+'5 - Diseño y Valoración Control'!O153</f>
        <v>Documentado</v>
      </c>
      <c r="AC141" s="212" t="s">
        <v>421</v>
      </c>
      <c r="AD141" s="212" t="str">
        <f>+'5 - Diseño y Valoración Control'!Q153</f>
        <v>Con registro</v>
      </c>
      <c r="AE141" s="202">
        <f>+'5 - Diseño y Valoración Control'!R153</f>
        <v>0</v>
      </c>
      <c r="AF141" s="185" t="str">
        <f>+'5 - Diseño y Valoración Control'!S153</f>
        <v/>
      </c>
      <c r="AG141" s="202">
        <f>+'5 - Diseño y Valoración Control'!T153</f>
        <v>0</v>
      </c>
      <c r="AH141" s="185" t="str">
        <f>+'5 - Diseño y Valoración Control'!U153</f>
        <v/>
      </c>
      <c r="AI141" s="185" t="str">
        <f>+'5 - Diseño y Valoración Control'!V153</f>
        <v/>
      </c>
      <c r="AJ141" s="185"/>
      <c r="AK141" s="247" t="str">
        <f>+'6 - Plan de Acciones Preventiva'!F151</f>
        <v>P 58.2</v>
      </c>
      <c r="AL141" s="305" t="s">
        <v>1456</v>
      </c>
      <c r="AM141" s="305" t="s">
        <v>1322</v>
      </c>
      <c r="AN141" s="305" t="s">
        <v>1457</v>
      </c>
      <c r="AO141" s="306">
        <v>2</v>
      </c>
      <c r="AP141" s="212">
        <v>2</v>
      </c>
      <c r="AQ141" s="238">
        <f t="shared" si="31"/>
        <v>1</v>
      </c>
      <c r="AR141" s="212" t="s">
        <v>2439</v>
      </c>
      <c r="AS141" s="243" t="s">
        <v>2488</v>
      </c>
      <c r="AT141" s="243">
        <f>+'6 - Plan de Acciones Preventiva'!AM151</f>
        <v>0</v>
      </c>
      <c r="AU141" s="212">
        <f>+'7 - Materialización del Riesgo'!G152</f>
        <v>0</v>
      </c>
      <c r="AV141" s="212">
        <f>+'7 - Materialización del Riesgo'!H152</f>
        <v>0</v>
      </c>
      <c r="AW141" s="212">
        <f>+'7 - Materialización del Riesgo'!I152</f>
        <v>0</v>
      </c>
      <c r="AX141" s="212" t="e">
        <f>+'7 - Materialización del Riesgo'!J152</f>
        <v>#DIV/0!</v>
      </c>
      <c r="AY141" s="212" t="e">
        <f>+'7 - Materialización del Riesgo'!K152</f>
        <v>#DIV/0!</v>
      </c>
      <c r="AZ141" s="212">
        <f>+'7 - Materialización del Riesgo'!L152</f>
        <v>0</v>
      </c>
      <c r="BA141" s="212">
        <f>+'7 - Materialización del Riesgo'!M152</f>
        <v>0</v>
      </c>
      <c r="BB141" s="212">
        <f>+'7 - Materialización del Riesgo'!N152</f>
        <v>0</v>
      </c>
      <c r="BC141" s="212">
        <f>+'7 - Materialización del Riesgo'!O152</f>
        <v>0</v>
      </c>
      <c r="BD141" s="212" t="e">
        <f>+'7 - Materialización del Riesgo'!P152</f>
        <v>#DIV/0!</v>
      </c>
      <c r="BE141" s="238">
        <f>+'7 - Materialización del Riesgo'!Q152</f>
        <v>1</v>
      </c>
    </row>
    <row r="142" spans="2:57" s="114" customFormat="1" ht="75" customHeight="1" x14ac:dyDescent="0.25">
      <c r="B142" s="211" t="str">
        <f>+'3 - Identificación del Riesgo'!B153</f>
        <v>ADMINISTRACIÓN DE BIENES Y SERVICIOS</v>
      </c>
      <c r="C142" s="211" t="str">
        <f>+'3 - Identificación del Riesgo'!C153</f>
        <v>Administrar los recursos e información financiera con base en las necesidades de las dependencias de la Agencia y organismos estatales requirentes, a través de mecanismos de dirección, registro, ejecución, control y seguimiento de los recursos</v>
      </c>
      <c r="D142" s="211" t="str">
        <f>+'3 - Identificación del Riesgo'!D153</f>
        <v>Desde la recepción de los bienes y servicios, hasta la disposición final de los bienes y el recibido a satisfacción de los servicios</v>
      </c>
      <c r="E142" s="212" t="str">
        <f>+'3 - Identificación del Riesgo'!F153</f>
        <v>SUBDIRECCIÓN ADMINISTRATIVA Y FINANCIERA</v>
      </c>
      <c r="F142" s="247" t="str">
        <f>+'3 - Identificación del Riesgo'!G153</f>
        <v>R 59</v>
      </c>
      <c r="G142" s="212" t="str">
        <f>+'3 - Identificación del Riesgo'!H153</f>
        <v>Incumplimiento de requisitos y trámites legales ambientales en la adquisición de bienes y servicios</v>
      </c>
      <c r="H142" s="212" t="str">
        <f>+'3 - Identificación del Riesgo'!I153</f>
        <v>Afectación Económica o presupuestal</v>
      </c>
      <c r="I142" s="211" t="str">
        <f>+'3 - Identificación del Riesgo'!J153</f>
        <v>Posibilidad de afectación económica por sanciones legales por entes de control debido al desconocimiento e incumplimiento de la normatividad ambiental aplicable</v>
      </c>
      <c r="J142" s="215">
        <f>+'3 - Identificación del Riesgo'!O153</f>
        <v>44701</v>
      </c>
      <c r="K142" s="215" t="str">
        <f>+'3 - Identificación del Riesgo'!K153</f>
        <v>DE CUMPLIMIENTO</v>
      </c>
      <c r="L142" s="214" t="str">
        <f>+'3 - Identificación del Riesgo'!N153</f>
        <v>Ejecución y administración de procesos</v>
      </c>
      <c r="M142" s="213">
        <v>260</v>
      </c>
      <c r="N142" s="241" t="str">
        <f t="shared" si="26"/>
        <v>Media</v>
      </c>
      <c r="O142" s="242">
        <f t="shared" si="27"/>
        <v>0.6</v>
      </c>
      <c r="P142" s="213" t="s">
        <v>956</v>
      </c>
      <c r="Q142" s="241" t="str">
        <f>IF(OR(P142=[1]Datos!$A$23,P142=[1]Datos!$B$23),"Leve",IF(OR(P142=[1]Datos!$A$24,P142=[1]Datos!$B$24),"Menor",IF(OR(P142=[1]Datos!$A$25,P142=[1]Datos!$B$25),"Moderado",IF(OR(P142=[1]Datos!$A$26,P142=[1]Datos!$B$26),"Mayor",IF(OR(P142=[1]Datos!$A$27,P142=[1]Datos!$B$27),"Catastrófico","")))))</f>
        <v>Mayor</v>
      </c>
      <c r="R142" s="242">
        <f t="shared" si="28"/>
        <v>0.8</v>
      </c>
      <c r="S142" s="241" t="str">
        <f t="shared" si="29"/>
        <v>Alto</v>
      </c>
      <c r="T142" s="241" t="str">
        <f t="shared" si="30"/>
        <v>Reducir</v>
      </c>
      <c r="U142" s="247" t="str">
        <f>+'5 - Diseño y Valoración Control'!H154</f>
        <v>C 59.1</v>
      </c>
      <c r="V142" s="211" t="str">
        <f>+'5 - Diseño y Valoración Control'!I154</f>
        <v>SUBDIRECCIÓN ADMINISTRATIVA Y FINANCIERA (GESTIÓN AMBIENTAL)</v>
      </c>
      <c r="W142" s="211" t="str">
        <f>+'5 - Diseño y Valoración Control'!J154</f>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
      <c r="X142" s="212" t="str">
        <f>+'5 - Diseño y Valoración Control'!K154</f>
        <v>Preventivo</v>
      </c>
      <c r="Y142" s="99" t="str">
        <f t="shared" si="24"/>
        <v>Probabilidad</v>
      </c>
      <c r="Z142" s="212" t="str">
        <f>+'5 - Diseño y Valoración Control'!M154</f>
        <v>Manual</v>
      </c>
      <c r="AA142" s="99" t="str">
        <f t="shared" si="25"/>
        <v>40%</v>
      </c>
      <c r="AB142" s="212" t="str">
        <f>+'5 - Diseño y Valoración Control'!O154</f>
        <v>Sin documentar</v>
      </c>
      <c r="AC142" s="212" t="s">
        <v>421</v>
      </c>
      <c r="AD142" s="212" t="str">
        <f>+'5 - Diseño y Valoración Control'!Q154</f>
        <v>Sin registro</v>
      </c>
      <c r="AE142" s="202">
        <f>+'5 - Diseño y Valoración Control'!R154</f>
        <v>0.36</v>
      </c>
      <c r="AF142" s="185" t="str">
        <f>+'5 - Diseño y Valoración Control'!S154</f>
        <v>Baja</v>
      </c>
      <c r="AG142" s="202">
        <f>+'5 - Diseño y Valoración Control'!T154</f>
        <v>0.8</v>
      </c>
      <c r="AH142" s="185" t="str">
        <f>+'5 - Diseño y Valoración Control'!U154</f>
        <v>Mayor</v>
      </c>
      <c r="AI142" s="185" t="str">
        <f>+'5 - Diseño y Valoración Control'!V154</f>
        <v>Alto</v>
      </c>
      <c r="AJ142" s="185" t="str">
        <f>+'5 - Diseño y Valoración Control'!W154</f>
        <v>Reducir</v>
      </c>
      <c r="AK142" s="247" t="str">
        <f>+'6 - Plan de Acciones Preventiva'!F152</f>
        <v>P 59.1</v>
      </c>
      <c r="AL142" s="293" t="s">
        <v>1458</v>
      </c>
      <c r="AM142" s="293" t="s">
        <v>1322</v>
      </c>
      <c r="AN142" s="293" t="s">
        <v>1459</v>
      </c>
      <c r="AO142" s="294">
        <v>1</v>
      </c>
      <c r="AP142" s="212">
        <v>1</v>
      </c>
      <c r="AQ142" s="238">
        <f t="shared" si="31"/>
        <v>1</v>
      </c>
      <c r="AR142" s="212" t="s">
        <v>2439</v>
      </c>
      <c r="AS142" s="243" t="s">
        <v>2489</v>
      </c>
      <c r="AT142" s="243">
        <f>+'6 - Plan de Acciones Preventiva'!AM152</f>
        <v>0</v>
      </c>
      <c r="AU142" s="212" t="s">
        <v>326</v>
      </c>
      <c r="AV142" s="212">
        <f>+'7 - Materialización del Riesgo'!H153</f>
        <v>0</v>
      </c>
      <c r="AW142" s="212">
        <f>+'7 - Materialización del Riesgo'!I153</f>
        <v>0</v>
      </c>
      <c r="AX142" s="212" t="e">
        <f>+'7 - Materialización del Riesgo'!J153</f>
        <v>#DIV/0!</v>
      </c>
      <c r="AY142" s="212" t="e">
        <f>+'7 - Materialización del Riesgo'!K153</f>
        <v>#DIV/0!</v>
      </c>
      <c r="AZ142" s="212">
        <f>+'7 - Materialización del Riesgo'!L153</f>
        <v>0</v>
      </c>
      <c r="BA142" s="212">
        <f>+'7 - Materialización del Riesgo'!M153</f>
        <v>0</v>
      </c>
      <c r="BB142" s="212">
        <f>+'7 - Materialización del Riesgo'!N153</f>
        <v>0</v>
      </c>
      <c r="BC142" s="212">
        <f>+'7 - Materialización del Riesgo'!O153</f>
        <v>0</v>
      </c>
      <c r="BD142" s="212" t="e">
        <f>+'7 - Materialización del Riesgo'!P153</f>
        <v>#DIV/0!</v>
      </c>
      <c r="BE142" s="238">
        <f>+'7 - Materialización del Riesgo'!Q153</f>
        <v>1</v>
      </c>
    </row>
    <row r="143" spans="2:57" s="114" customFormat="1" ht="75" x14ac:dyDescent="0.25">
      <c r="B143" s="211" t="str">
        <f>+'3 - Identificación del Riesgo'!B154</f>
        <v>ADMINISTRACIÓN DE BIENES Y SERVICIOS</v>
      </c>
      <c r="C143" s="211" t="str">
        <f>+'3 - Identificación del Riesgo'!C154</f>
        <v>Administrar los recursos e información financiera con base en las necesidades de las dependencias de la Agencia y organismos estatales requirentes, a través de mecanismos de dirección, registro, ejecución, control y seguimiento de los recursos</v>
      </c>
      <c r="D143" s="211" t="str">
        <f>+'3 - Identificación del Riesgo'!D154</f>
        <v>Desde la recepción de los bienes y servicios, hasta la disposición final de los bienes y el recibido a satisfacción de los servicios</v>
      </c>
      <c r="E143" s="212" t="str">
        <f>+'3 - Identificación del Riesgo'!F154</f>
        <v>SUBDIRECCIÓN ADMINISTRATIVA Y FINANCIERA</v>
      </c>
      <c r="F143" s="247" t="str">
        <f>+'3 - Identificación del Riesgo'!G154</f>
        <v>R 59</v>
      </c>
      <c r="G143" s="212" t="str">
        <f>+'3 - Identificación del Riesgo'!H154</f>
        <v>Incumplimiento de requisitos y trámites legales ambientales en la adquisición de bienes y servicios</v>
      </c>
      <c r="H143" s="212" t="str">
        <f>+'3 - Identificación del Riesgo'!I154</f>
        <v>Afectación Económica o presupuestal</v>
      </c>
      <c r="I143" s="211" t="str">
        <f>+'3 - Identificación del Riesgo'!J154</f>
        <v>Posibilidad de afectación económica por sanciones legales por entes de control debido al desconocimiento e incumplimiento de la normatividad ambiental aplicable</v>
      </c>
      <c r="J143" s="215">
        <f>+'3 - Identificación del Riesgo'!O154</f>
        <v>44701</v>
      </c>
      <c r="K143" s="215" t="str">
        <f>+'3 - Identificación del Riesgo'!K154</f>
        <v>DE CUMPLIMIENTO</v>
      </c>
      <c r="L143" s="214" t="str">
        <f>+'3 - Identificación del Riesgo'!N154</f>
        <v>Ejecución y administración de procesos</v>
      </c>
      <c r="M143" s="213">
        <v>260</v>
      </c>
      <c r="N143" s="241" t="str">
        <f t="shared" si="26"/>
        <v>Media</v>
      </c>
      <c r="O143" s="242">
        <f t="shared" si="27"/>
        <v>0.6</v>
      </c>
      <c r="P143" s="213" t="s">
        <v>956</v>
      </c>
      <c r="Q143" s="241" t="str">
        <f>IF(OR(P143=[1]Datos!$A$23,P143=[1]Datos!$B$23),"Leve",IF(OR(P143=[1]Datos!$A$24,P143=[1]Datos!$B$24),"Menor",IF(OR(P143=[1]Datos!$A$25,P143=[1]Datos!$B$25),"Moderado",IF(OR(P143=[1]Datos!$A$26,P143=[1]Datos!$B$26),"Mayor",IF(OR(P143=[1]Datos!$A$27,P143=[1]Datos!$B$27),"Catastrófico","")))))</f>
        <v>Mayor</v>
      </c>
      <c r="R143" s="242">
        <f t="shared" si="28"/>
        <v>0.8</v>
      </c>
      <c r="S143" s="241" t="str">
        <f t="shared" si="29"/>
        <v>Alto</v>
      </c>
      <c r="T143" s="241" t="str">
        <f t="shared" si="30"/>
        <v>Reducir</v>
      </c>
      <c r="U143" s="247" t="str">
        <f>+'5 - Diseño y Valoración Control'!H155</f>
        <v>C 59.2</v>
      </c>
      <c r="V143" s="211" t="str">
        <f>+'5 - Diseño y Valoración Control'!I155</f>
        <v>SUBDIRECCIÓN ADMINISTRATIVA Y FINANCIERA (GESTIÓN AMBIENTAL)</v>
      </c>
      <c r="W143" s="211" t="str">
        <f>+'5 - Diseño y Valoración Control'!J155</f>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
      <c r="X143" s="212" t="str">
        <f>+'5 - Diseño y Valoración Control'!K155</f>
        <v>Correctivo</v>
      </c>
      <c r="Y143" s="99" t="str">
        <f t="shared" si="24"/>
        <v>Impacto</v>
      </c>
      <c r="Z143" s="212" t="str">
        <f>+'5 - Diseño y Valoración Control'!M155</f>
        <v>Manual</v>
      </c>
      <c r="AA143" s="99" t="str">
        <f t="shared" si="25"/>
        <v>25%</v>
      </c>
      <c r="AB143" s="212" t="str">
        <f>+'5 - Diseño y Valoración Control'!O155</f>
        <v>Sin documentar</v>
      </c>
      <c r="AC143" s="212" t="s">
        <v>421</v>
      </c>
      <c r="AD143" s="212" t="str">
        <f>+'5 - Diseño y Valoración Control'!Q155</f>
        <v>Con registro</v>
      </c>
      <c r="AE143" s="202">
        <f>+'5 - Diseño y Valoración Control'!R155</f>
        <v>0</v>
      </c>
      <c r="AF143" s="185" t="str">
        <f>+'5 - Diseño y Valoración Control'!S155</f>
        <v/>
      </c>
      <c r="AG143" s="202">
        <f>+'5 - Diseño y Valoración Control'!T155</f>
        <v>0</v>
      </c>
      <c r="AH143" s="185" t="str">
        <f>+'5 - Diseño y Valoración Control'!U155</f>
        <v/>
      </c>
      <c r="AI143" s="185" t="str">
        <f>+'5 - Diseño y Valoración Control'!V155</f>
        <v/>
      </c>
      <c r="AJ143" s="185"/>
      <c r="AK143" s="247" t="str">
        <f>+'6 - Plan de Acciones Preventiva'!F153</f>
        <v>P 59.2</v>
      </c>
      <c r="AL143" s="293" t="s">
        <v>1460</v>
      </c>
      <c r="AM143" s="293" t="s">
        <v>1322</v>
      </c>
      <c r="AN143" s="293" t="s">
        <v>1457</v>
      </c>
      <c r="AO143" s="294">
        <v>1</v>
      </c>
      <c r="AP143" s="212">
        <v>1</v>
      </c>
      <c r="AQ143" s="238">
        <f t="shared" si="31"/>
        <v>1</v>
      </c>
      <c r="AR143" s="212" t="s">
        <v>2439</v>
      </c>
      <c r="AS143" s="243" t="s">
        <v>2490</v>
      </c>
      <c r="AT143" s="243">
        <f>+'6 - Plan de Acciones Preventiva'!AM153</f>
        <v>0</v>
      </c>
      <c r="AU143" s="212">
        <f>+'7 - Materialización del Riesgo'!G154</f>
        <v>0</v>
      </c>
      <c r="AV143" s="212">
        <f>+'7 - Materialización del Riesgo'!H154</f>
        <v>0</v>
      </c>
      <c r="AW143" s="212">
        <f>+'7 - Materialización del Riesgo'!I154</f>
        <v>0</v>
      </c>
      <c r="AX143" s="212" t="e">
        <f>+'7 - Materialización del Riesgo'!J154</f>
        <v>#DIV/0!</v>
      </c>
      <c r="AY143" s="212" t="e">
        <f>+'7 - Materialización del Riesgo'!K154</f>
        <v>#DIV/0!</v>
      </c>
      <c r="AZ143" s="212">
        <f>+'7 - Materialización del Riesgo'!L154</f>
        <v>0</v>
      </c>
      <c r="BA143" s="212">
        <f>+'7 - Materialización del Riesgo'!M154</f>
        <v>0</v>
      </c>
      <c r="BB143" s="212">
        <f>+'7 - Materialización del Riesgo'!N154</f>
        <v>0</v>
      </c>
      <c r="BC143" s="212">
        <f>+'7 - Materialización del Riesgo'!O154</f>
        <v>0</v>
      </c>
      <c r="BD143" s="212" t="e">
        <f>+'7 - Materialización del Riesgo'!P154</f>
        <v>#DIV/0!</v>
      </c>
      <c r="BE143" s="238">
        <f>+'7 - Materialización del Riesgo'!Q154</f>
        <v>1</v>
      </c>
    </row>
    <row r="144" spans="2:57" s="114" customFormat="1" ht="75" x14ac:dyDescent="0.25">
      <c r="B144" s="211" t="str">
        <f>+'3 - Identificación del Riesgo'!B155</f>
        <v>ADMINISTRACIÓN DE BIENES Y SERVICIOS</v>
      </c>
      <c r="C144" s="211" t="str">
        <f>+'3 - Identificación del Riesgo'!C155</f>
        <v>Administrar los recursos e información financiera con base en las necesidades de las dependencias de la Agencia y organismos estatales requirentes, a través de mecanismos de dirección, registro, ejecución, control y seguimiento de los recursos</v>
      </c>
      <c r="D144" s="211" t="str">
        <f>+'3 - Identificación del Riesgo'!D155</f>
        <v>Desde la recepción de los bienes y servicios, hasta la disposición final de los bienes y el recibido a satisfacción de los servicios</v>
      </c>
      <c r="E144" s="212" t="str">
        <f>+'3 - Identificación del Riesgo'!F155</f>
        <v>SUBDIRECCIÓN ADMINISTRATIVA Y FINANCIERA</v>
      </c>
      <c r="F144" s="247" t="str">
        <f>+'3 - Identificación del Riesgo'!G155</f>
        <v>R 60</v>
      </c>
      <c r="G144" s="212" t="str">
        <f>+'3 - Identificación del Riesgo'!H155</f>
        <v>Desactualización del Sistema de Gestión Ambiental con requisitos legales ambientales</v>
      </c>
      <c r="H144" s="212" t="str">
        <f>+'3 - Identificación del Riesgo'!I155</f>
        <v>Afectación Económica o presupuestal</v>
      </c>
      <c r="I144" s="211" t="str">
        <f>+'3 - Identificación del Riesgo'!J155</f>
        <v>Posibilidad de afectación económica por sanciones legales por entes de control debido al desconocimiento de la normatividad ambiental y la insuficiencia de recursos físicos, financieros y de talento humanos</v>
      </c>
      <c r="J144" s="215">
        <f>+'3 - Identificación del Riesgo'!O155</f>
        <v>44701</v>
      </c>
      <c r="K144" s="215" t="str">
        <f>+'3 - Identificación del Riesgo'!K155</f>
        <v>DE CUMPLIMIENTO</v>
      </c>
      <c r="L144" s="214" t="str">
        <f>+'3 - Identificación del Riesgo'!N155</f>
        <v>Ejecución y administración de procesos</v>
      </c>
      <c r="M144" s="213">
        <v>1</v>
      </c>
      <c r="N144" s="241" t="str">
        <f t="shared" si="26"/>
        <v>Muy Baja</v>
      </c>
      <c r="O144" s="242">
        <f t="shared" si="27"/>
        <v>0.2</v>
      </c>
      <c r="P144" s="213" t="s">
        <v>954</v>
      </c>
      <c r="Q144" s="241" t="str">
        <f>IF(OR(P144=[1]Datos!$A$23,P144=[1]Datos!$B$23),"Leve",IF(OR(P144=[1]Datos!$A$24,P144=[1]Datos!$B$24),"Menor",IF(OR(P144=[1]Datos!$A$25,P144=[1]Datos!$B$25),"Moderado",IF(OR(P144=[1]Datos!$A$26,P144=[1]Datos!$B$26),"Mayor",IF(OR(P144=[1]Datos!$A$27,P144=[1]Datos!$B$27),"Catastrófico","")))))</f>
        <v>Menor</v>
      </c>
      <c r="R144" s="242">
        <f t="shared" si="28"/>
        <v>0.4</v>
      </c>
      <c r="S144" s="241" t="str">
        <f t="shared" si="29"/>
        <v>Bajo</v>
      </c>
      <c r="T144" s="241" t="str">
        <f t="shared" si="30"/>
        <v>Aceptar</v>
      </c>
      <c r="U144" s="247" t="str">
        <f>+'5 - Diseño y Valoración Control'!H156</f>
        <v>C 60.1</v>
      </c>
      <c r="V144" s="211" t="str">
        <f>+'5 - Diseño y Valoración Control'!I156</f>
        <v>PERSONA ENCARGADA DE LA GESTIÓN AMBIENTAL</v>
      </c>
      <c r="W144" s="211" t="str">
        <f>+'5 - Diseño y Valoración Control'!J156</f>
        <v>Persona encargada de la Gestión Ambiental verifica y realiza el seguimiento del cumplimiento de los requisitos ambientales  a través de la Matriz de requisitos legales ambientales  establecida por la ANT</v>
      </c>
      <c r="X144" s="212" t="str">
        <f>+'5 - Diseño y Valoración Control'!K156</f>
        <v>Detectivo</v>
      </c>
      <c r="Y144" s="99" t="str">
        <f t="shared" si="24"/>
        <v>Impacto</v>
      </c>
      <c r="Z144" s="212" t="str">
        <f>+'5 - Diseño y Valoración Control'!M156</f>
        <v>Manual</v>
      </c>
      <c r="AA144" s="99" t="str">
        <f t="shared" si="25"/>
        <v>30%</v>
      </c>
      <c r="AB144" s="212" t="str">
        <f>+'5 - Diseño y Valoración Control'!O156</f>
        <v>Documentado</v>
      </c>
      <c r="AC144" s="212" t="s">
        <v>421</v>
      </c>
      <c r="AD144" s="212" t="str">
        <f>+'5 - Diseño y Valoración Control'!Q156</f>
        <v>Con registro</v>
      </c>
      <c r="AE144" s="202">
        <f>+'5 - Diseño y Valoración Control'!R156</f>
        <v>0.2</v>
      </c>
      <c r="AF144" s="185" t="str">
        <f>+'5 - Diseño y Valoración Control'!S156</f>
        <v>Muy Baja</v>
      </c>
      <c r="AG144" s="202">
        <f>+'5 - Diseño y Valoración Control'!T156</f>
        <v>0.28000000000000003</v>
      </c>
      <c r="AH144" s="185" t="str">
        <f>+'5 - Diseño y Valoración Control'!U156</f>
        <v>Menor</v>
      </c>
      <c r="AI144" s="185" t="str">
        <f>+'5 - Diseño y Valoración Control'!V156</f>
        <v>Bajo</v>
      </c>
      <c r="AJ144" s="185" t="str">
        <f>+'5 - Diseño y Valoración Control'!W156</f>
        <v>Aceptar</v>
      </c>
      <c r="AK144" s="247" t="str">
        <f>+'6 - Plan de Acciones Preventiva'!F154</f>
        <v>P 60.1</v>
      </c>
      <c r="AL144" s="293" t="s">
        <v>1461</v>
      </c>
      <c r="AM144" s="293" t="s">
        <v>1322</v>
      </c>
      <c r="AN144" s="293" t="s">
        <v>1462</v>
      </c>
      <c r="AO144" s="294">
        <v>1</v>
      </c>
      <c r="AP144" s="212">
        <v>1</v>
      </c>
      <c r="AQ144" s="238">
        <f t="shared" si="31"/>
        <v>1</v>
      </c>
      <c r="AR144" s="212" t="s">
        <v>2439</v>
      </c>
      <c r="AS144" s="243" t="s">
        <v>2489</v>
      </c>
      <c r="AT144" s="243" t="s">
        <v>2491</v>
      </c>
      <c r="AU144" s="212" t="s">
        <v>326</v>
      </c>
      <c r="AV144" s="212">
        <f>+'7 - Materialización del Riesgo'!H155</f>
        <v>0</v>
      </c>
      <c r="AW144" s="212">
        <f>+'7 - Materialización del Riesgo'!I155</f>
        <v>0</v>
      </c>
      <c r="AX144" s="212" t="e">
        <f>+'7 - Materialización del Riesgo'!J155</f>
        <v>#DIV/0!</v>
      </c>
      <c r="AY144" s="212" t="e">
        <f>+'7 - Materialización del Riesgo'!K155</f>
        <v>#DIV/0!</v>
      </c>
      <c r="AZ144" s="212">
        <f>+'7 - Materialización del Riesgo'!L155</f>
        <v>0</v>
      </c>
      <c r="BA144" s="212">
        <f>+'7 - Materialización del Riesgo'!M155</f>
        <v>0</v>
      </c>
      <c r="BB144" s="212">
        <f>+'7 - Materialización del Riesgo'!N155</f>
        <v>0</v>
      </c>
      <c r="BC144" s="212">
        <f>+'7 - Materialización del Riesgo'!O155</f>
        <v>0</v>
      </c>
      <c r="BD144" s="212" t="e">
        <f>+'7 - Materialización del Riesgo'!P155</f>
        <v>#DIV/0!</v>
      </c>
      <c r="BE144" s="238">
        <f>+'7 - Materialización del Riesgo'!Q155</f>
        <v>1</v>
      </c>
    </row>
    <row r="145" spans="2:57" s="114" customFormat="1" ht="75" x14ac:dyDescent="0.25">
      <c r="B145" s="211" t="str">
        <f>+'3 - Identificación del Riesgo'!B156</f>
        <v>ADMINISTRACIÓN DE BIENES Y SERVICIOS</v>
      </c>
      <c r="C145" s="211" t="str">
        <f>+'3 - Identificación del Riesgo'!C156</f>
        <v>Administrar los recursos e información financiera con base en las necesidades de las dependencias de la Agencia y organismos estatales requirentes, a través de mecanismos de dirección, registro, ejecución, control y seguimiento de los recursos</v>
      </c>
      <c r="D145" s="211" t="str">
        <f>+'3 - Identificación del Riesgo'!D156</f>
        <v>Desde la recepción de los bienes y servicios, hasta la disposición final de los bienes y el recibido a satisfacción de los servicios</v>
      </c>
      <c r="E145" s="212" t="str">
        <f>+'3 - Identificación del Riesgo'!F156</f>
        <v>SUBDIRECCIÓN ADMINISTRATIVA Y FINANCIERA</v>
      </c>
      <c r="F145" s="247" t="str">
        <f>+'3 - Identificación del Riesgo'!G156</f>
        <v>R 60</v>
      </c>
      <c r="G145" s="212" t="str">
        <f>+'3 - Identificación del Riesgo'!H156</f>
        <v>Desactualización del Sistema de Gestión Ambiental con requisitos legales ambientales</v>
      </c>
      <c r="H145" s="212" t="str">
        <f>+'3 - Identificación del Riesgo'!I156</f>
        <v>Afectación Económica o presupuestal</v>
      </c>
      <c r="I145" s="211" t="str">
        <f>+'3 - Identificación del Riesgo'!J156</f>
        <v>Posibilidad de afectación económica por sanciones legales por entes de control debido al desconocimiento de la normatividad ambiental y la insuficiencia de recursos físicos, financieros y de talento humanos</v>
      </c>
      <c r="J145" s="215">
        <f>+'3 - Identificación del Riesgo'!O156</f>
        <v>44701</v>
      </c>
      <c r="K145" s="215" t="str">
        <f>+'3 - Identificación del Riesgo'!K156</f>
        <v>DE CUMPLIMIENTO</v>
      </c>
      <c r="L145" s="214" t="str">
        <f>+'3 - Identificación del Riesgo'!N156</f>
        <v>Ejecución y administración de procesos</v>
      </c>
      <c r="M145" s="213">
        <v>1</v>
      </c>
      <c r="N145" s="241" t="str">
        <f t="shared" si="26"/>
        <v>Muy Baja</v>
      </c>
      <c r="O145" s="242">
        <f t="shared" si="27"/>
        <v>0.2</v>
      </c>
      <c r="P145" s="213" t="s">
        <v>954</v>
      </c>
      <c r="Q145" s="241" t="str">
        <f>IF(OR(P145=[1]Datos!$A$23,P145=[1]Datos!$B$23),"Leve",IF(OR(P145=[1]Datos!$A$24,P145=[1]Datos!$B$24),"Menor",IF(OR(P145=[1]Datos!$A$25,P145=[1]Datos!$B$25),"Moderado",IF(OR(P145=[1]Datos!$A$26,P145=[1]Datos!$B$26),"Mayor",IF(OR(P145=[1]Datos!$A$27,P145=[1]Datos!$B$27),"Catastrófico","")))))</f>
        <v>Menor</v>
      </c>
      <c r="R145" s="242">
        <f t="shared" si="28"/>
        <v>0.4</v>
      </c>
      <c r="S145" s="241" t="str">
        <f t="shared" si="29"/>
        <v>Bajo</v>
      </c>
      <c r="T145" s="241" t="str">
        <f t="shared" si="30"/>
        <v>Aceptar</v>
      </c>
      <c r="U145" s="247" t="str">
        <f>+'5 - Diseño y Valoración Control'!H157</f>
        <v>C 60.2</v>
      </c>
      <c r="V145" s="211" t="str">
        <f>+'5 - Diseño y Valoración Control'!I157</f>
        <v>PERSONA ENCARGADA DE LA GESTIÓN AMBIENTAL</v>
      </c>
      <c r="W145" s="211" t="str">
        <f>+'5 - Diseño y Valoración Control'!J157</f>
        <v>Persona encargada de la Gestión Ambiental actualiza Plan Institucional de Gestión Ambiental a través del documento y la Matriz de requisitos legales ambientales  donde se modifica los parámetros que presentan desactualización de normativa y plan de ejecución</v>
      </c>
      <c r="X145" s="212" t="str">
        <f>+'5 - Diseño y Valoración Control'!K157</f>
        <v>Correctivo</v>
      </c>
      <c r="Y145" s="99" t="str">
        <f t="shared" si="24"/>
        <v>Impacto</v>
      </c>
      <c r="Z145" s="212" t="str">
        <f>+'5 - Diseño y Valoración Control'!M157</f>
        <v>Manual</v>
      </c>
      <c r="AA145" s="99" t="str">
        <f t="shared" si="25"/>
        <v>25%</v>
      </c>
      <c r="AB145" s="212" t="str">
        <f>+'5 - Diseño y Valoración Control'!O157</f>
        <v>Documentado</v>
      </c>
      <c r="AC145" s="212" t="s">
        <v>421</v>
      </c>
      <c r="AD145" s="212" t="str">
        <f>+'5 - Diseño y Valoración Control'!Q157</f>
        <v>Con registro</v>
      </c>
      <c r="AE145" s="202">
        <f>+'5 - Diseño y Valoración Control'!R157</f>
        <v>0</v>
      </c>
      <c r="AF145" s="185" t="str">
        <f>+'5 - Diseño y Valoración Control'!S157</f>
        <v/>
      </c>
      <c r="AG145" s="202">
        <f>+'5 - Diseño y Valoración Control'!T157</f>
        <v>0</v>
      </c>
      <c r="AH145" s="185" t="str">
        <f>+'5 - Diseño y Valoración Control'!U157</f>
        <v/>
      </c>
      <c r="AI145" s="185" t="str">
        <f>+'5 - Diseño y Valoración Control'!V157</f>
        <v/>
      </c>
      <c r="AJ145" s="185"/>
      <c r="AK145" s="247" t="str">
        <f>+'6 - Plan de Acciones Preventiva'!F155</f>
        <v>P 60.2</v>
      </c>
      <c r="AL145" s="293" t="s">
        <v>1463</v>
      </c>
      <c r="AM145" s="293" t="s">
        <v>1322</v>
      </c>
      <c r="AN145" s="293" t="s">
        <v>1457</v>
      </c>
      <c r="AO145" s="294">
        <v>2</v>
      </c>
      <c r="AP145" s="212">
        <v>1</v>
      </c>
      <c r="AQ145" s="238">
        <f t="shared" si="31"/>
        <v>0.5</v>
      </c>
      <c r="AR145" s="212" t="s">
        <v>667</v>
      </c>
      <c r="AS145" s="243" t="s">
        <v>2434</v>
      </c>
      <c r="AT145" s="243">
        <f>+'6 - Plan de Acciones Preventiva'!AM155</f>
        <v>0</v>
      </c>
      <c r="AU145" s="212">
        <f>+'7 - Materialización del Riesgo'!G156</f>
        <v>0</v>
      </c>
      <c r="AV145" s="212">
        <f>+'7 - Materialización del Riesgo'!H156</f>
        <v>0</v>
      </c>
      <c r="AW145" s="212">
        <f>+'7 - Materialización del Riesgo'!I156</f>
        <v>0</v>
      </c>
      <c r="AX145" s="212" t="e">
        <f>+'7 - Materialización del Riesgo'!J156</f>
        <v>#DIV/0!</v>
      </c>
      <c r="AY145" s="212" t="e">
        <f>+'7 - Materialización del Riesgo'!K156</f>
        <v>#DIV/0!</v>
      </c>
      <c r="AZ145" s="212">
        <f>+'7 - Materialización del Riesgo'!L156</f>
        <v>0</v>
      </c>
      <c r="BA145" s="212">
        <f>+'7 - Materialización del Riesgo'!M156</f>
        <v>0</v>
      </c>
      <c r="BB145" s="212">
        <f>+'7 - Materialización del Riesgo'!N156</f>
        <v>0</v>
      </c>
      <c r="BC145" s="212">
        <f>+'7 - Materialización del Riesgo'!O156</f>
        <v>0</v>
      </c>
      <c r="BD145" s="212" t="e">
        <f>+'7 - Materialización del Riesgo'!P156</f>
        <v>#DIV/0!</v>
      </c>
      <c r="BE145" s="238">
        <f>+'7 - Materialización del Riesgo'!Q156</f>
        <v>1</v>
      </c>
    </row>
    <row r="146" spans="2:57" s="114" customFormat="1" ht="75" x14ac:dyDescent="0.25">
      <c r="B146" s="211" t="str">
        <f>+'3 - Identificación del Riesgo'!B157</f>
        <v>ADMINISTRACIÓN DE BIENES Y SERVICIOS</v>
      </c>
      <c r="C146" s="211" t="str">
        <f>+'3 - Identificación del Riesgo'!C157</f>
        <v>Administrar los recursos e información financiera con base en las necesidades de las dependencias de la Agencia y organismos estatales requirentes, a través de mecanismos de dirección, registro, ejecución, control y seguimiento de los recursos</v>
      </c>
      <c r="D146" s="211" t="str">
        <f>+'3 - Identificación del Riesgo'!D157</f>
        <v>Desde la recepción de los bienes y servicios, hasta la disposición final de los bienes y el recibido a satisfacción de los servicios</v>
      </c>
      <c r="E146" s="212" t="str">
        <f>+'3 - Identificación del Riesgo'!F157</f>
        <v>SUBDIRECCIÓN ADMINISTRATIVA Y FINANCIERA</v>
      </c>
      <c r="F146" s="247" t="str">
        <f>+'3 - Identificación del Riesgo'!G157</f>
        <v>R 61</v>
      </c>
      <c r="G146" s="212" t="str">
        <f>+'3 - Identificación del Riesgo'!H157</f>
        <v>Disposición de residuos ordinarios sin cumplir las prácticas establecidas en la entidad</v>
      </c>
      <c r="H146" s="212" t="str">
        <f>+'3 - Identificación del Riesgo'!I157</f>
        <v>Afectación Económica o presupuestal</v>
      </c>
      <c r="I146" s="211" t="str">
        <f>+'3 - Identificación del Riesgo'!J157</f>
        <v>Posibilidad de afectación económica por sanciones legales por entes de control debido a la disposición incorrecta para los residuos ordinarios de acuerdo con las prácticas establecidas en la entidad</v>
      </c>
      <c r="J146" s="215">
        <f>+'3 - Identificación del Riesgo'!O157</f>
        <v>44701</v>
      </c>
      <c r="K146" s="215" t="str">
        <f>+'3 - Identificación del Riesgo'!K157</f>
        <v>OPERATIVOS</v>
      </c>
      <c r="L146" s="214" t="str">
        <f>+'3 - Identificación del Riesgo'!N157</f>
        <v>Ejecución y administración de procesos</v>
      </c>
      <c r="M146" s="213">
        <v>365</v>
      </c>
      <c r="N146" s="241" t="str">
        <f t="shared" si="26"/>
        <v>Media</v>
      </c>
      <c r="O146" s="242">
        <f t="shared" si="27"/>
        <v>0.6</v>
      </c>
      <c r="P146" s="213" t="s">
        <v>954</v>
      </c>
      <c r="Q146" s="241" t="str">
        <f>IF(OR(P146=[1]Datos!$A$23,P146=[1]Datos!$B$23),"Leve",IF(OR(P146=[1]Datos!$A$24,P146=[1]Datos!$B$24),"Menor",IF(OR(P146=[1]Datos!$A$25,P146=[1]Datos!$B$25),"Moderado",IF(OR(P146=[1]Datos!$A$26,P146=[1]Datos!$B$26),"Mayor",IF(OR(P146=[1]Datos!$A$27,P146=[1]Datos!$B$27),"Catastrófico","")))))</f>
        <v>Menor</v>
      </c>
      <c r="R146" s="242">
        <f t="shared" si="28"/>
        <v>0.4</v>
      </c>
      <c r="S146" s="241" t="str">
        <f t="shared" si="29"/>
        <v>Moderado</v>
      </c>
      <c r="T146" s="241" t="str">
        <f t="shared" si="30"/>
        <v>Reducir</v>
      </c>
      <c r="U146" s="247" t="str">
        <f>+'5 - Diseño y Valoración Control'!H158</f>
        <v>C 61.1</v>
      </c>
      <c r="V146" s="211" t="str">
        <f>+'5 - Diseño y Valoración Control'!I158</f>
        <v>PERSONA ENCARGADA DE LA GESTIÓN AMBIENTAL</v>
      </c>
      <c r="W146" s="211" t="str">
        <f>+'5 - Diseño y Valoración Control'!J158</f>
        <v>Persona encargada de la Gestión Ambiental verifica el manejo de los residuos que ingresan al cuarto de acopio a través de la observación donde se evidencia la correcta separación de residuos</v>
      </c>
      <c r="X146" s="212" t="str">
        <f>+'5 - Diseño y Valoración Control'!K158</f>
        <v>Detectivo</v>
      </c>
      <c r="Y146" s="99" t="str">
        <f t="shared" si="24"/>
        <v>Impacto</v>
      </c>
      <c r="Z146" s="212" t="str">
        <f>+'5 - Diseño y Valoración Control'!M158</f>
        <v>Manual</v>
      </c>
      <c r="AA146" s="99" t="str">
        <f t="shared" si="25"/>
        <v>30%</v>
      </c>
      <c r="AB146" s="212" t="str">
        <f>+'5 - Diseño y Valoración Control'!O158</f>
        <v>Sin documentar</v>
      </c>
      <c r="AC146" s="212" t="s">
        <v>421</v>
      </c>
      <c r="AD146" s="212" t="str">
        <f>+'5 - Diseño y Valoración Control'!Q158</f>
        <v>Sin registro</v>
      </c>
      <c r="AE146" s="202">
        <f>+'5 - Diseño y Valoración Control'!R158</f>
        <v>0.6</v>
      </c>
      <c r="AF146" s="185" t="str">
        <f>+'5 - Diseño y Valoración Control'!S158</f>
        <v>Media</v>
      </c>
      <c r="AG146" s="202">
        <f>+'5 - Diseño y Valoración Control'!T158</f>
        <v>0.28000000000000003</v>
      </c>
      <c r="AH146" s="185" t="str">
        <f>+'5 - Diseño y Valoración Control'!U158</f>
        <v>Menor</v>
      </c>
      <c r="AI146" s="185" t="str">
        <f>+'5 - Diseño y Valoración Control'!V158</f>
        <v>Moderado</v>
      </c>
      <c r="AJ146" s="185" t="str">
        <f>+'5 - Diseño y Valoración Control'!W158</f>
        <v>Reducir</v>
      </c>
      <c r="AK146" s="247" t="str">
        <f>+'6 - Plan de Acciones Preventiva'!F156</f>
        <v>P 61.1</v>
      </c>
      <c r="AL146" s="293" t="s">
        <v>1464</v>
      </c>
      <c r="AM146" s="293" t="s">
        <v>1322</v>
      </c>
      <c r="AN146" s="293" t="s">
        <v>1457</v>
      </c>
      <c r="AO146" s="294">
        <v>2</v>
      </c>
      <c r="AP146" s="212">
        <v>1</v>
      </c>
      <c r="AQ146" s="238">
        <f t="shared" si="31"/>
        <v>0.5</v>
      </c>
      <c r="AR146" s="212" t="s">
        <v>667</v>
      </c>
      <c r="AS146" s="243"/>
      <c r="AT146" s="243">
        <f>+'6 - Plan de Acciones Preventiva'!AM156</f>
        <v>0</v>
      </c>
      <c r="AU146" s="212" t="s">
        <v>326</v>
      </c>
      <c r="AV146" s="212">
        <f>+'7 - Materialización del Riesgo'!H157</f>
        <v>0</v>
      </c>
      <c r="AW146" s="212">
        <f>+'7 - Materialización del Riesgo'!I157</f>
        <v>0</v>
      </c>
      <c r="AX146" s="212" t="e">
        <f>+'7 - Materialización del Riesgo'!J157</f>
        <v>#DIV/0!</v>
      </c>
      <c r="AY146" s="212" t="e">
        <f>+'7 - Materialización del Riesgo'!K157</f>
        <v>#DIV/0!</v>
      </c>
      <c r="AZ146" s="212">
        <f>+'7 - Materialización del Riesgo'!L157</f>
        <v>0</v>
      </c>
      <c r="BA146" s="212">
        <f>+'7 - Materialización del Riesgo'!M157</f>
        <v>0</v>
      </c>
      <c r="BB146" s="212">
        <f>+'7 - Materialización del Riesgo'!N157</f>
        <v>0</v>
      </c>
      <c r="BC146" s="212">
        <f>+'7 - Materialización del Riesgo'!O157</f>
        <v>0</v>
      </c>
      <c r="BD146" s="212" t="e">
        <f>+'7 - Materialización del Riesgo'!P157</f>
        <v>#DIV/0!</v>
      </c>
      <c r="BE146" s="238">
        <f>+'7 - Materialización del Riesgo'!Q157</f>
        <v>1</v>
      </c>
    </row>
    <row r="147" spans="2:57" s="114" customFormat="1" ht="75" hidden="1" x14ac:dyDescent="0.25">
      <c r="B147" s="211" t="str">
        <f>+'3 - Identificación del Riesgo'!B158</f>
        <v>ADMINISTRACIÓN DE BIENES Y SERVICIOS</v>
      </c>
      <c r="C147" s="211" t="str">
        <f>+'3 - Identificación del Riesgo'!C158</f>
        <v>Administrar los recursos e información financiera con base en las necesidades de las dependencias de la Agencia y organismos estatales requirentes, a través de mecanismos de dirección, registro, ejecución, control y seguimiento de los recursos</v>
      </c>
      <c r="D147" s="211" t="str">
        <f>+'3 - Identificación del Riesgo'!D158</f>
        <v>Desde la recepción de los bienes y servicios, hasta la disposición final de los bienes y el recibido a satisfacción de los servicios</v>
      </c>
      <c r="E147" s="212" t="str">
        <f>+'3 - Identificación del Riesgo'!F158</f>
        <v>SUBDIRECCIÓN ADMINISTRATIVA Y FINANCIERA</v>
      </c>
      <c r="F147" s="247" t="str">
        <f>+'3 - Identificación del Riesgo'!G158</f>
        <v>R 61</v>
      </c>
      <c r="G147" s="212" t="str">
        <f>+'3 - Identificación del Riesgo'!H158</f>
        <v>Disposición de residuos ordinarios sin cumplir las prácticas establecidas en la entidad</v>
      </c>
      <c r="H147" s="212" t="str">
        <f>+'3 - Identificación del Riesgo'!I158</f>
        <v>Afectación Económica o presupuestal</v>
      </c>
      <c r="I147" s="211" t="str">
        <f>+'3 - Identificación del Riesgo'!J158</f>
        <v>Posibilidad de afectación económica por sanciones legales por entes de control debido a la disposición incorrecta para los residuos ordinarios de acuerdo con las prácticas establecidas en la entidad</v>
      </c>
      <c r="J147" s="215">
        <f>+'3 - Identificación del Riesgo'!O158</f>
        <v>44701</v>
      </c>
      <c r="K147" s="215" t="str">
        <f>+'3 - Identificación del Riesgo'!K158</f>
        <v>OPERATIVOS</v>
      </c>
      <c r="L147" s="214" t="str">
        <f>+'3 - Identificación del Riesgo'!N158</f>
        <v>Ejecución y administración de procesos</v>
      </c>
      <c r="M147" s="213">
        <v>365</v>
      </c>
      <c r="N147" s="241" t="str">
        <f t="shared" si="26"/>
        <v>Media</v>
      </c>
      <c r="O147" s="242">
        <f t="shared" si="27"/>
        <v>0.6</v>
      </c>
      <c r="P147" s="213" t="s">
        <v>954</v>
      </c>
      <c r="Q147" s="241" t="str">
        <f>IF(OR(P147=[1]Datos!$A$23,P147=[1]Datos!$B$23),"Leve",IF(OR(P147=[1]Datos!$A$24,P147=[1]Datos!$B$24),"Menor",IF(OR(P147=[1]Datos!$A$25,P147=[1]Datos!$B$25),"Moderado",IF(OR(P147=[1]Datos!$A$26,P147=[1]Datos!$B$26),"Mayor",IF(OR(P147=[1]Datos!$A$27,P147=[1]Datos!$B$27),"Catastrófico","")))))</f>
        <v>Menor</v>
      </c>
      <c r="R147" s="242">
        <f t="shared" si="28"/>
        <v>0.4</v>
      </c>
      <c r="S147" s="241" t="str">
        <f t="shared" si="29"/>
        <v>Moderado</v>
      </c>
      <c r="T147" s="241" t="str">
        <f t="shared" si="30"/>
        <v>Reducir</v>
      </c>
      <c r="U147" s="247" t="str">
        <f>+'5 - Diseño y Valoración Control'!H159</f>
        <v>C 61.1</v>
      </c>
      <c r="V147" s="211" t="str">
        <f>+'5 - Diseño y Valoración Control'!I159</f>
        <v>PERSONA ENCARGADA DE LA GESTIÓN AMBIENTAL</v>
      </c>
      <c r="W147" s="211" t="str">
        <f>+'5 - Diseño y Valoración Control'!J159</f>
        <v>Persona encargada de la Gestión Ambiental reasigna los residuos de acuerdo a su clasificación a través de una manipulación manual donde separa los residuos que han sido mal clasificados y organiza de manera correcta para su posterior recolección</v>
      </c>
      <c r="X147" s="212" t="str">
        <f>+'5 - Diseño y Valoración Control'!K159</f>
        <v>Correctivo</v>
      </c>
      <c r="Y147" s="99" t="str">
        <f t="shared" si="24"/>
        <v>Impacto</v>
      </c>
      <c r="Z147" s="212" t="str">
        <f>+'5 - Diseño y Valoración Control'!M159</f>
        <v>Manual</v>
      </c>
      <c r="AA147" s="99" t="str">
        <f t="shared" si="25"/>
        <v>25%</v>
      </c>
      <c r="AB147" s="212" t="str">
        <f>+'5 - Diseño y Valoración Control'!O159</f>
        <v>Sin documentar</v>
      </c>
      <c r="AC147" s="212" t="s">
        <v>421</v>
      </c>
      <c r="AD147" s="212" t="str">
        <f>+'5 - Diseño y Valoración Control'!Q159</f>
        <v>Sin registro</v>
      </c>
      <c r="AE147" s="202">
        <f>+'5 - Diseño y Valoración Control'!R159</f>
        <v>0</v>
      </c>
      <c r="AF147" s="185" t="str">
        <f>+'5 - Diseño y Valoración Control'!S159</f>
        <v/>
      </c>
      <c r="AG147" s="202">
        <f>+'5 - Diseño y Valoración Control'!T159</f>
        <v>0</v>
      </c>
      <c r="AH147" s="185" t="str">
        <f>+'5 - Diseño y Valoración Control'!U159</f>
        <v/>
      </c>
      <c r="AI147" s="185" t="str">
        <f>+'5 - Diseño y Valoración Control'!V159</f>
        <v/>
      </c>
      <c r="AJ147" s="185"/>
      <c r="AK147" s="247" t="str">
        <f>+'6 - Plan de Acciones Preventiva'!F157</f>
        <v>P 61.1</v>
      </c>
      <c r="AL147" s="211"/>
      <c r="AM147" s="211" t="str">
        <f>+'6 - Plan de Acciones Preventiva'!H157</f>
        <v/>
      </c>
      <c r="AN147" s="211">
        <f>+'6 - Plan de Acciones Preventiva'!I157</f>
        <v>0</v>
      </c>
      <c r="AO147" s="293">
        <f>+'6 - Plan de Acciones Preventiva'!J157</f>
        <v>0</v>
      </c>
      <c r="AP147" s="212">
        <f>+'6 - Plan de Acciones Preventiva'!AI157</f>
        <v>0</v>
      </c>
      <c r="AQ147" s="238" t="e">
        <f t="shared" si="31"/>
        <v>#DIV/0!</v>
      </c>
      <c r="AR147" s="212">
        <f>+'6 - Plan de Acciones Preventiva'!AK157</f>
        <v>0</v>
      </c>
      <c r="AS147" s="243"/>
      <c r="AT147" s="243">
        <f>+'6 - Plan de Acciones Preventiva'!AM157</f>
        <v>0</v>
      </c>
      <c r="AU147" s="212">
        <f>+'7 - Materialización del Riesgo'!G158</f>
        <v>0</v>
      </c>
      <c r="AV147" s="212">
        <f>+'7 - Materialización del Riesgo'!H158</f>
        <v>0</v>
      </c>
      <c r="AW147" s="212">
        <f>+'7 - Materialización del Riesgo'!I158</f>
        <v>0</v>
      </c>
      <c r="AX147" s="212" t="e">
        <f>+'7 - Materialización del Riesgo'!J158</f>
        <v>#DIV/0!</v>
      </c>
      <c r="AY147" s="212" t="e">
        <f>+'7 - Materialización del Riesgo'!K158</f>
        <v>#DIV/0!</v>
      </c>
      <c r="AZ147" s="212">
        <f>+'7 - Materialización del Riesgo'!L158</f>
        <v>0</v>
      </c>
      <c r="BA147" s="212">
        <f>+'7 - Materialización del Riesgo'!M158</f>
        <v>0</v>
      </c>
      <c r="BB147" s="212">
        <f>+'7 - Materialización del Riesgo'!N158</f>
        <v>0</v>
      </c>
      <c r="BC147" s="212">
        <f>+'7 - Materialización del Riesgo'!O158</f>
        <v>0</v>
      </c>
      <c r="BD147" s="212" t="e">
        <f>+'7 - Materialización del Riesgo'!P158</f>
        <v>#DIV/0!</v>
      </c>
      <c r="BE147" s="238">
        <f>+'7 - Materialización del Riesgo'!Q158</f>
        <v>1</v>
      </c>
    </row>
    <row r="148" spans="2:57" s="114" customFormat="1" ht="75" x14ac:dyDescent="0.2">
      <c r="B148" s="211" t="str">
        <f>+'3 - Identificación del Riesgo'!B159</f>
        <v>GESTIÓN FINANCIERA</v>
      </c>
      <c r="C148" s="211" t="str">
        <f>+'3 - Identificación del Riesgo'!C159</f>
        <v>Administrar los recursos e información financiera con base en las necesidades de las dependencias de la Agencia y organismos estatales requirentes, a través de mecanismos de dirección, registro, ejecución, control y seguimiento de los recursos</v>
      </c>
      <c r="D148" s="211" t="str">
        <f>+'3 - Identificación del Riesgo'!D159</f>
        <v>Desde la elaboración del anteproyecto de presupuesto de la ANT, hasta la presentación de los estados financieros</v>
      </c>
      <c r="E148" s="212" t="str">
        <f>+'3 - Identificación del Riesgo'!F159</f>
        <v>SUBDIRECCIÓN ADMINISTRATIVA Y FINANCIERA</v>
      </c>
      <c r="F148" s="247" t="str">
        <f>+'3 - Identificación del Riesgo'!G159</f>
        <v>R 62</v>
      </c>
      <c r="G148" s="212" t="str">
        <f>+'3 - Identificación del Riesgo'!H159</f>
        <v>Registro de gastos y pagos sin cumplimiento de requisitos legales</v>
      </c>
      <c r="H148" s="212" t="str">
        <f>+'3 - Identificación del Riesgo'!I159</f>
        <v>Afectación Económica o presupuestal</v>
      </c>
      <c r="I148" s="211"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48" s="215">
        <f>+'3 - Identificación del Riesgo'!O159</f>
        <v>44701</v>
      </c>
      <c r="K148" s="215" t="str">
        <f>+'3 - Identificación del Riesgo'!K159</f>
        <v>FINANCIEROS</v>
      </c>
      <c r="L148" s="214" t="str">
        <f>+'3 - Identificación del Riesgo'!N159</f>
        <v>Ejecución y administración de procesos</v>
      </c>
      <c r="M148" s="213">
        <v>365</v>
      </c>
      <c r="N148" s="241" t="str">
        <f t="shared" si="26"/>
        <v>Media</v>
      </c>
      <c r="O148" s="242">
        <f t="shared" si="27"/>
        <v>0.6</v>
      </c>
      <c r="P148" s="213" t="s">
        <v>951</v>
      </c>
      <c r="Q148" s="241" t="str">
        <f>IF(OR(P148=[1]Datos!$A$23,P148=[1]Datos!$B$23),"Leve",IF(OR(P148=[1]Datos!$A$24,P148=[1]Datos!$B$24),"Menor",IF(OR(P148=[1]Datos!$A$25,P148=[1]Datos!$B$25),"Moderado",IF(OR(P148=[1]Datos!$A$26,P148=[1]Datos!$B$26),"Mayor",IF(OR(P148=[1]Datos!$A$27,P148=[1]Datos!$B$27),"Catastrófico","")))))</f>
        <v>Catastrófico</v>
      </c>
      <c r="R148" s="242">
        <f t="shared" si="28"/>
        <v>1</v>
      </c>
      <c r="S148" s="241" t="str">
        <f t="shared" si="29"/>
        <v>Extremo</v>
      </c>
      <c r="T148" s="241" t="str">
        <f t="shared" si="30"/>
        <v>Reducir</v>
      </c>
      <c r="U148" s="247" t="str">
        <f>+'5 - Diseño y Valoración Control'!H160</f>
        <v>C 62.1</v>
      </c>
      <c r="V148" s="211" t="str">
        <f>+'5 - Diseño y Valoración Control'!I160</f>
        <v>SUBDIRECCIÓN ADMINISTRATIVA Y FINANCIERA (TESORERÍA)</v>
      </c>
      <c r="W148" s="211" t="str">
        <f>+'5 - Diseño y Valoración Control'!J160</f>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
      <c r="X148" s="212" t="str">
        <f>+'5 - Diseño y Valoración Control'!K160</f>
        <v>Detectivo</v>
      </c>
      <c r="Y148" s="99" t="str">
        <f t="shared" si="24"/>
        <v>Impacto</v>
      </c>
      <c r="Z148" s="212" t="str">
        <f>+'5 - Diseño y Valoración Control'!M160</f>
        <v>Manual</v>
      </c>
      <c r="AA148" s="99" t="str">
        <f t="shared" si="25"/>
        <v>30%</v>
      </c>
      <c r="AB148" s="212" t="str">
        <f>+'5 - Diseño y Valoración Control'!O160</f>
        <v>Documentado</v>
      </c>
      <c r="AC148" s="212" t="s">
        <v>421</v>
      </c>
      <c r="AD148" s="212" t="str">
        <f>+'5 - Diseño y Valoración Control'!Q160</f>
        <v>Con registro</v>
      </c>
      <c r="AE148" s="202">
        <f>+'5 - Diseño y Valoración Control'!R160</f>
        <v>0.6</v>
      </c>
      <c r="AF148" s="185" t="str">
        <f>+'5 - Diseño y Valoración Control'!S160</f>
        <v>Media</v>
      </c>
      <c r="AG148" s="202">
        <f>+'5 - Diseño y Valoración Control'!T160</f>
        <v>0.7</v>
      </c>
      <c r="AH148" s="185" t="str">
        <f>+'5 - Diseño y Valoración Control'!U160</f>
        <v>Mayor</v>
      </c>
      <c r="AI148" s="185" t="str">
        <f>+'5 - Diseño y Valoración Control'!V160</f>
        <v>Alto</v>
      </c>
      <c r="AJ148" s="185" t="str">
        <f>+'5 - Diseño y Valoración Control'!W160</f>
        <v>Reducir</v>
      </c>
      <c r="AK148" s="247" t="str">
        <f>+'6 - Plan de Acciones Preventiva'!F158</f>
        <v>P 62.1</v>
      </c>
      <c r="AL148" s="211" t="str">
        <f>+'6 - Plan de Acciones Preventiva'!G158</f>
        <v>Realizar auditorias trimestrales a una muestra del uno (1%) por ciento de los pagos de contratos de prestación de servicios realizados en el periodo</v>
      </c>
      <c r="AM148" s="211" t="str">
        <f>+'6 - Plan de Acciones Preventiva'!H158</f>
        <v>SUBDIRECCIÓN ADMINISTRATIVA Y FINANCIERA (TESORERÍA)</v>
      </c>
      <c r="AN148" s="211" t="str">
        <f>+'6 - Plan de Acciones Preventiva'!I158</f>
        <v>Informe de auditoría</v>
      </c>
      <c r="AO148" s="294">
        <v>4</v>
      </c>
      <c r="AP148" s="212">
        <v>2</v>
      </c>
      <c r="AQ148" s="238">
        <f t="shared" si="31"/>
        <v>0.5</v>
      </c>
      <c r="AR148" s="212" t="s">
        <v>667</v>
      </c>
      <c r="AS148" s="299" t="s">
        <v>2492</v>
      </c>
      <c r="AT148" s="243" t="s">
        <v>2493</v>
      </c>
      <c r="AU148" s="212" t="s">
        <v>326</v>
      </c>
      <c r="AV148" s="212"/>
      <c r="AW148" s="212"/>
      <c r="AX148" s="212"/>
      <c r="AY148" s="212"/>
      <c r="AZ148" s="212">
        <f>+'7 - Materialización del Riesgo'!L159</f>
        <v>0</v>
      </c>
      <c r="BA148" s="212">
        <f>+'7 - Materialización del Riesgo'!M159</f>
        <v>0</v>
      </c>
      <c r="BB148" s="212">
        <f>+'7 - Materialización del Riesgo'!N159</f>
        <v>0</v>
      </c>
      <c r="BC148" s="212">
        <f>+'7 - Materialización del Riesgo'!O159</f>
        <v>0</v>
      </c>
      <c r="BD148" s="212" t="e">
        <f>+'7 - Materialización del Riesgo'!P159</f>
        <v>#DIV/0!</v>
      </c>
      <c r="BE148" s="238">
        <f>+'7 - Materialización del Riesgo'!Q159</f>
        <v>1</v>
      </c>
    </row>
    <row r="149" spans="2:57" s="114" customFormat="1" ht="75" x14ac:dyDescent="0.25">
      <c r="B149" s="211" t="str">
        <f>+'3 - Identificación del Riesgo'!B160</f>
        <v>GESTIÓN FINANCIERA</v>
      </c>
      <c r="C149" s="211" t="str">
        <f>+'3 - Identificación del Riesgo'!C160</f>
        <v>Administrar los recursos e información financiera con base en las necesidades de las dependencias de la Agencia y organismos estatales requirentes, a través de mecanismos de dirección, registro, ejecución, control y seguimiento de los recursos</v>
      </c>
      <c r="D149" s="211" t="str">
        <f>+'3 - Identificación del Riesgo'!D160</f>
        <v>Desde la elaboración del anteproyecto de presupuesto de la ANT, hasta la presentación de los estados financieros</v>
      </c>
      <c r="E149" s="212" t="str">
        <f>+'3 - Identificación del Riesgo'!F160</f>
        <v>SUBDIRECCIÓN ADMINISTRATIVA Y FINANCIERA</v>
      </c>
      <c r="F149" s="247" t="str">
        <f>+'3 - Identificación del Riesgo'!G160</f>
        <v>R 62</v>
      </c>
      <c r="G149" s="212" t="str">
        <f>+'3 - Identificación del Riesgo'!H160</f>
        <v>Registro de gastos y pagos sin cumplimiento de requisitos legales</v>
      </c>
      <c r="H149" s="212" t="str">
        <f>+'3 - Identificación del Riesgo'!I160</f>
        <v>Afectación Económica o presupuestal</v>
      </c>
      <c r="I149" s="211"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J149" s="215">
        <f>+'3 - Identificación del Riesgo'!O160</f>
        <v>44701</v>
      </c>
      <c r="K149" s="215" t="str">
        <f>+'3 - Identificación del Riesgo'!K160</f>
        <v>FINANCIEROS</v>
      </c>
      <c r="L149" s="214" t="str">
        <f>+'3 - Identificación del Riesgo'!N160</f>
        <v>Ejecución y administración de procesos</v>
      </c>
      <c r="M149" s="213">
        <v>365</v>
      </c>
      <c r="N149" s="241" t="str">
        <f t="shared" si="26"/>
        <v>Media</v>
      </c>
      <c r="O149" s="242">
        <f t="shared" si="27"/>
        <v>0.6</v>
      </c>
      <c r="P149" s="213" t="s">
        <v>951</v>
      </c>
      <c r="Q149" s="241" t="str">
        <f>IF(OR(P149=[1]Datos!$A$23,P149=[1]Datos!$B$23),"Leve",IF(OR(P149=[1]Datos!$A$24,P149=[1]Datos!$B$24),"Menor",IF(OR(P149=[1]Datos!$A$25,P149=[1]Datos!$B$25),"Moderado",IF(OR(P149=[1]Datos!$A$26,P149=[1]Datos!$B$26),"Mayor",IF(OR(P149=[1]Datos!$A$27,P149=[1]Datos!$B$27),"Catastrófico","")))))</f>
        <v>Catastrófico</v>
      </c>
      <c r="R149" s="242">
        <f t="shared" si="28"/>
        <v>1</v>
      </c>
      <c r="S149" s="241" t="str">
        <f t="shared" si="29"/>
        <v>Extremo</v>
      </c>
      <c r="T149" s="241" t="str">
        <f t="shared" si="30"/>
        <v>Reducir</v>
      </c>
      <c r="U149" s="247" t="str">
        <f>+'5 - Diseño y Valoración Control'!H161</f>
        <v>C 62.2</v>
      </c>
      <c r="V149" s="211" t="str">
        <f>+'5 - Diseño y Valoración Control'!I161</f>
        <v>SUBDIRECCIÓN ADMINISTRATIVA Y FINANCIERA (TESORERÍA)</v>
      </c>
      <c r="W149" s="211" t="str">
        <f>+'5 - Diseño y Valoración Control'!J161</f>
        <v xml:space="preserve">Subdirección Administrativa y Financiera (Tesorería) devuelve el registro del pago a través de un correo electrónico a la dependencia que presenta la novedad donde se explica el porque de la observación y el rechazo de la plataforma de SIIF-Nación </v>
      </c>
      <c r="X149" s="212" t="str">
        <f>+'5 - Diseño y Valoración Control'!K161</f>
        <v>Correctivo</v>
      </c>
      <c r="Y149" s="99" t="str">
        <f t="shared" si="24"/>
        <v>Impacto</v>
      </c>
      <c r="Z149" s="212" t="str">
        <f>+'5 - Diseño y Valoración Control'!M161</f>
        <v>Manual</v>
      </c>
      <c r="AA149" s="99" t="str">
        <f t="shared" si="25"/>
        <v>25%</v>
      </c>
      <c r="AB149" s="212" t="str">
        <f>+'5 - Diseño y Valoración Control'!O161</f>
        <v>Documentado</v>
      </c>
      <c r="AC149" s="212" t="s">
        <v>421</v>
      </c>
      <c r="AD149" s="212" t="str">
        <f>+'5 - Diseño y Valoración Control'!Q161</f>
        <v>Con registro</v>
      </c>
      <c r="AE149" s="202">
        <f>+'5 - Diseño y Valoración Control'!R161</f>
        <v>0</v>
      </c>
      <c r="AF149" s="185" t="str">
        <f>+'5 - Diseño y Valoración Control'!S161</f>
        <v/>
      </c>
      <c r="AG149" s="202">
        <f>+'5 - Diseño y Valoración Control'!T161</f>
        <v>0</v>
      </c>
      <c r="AH149" s="185" t="str">
        <f>+'5 - Diseño y Valoración Control'!U161</f>
        <v/>
      </c>
      <c r="AI149" s="185" t="str">
        <f>+'5 - Diseño y Valoración Control'!V161</f>
        <v/>
      </c>
      <c r="AJ149" s="185"/>
      <c r="AK149" s="247" t="str">
        <f>+'6 - Plan de Acciones Preventiva'!F159</f>
        <v>P 62.2</v>
      </c>
      <c r="AL149" s="211" t="str">
        <f>+'6 - Plan de Acciones Preventiva'!G159</f>
        <v>Realizar capacitaciones sobre el procedimiento de pagos y las listas de chequeo asociadas al procedimiento a los colaboradores de la ANT</v>
      </c>
      <c r="AM149" s="211" t="str">
        <f>+'6 - Plan de Acciones Preventiva'!H159</f>
        <v>SUBDIRECCIÓN ADMINISTRATIVA Y FINANCIERA (TESORERÍA)</v>
      </c>
      <c r="AN149" s="211" t="str">
        <f>+'6 - Plan de Acciones Preventiva'!I159</f>
        <v>Listado de asistencia a capacitación</v>
      </c>
      <c r="AO149" s="294">
        <v>1</v>
      </c>
      <c r="AP149" s="212">
        <v>1</v>
      </c>
      <c r="AQ149" s="238">
        <f t="shared" si="31"/>
        <v>1</v>
      </c>
      <c r="AR149" s="212" t="s">
        <v>2439</v>
      </c>
      <c r="AS149" s="243" t="s">
        <v>2435</v>
      </c>
      <c r="AT149" s="243"/>
      <c r="AU149" s="212"/>
      <c r="AV149" s="212"/>
      <c r="AW149" s="212"/>
      <c r="AX149" s="212"/>
      <c r="AY149" s="212"/>
      <c r="AZ149" s="212">
        <f>+'7 - Materialización del Riesgo'!L160</f>
        <v>0</v>
      </c>
      <c r="BA149" s="212">
        <f>+'7 - Materialización del Riesgo'!M160</f>
        <v>0</v>
      </c>
      <c r="BB149" s="212">
        <f>+'7 - Materialización del Riesgo'!N160</f>
        <v>0</v>
      </c>
      <c r="BC149" s="212">
        <f>+'7 - Materialización del Riesgo'!O160</f>
        <v>0</v>
      </c>
      <c r="BD149" s="212" t="e">
        <f>+'7 - Materialización del Riesgo'!P160</f>
        <v>#DIV/0!</v>
      </c>
      <c r="BE149" s="238">
        <f>+'7 - Materialización del Riesgo'!Q160</f>
        <v>1</v>
      </c>
    </row>
    <row r="150" spans="2:57" s="114" customFormat="1" ht="75" x14ac:dyDescent="0.25">
      <c r="B150" s="211" t="str">
        <f>+'3 - Identificación del Riesgo'!B161</f>
        <v>GESTIÓN FINANCIERA</v>
      </c>
      <c r="C150" s="211" t="str">
        <f>+'3 - Identificación del Riesgo'!C161</f>
        <v>Administrar los recursos e información financiera con base en las necesidades de las dependencias de la Agencia y organismos estatales requirentes, a través de mecanismos de dirección, registro, ejecución, control y seguimiento de los recursos</v>
      </c>
      <c r="D150" s="211" t="str">
        <f>+'3 - Identificación del Riesgo'!D161</f>
        <v>Desde la elaboración del anteproyecto de presupuesto de la ANT, hasta la presentación de los estados financieros</v>
      </c>
      <c r="E150" s="212" t="str">
        <f>+'3 - Identificación del Riesgo'!F161</f>
        <v>SUBDIRECCIÓN ADMINISTRATIVA Y FINANCIERA</v>
      </c>
      <c r="F150" s="247" t="str">
        <f>+'3 - Identificación del Riesgo'!G161</f>
        <v>R 63</v>
      </c>
      <c r="G150" s="212" t="str">
        <f>+'3 - Identificación del Riesgo'!H161</f>
        <v>Programación del PAC que no corresponde a las necesidades reales</v>
      </c>
      <c r="H150" s="212" t="str">
        <f>+'3 - Identificación del Riesgo'!I161</f>
        <v>Afectación Económica o presupuestal</v>
      </c>
      <c r="I150" s="211"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J150" s="215">
        <f>+'3 - Identificación del Riesgo'!O161</f>
        <v>44701</v>
      </c>
      <c r="K150" s="215" t="str">
        <f>+'3 - Identificación del Riesgo'!K161</f>
        <v>FINANCIEROS</v>
      </c>
      <c r="L150" s="214" t="str">
        <f>+'3 - Identificación del Riesgo'!N161</f>
        <v>Ejecución y administración de procesos</v>
      </c>
      <c r="M150" s="213">
        <v>1</v>
      </c>
      <c r="N150" s="241" t="str">
        <f t="shared" si="26"/>
        <v>Muy Baja</v>
      </c>
      <c r="O150" s="242">
        <f t="shared" si="27"/>
        <v>0.2</v>
      </c>
      <c r="P150" s="213" t="s">
        <v>951</v>
      </c>
      <c r="Q150" s="241" t="str">
        <f>IF(OR(P150=[1]Datos!$A$23,P150=[1]Datos!$B$23),"Leve",IF(OR(P150=[1]Datos!$A$24,P150=[1]Datos!$B$24),"Menor",IF(OR(P150=[1]Datos!$A$25,P150=[1]Datos!$B$25),"Moderado",IF(OR(P150=[1]Datos!$A$26,P150=[1]Datos!$B$26),"Mayor",IF(OR(P150=[1]Datos!$A$27,P150=[1]Datos!$B$27),"Catastrófico","")))))</f>
        <v>Catastrófico</v>
      </c>
      <c r="R150" s="242">
        <f t="shared" si="28"/>
        <v>1</v>
      </c>
      <c r="S150" s="241" t="str">
        <f t="shared" si="29"/>
        <v>Extremo</v>
      </c>
      <c r="T150" s="241" t="str">
        <f t="shared" si="30"/>
        <v>Reducir</v>
      </c>
      <c r="U150" s="247" t="str">
        <f>+'5 - Diseño y Valoración Control'!H162</f>
        <v>C 63.1</v>
      </c>
      <c r="V150" s="211" t="str">
        <f>+'5 - Diseño y Valoración Control'!I162</f>
        <v>SUBDIRECCIÓN ADMINISTRATIVA Y FINANCIERA (TESORERÍA)</v>
      </c>
      <c r="W150" s="211" t="str">
        <f>+'5 - Diseño y Valoración Control'!J162</f>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
      <c r="X150" s="212" t="str">
        <f>+'5 - Diseño y Valoración Control'!K162</f>
        <v>Preventivo</v>
      </c>
      <c r="Y150" s="99" t="str">
        <f t="shared" si="24"/>
        <v>Probabilidad</v>
      </c>
      <c r="Z150" s="212" t="str">
        <f>+'5 - Diseño y Valoración Control'!M162</f>
        <v>Manual</v>
      </c>
      <c r="AA150" s="99" t="str">
        <f t="shared" si="25"/>
        <v>40%</v>
      </c>
      <c r="AB150" s="212" t="str">
        <f>+'5 - Diseño y Valoración Control'!O162</f>
        <v>Documentado</v>
      </c>
      <c r="AC150" s="212" t="s">
        <v>421</v>
      </c>
      <c r="AD150" s="212" t="str">
        <f>+'5 - Diseño y Valoración Control'!Q162</f>
        <v>Con registro</v>
      </c>
      <c r="AE150" s="202">
        <f>+'5 - Diseño y Valoración Control'!R162</f>
        <v>0.12</v>
      </c>
      <c r="AF150" s="185" t="str">
        <f>+'5 - Diseño y Valoración Control'!S162</f>
        <v>Muy Baja</v>
      </c>
      <c r="AG150" s="202">
        <f>+'5 - Diseño y Valoración Control'!T162</f>
        <v>1</v>
      </c>
      <c r="AH150" s="185" t="str">
        <f>+'5 - Diseño y Valoración Control'!U162</f>
        <v>Catastrófico</v>
      </c>
      <c r="AI150" s="185" t="str">
        <f>+'5 - Diseño y Valoración Control'!V162</f>
        <v>Extremo</v>
      </c>
      <c r="AJ150" s="185" t="str">
        <f>+'5 - Diseño y Valoración Control'!W162</f>
        <v>Reducir</v>
      </c>
      <c r="AK150" s="247" t="str">
        <f>+'6 - Plan de Acciones Preventiva'!F160</f>
        <v>P 63.1</v>
      </c>
      <c r="AL150" s="211" t="str">
        <f>+'6 - Plan de Acciones Preventiva'!G160</f>
        <v>Realizar capacitaciones a las dependencias, sobre la solicitud correcta del PAC para programar</v>
      </c>
      <c r="AM150" s="211" t="str">
        <f>+'6 - Plan de Acciones Preventiva'!H160</f>
        <v>SUBDIRECCIÓN ADMINISTRATIVA Y FINANCIERA (TESORERÍA)</v>
      </c>
      <c r="AN150" s="211" t="str">
        <f>+'6 - Plan de Acciones Preventiva'!I160</f>
        <v>Listado de asistencia a capacitación</v>
      </c>
      <c r="AO150" s="294">
        <v>1</v>
      </c>
      <c r="AP150" s="212">
        <v>0</v>
      </c>
      <c r="AQ150" s="238">
        <f t="shared" si="31"/>
        <v>0</v>
      </c>
      <c r="AR150" s="212" t="s">
        <v>667</v>
      </c>
      <c r="AS150" s="243" t="s">
        <v>2494</v>
      </c>
      <c r="AT150" s="243"/>
      <c r="AU150" s="212" t="s">
        <v>326</v>
      </c>
      <c r="AV150" s="212"/>
      <c r="AW150" s="212"/>
      <c r="AX150" s="212"/>
      <c r="AY150" s="212"/>
      <c r="AZ150" s="212">
        <f>+'7 - Materialización del Riesgo'!L161</f>
        <v>0</v>
      </c>
      <c r="BA150" s="212">
        <f>+'7 - Materialización del Riesgo'!M161</f>
        <v>0</v>
      </c>
      <c r="BB150" s="212">
        <f>+'7 - Materialización del Riesgo'!N161</f>
        <v>0</v>
      </c>
      <c r="BC150" s="212">
        <f>+'7 - Materialización del Riesgo'!O161</f>
        <v>0</v>
      </c>
      <c r="BD150" s="212" t="e">
        <f>+'7 - Materialización del Riesgo'!P161</f>
        <v>#DIV/0!</v>
      </c>
      <c r="BE150" s="238">
        <f>+'7 - Materialización del Riesgo'!Q161</f>
        <v>1</v>
      </c>
    </row>
    <row r="151" spans="2:57" s="114" customFormat="1" ht="75" hidden="1" x14ac:dyDescent="0.25">
      <c r="B151" s="211" t="str">
        <f>+'3 - Identificación del Riesgo'!B162</f>
        <v>GESTIÓN FINANCIERA</v>
      </c>
      <c r="C151" s="211" t="str">
        <f>+'3 - Identificación del Riesgo'!C162</f>
        <v>Administrar los recursos e información financiera con base en las necesidades de las dependencias de la Agencia y organismos estatales requirentes, a través de mecanismos de dirección, registro, ejecución, control y seguimiento de los recursos</v>
      </c>
      <c r="D151" s="211" t="str">
        <f>+'3 - Identificación del Riesgo'!D162</f>
        <v>Desde la elaboración del anteproyecto de presupuesto de la ANT, hasta la presentación de los estados financieros</v>
      </c>
      <c r="E151" s="212" t="str">
        <f>+'3 - Identificación del Riesgo'!F162</f>
        <v>SUBDIRECCIÓN ADMINISTRATIVA Y FINANCIERA</v>
      </c>
      <c r="F151" s="247" t="str">
        <f>+'3 - Identificación del Riesgo'!G162</f>
        <v>R 63</v>
      </c>
      <c r="G151" s="212" t="str">
        <f>+'3 - Identificación del Riesgo'!H162</f>
        <v>Programación del PAC que no corresponde a las necesidades reales</v>
      </c>
      <c r="H151" s="212" t="str">
        <f>+'3 - Identificación del Riesgo'!I162</f>
        <v>Afectación Económica o presupuestal</v>
      </c>
      <c r="I151" s="211"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J151" s="215">
        <f>+'3 - Identificación del Riesgo'!O162</f>
        <v>44701</v>
      </c>
      <c r="K151" s="215" t="str">
        <f>+'3 - Identificación del Riesgo'!K162</f>
        <v>FINANCIEROS</v>
      </c>
      <c r="L151" s="214" t="str">
        <f>+'3 - Identificación del Riesgo'!N162</f>
        <v>Ejecución y administración de procesos</v>
      </c>
      <c r="M151" s="213">
        <v>1</v>
      </c>
      <c r="N151" s="241" t="str">
        <f t="shared" si="26"/>
        <v>Muy Baja</v>
      </c>
      <c r="O151" s="242">
        <f t="shared" si="27"/>
        <v>0.2</v>
      </c>
      <c r="P151" s="213" t="s">
        <v>951</v>
      </c>
      <c r="Q151" s="241" t="str">
        <f>IF(OR(P151=[1]Datos!$A$23,P151=[1]Datos!$B$23),"Leve",IF(OR(P151=[1]Datos!$A$24,P151=[1]Datos!$B$24),"Menor",IF(OR(P151=[1]Datos!$A$25,P151=[1]Datos!$B$25),"Moderado",IF(OR(P151=[1]Datos!$A$26,P151=[1]Datos!$B$26),"Mayor",IF(OR(P151=[1]Datos!$A$27,P151=[1]Datos!$B$27),"Catastrófico","")))))</f>
        <v>Catastrófico</v>
      </c>
      <c r="R151" s="242">
        <f t="shared" si="28"/>
        <v>1</v>
      </c>
      <c r="S151" s="241" t="str">
        <f t="shared" si="29"/>
        <v>Extremo</v>
      </c>
      <c r="T151" s="241" t="str">
        <f t="shared" si="30"/>
        <v>Reducir</v>
      </c>
      <c r="U151" s="247" t="str">
        <f>+'5 - Diseño y Valoración Control'!H163</f>
        <v>C 63.2</v>
      </c>
      <c r="V151" s="211" t="str">
        <f>+'5 - Diseño y Valoración Control'!I163</f>
        <v>SUBDIRECCIÓN ADMINISTRATIVA Y FINANCIERA (TESORERÍA)</v>
      </c>
      <c r="W151" s="211" t="str">
        <f>+'5 - Diseño y Valoración Control'!J163</f>
        <v>Subdirección Administrativa y Financiera (Tesorería) ajusta la programación del PAC a través de un nuevo acto administrativo para generar la aprobación ante el Ministerio de Hacienda de acuerdo a las observaciones encontradas con el PAC original</v>
      </c>
      <c r="X151" s="212" t="str">
        <f>+'5 - Diseño y Valoración Control'!K163</f>
        <v>Correctivo</v>
      </c>
      <c r="Y151" s="99" t="str">
        <f t="shared" si="24"/>
        <v>Impacto</v>
      </c>
      <c r="Z151" s="212" t="str">
        <f>+'5 - Diseño y Valoración Control'!M163</f>
        <v>Manual</v>
      </c>
      <c r="AA151" s="99" t="str">
        <f t="shared" si="25"/>
        <v>25%</v>
      </c>
      <c r="AB151" s="212" t="str">
        <f>+'5 - Diseño y Valoración Control'!O163</f>
        <v>Documentado</v>
      </c>
      <c r="AC151" s="212" t="s">
        <v>421</v>
      </c>
      <c r="AD151" s="212" t="str">
        <f>+'5 - Diseño y Valoración Control'!Q163</f>
        <v>Con registro</v>
      </c>
      <c r="AE151" s="202">
        <f>+'5 - Diseño y Valoración Control'!R163</f>
        <v>0</v>
      </c>
      <c r="AF151" s="185" t="str">
        <f>+'5 - Diseño y Valoración Control'!S163</f>
        <v/>
      </c>
      <c r="AG151" s="202">
        <f>+'5 - Diseño y Valoración Control'!T163</f>
        <v>0</v>
      </c>
      <c r="AH151" s="185" t="str">
        <f>+'5 - Diseño y Valoración Control'!U163</f>
        <v/>
      </c>
      <c r="AI151" s="185" t="str">
        <f>+'5 - Diseño y Valoración Control'!V163</f>
        <v/>
      </c>
      <c r="AJ151" s="185"/>
      <c r="AK151" s="247" t="str">
        <f>+'6 - Plan de Acciones Preventiva'!F161</f>
        <v>P 63.2</v>
      </c>
      <c r="AL151" s="211"/>
      <c r="AM151" s="211" t="str">
        <f>+'6 - Plan de Acciones Preventiva'!H161</f>
        <v/>
      </c>
      <c r="AN151" s="211">
        <f>+'6 - Plan de Acciones Preventiva'!I161</f>
        <v>0</v>
      </c>
      <c r="AO151" s="293"/>
      <c r="AP151" s="212"/>
      <c r="AQ151" s="238" t="e">
        <f t="shared" si="31"/>
        <v>#DIV/0!</v>
      </c>
      <c r="AR151" s="212"/>
      <c r="AS151" s="243"/>
      <c r="AT151" s="243"/>
      <c r="AU151" s="212"/>
      <c r="AV151" s="212"/>
      <c r="AW151" s="212"/>
      <c r="AX151" s="212"/>
      <c r="AY151" s="212"/>
      <c r="AZ151" s="212">
        <f>+'7 - Materialización del Riesgo'!L162</f>
        <v>0</v>
      </c>
      <c r="BA151" s="212">
        <f>+'7 - Materialización del Riesgo'!M162</f>
        <v>0</v>
      </c>
      <c r="BB151" s="212">
        <f>+'7 - Materialización del Riesgo'!N162</f>
        <v>0</v>
      </c>
      <c r="BC151" s="212">
        <f>+'7 - Materialización del Riesgo'!O162</f>
        <v>0</v>
      </c>
      <c r="BD151" s="212" t="e">
        <f>+'7 - Materialización del Riesgo'!P162</f>
        <v>#DIV/0!</v>
      </c>
      <c r="BE151" s="238">
        <f>+'7 - Materialización del Riesgo'!Q162</f>
        <v>1</v>
      </c>
    </row>
    <row r="152" spans="2:57" s="114" customFormat="1" ht="75" x14ac:dyDescent="0.25">
      <c r="B152" s="211" t="str">
        <f>+'3 - Identificación del Riesgo'!B163</f>
        <v>GESTIÓN FINANCIERA</v>
      </c>
      <c r="C152" s="211" t="str">
        <f>+'3 - Identificación del Riesgo'!C163</f>
        <v>Administrar los recursos e información financiera con base en las necesidades de las dependencias de la Agencia y organismos estatales requirentes, a través de mecanismos de dirección, registro, ejecución, control y seguimiento de los recursos</v>
      </c>
      <c r="D152" s="211" t="str">
        <f>+'3 - Identificación del Riesgo'!D163</f>
        <v>Desde la elaboración del anteproyecto de presupuesto de la ANT, hasta la presentación de los estados financieros</v>
      </c>
      <c r="E152" s="212" t="str">
        <f>+'3 - Identificación del Riesgo'!F163</f>
        <v>SUBDIRECCIÓN ADMINISTRATIVA Y FINANCIERA</v>
      </c>
      <c r="F152" s="247" t="str">
        <f>+'3 - Identificación del Riesgo'!G163</f>
        <v>R 64</v>
      </c>
      <c r="G152" s="212" t="s">
        <v>2338</v>
      </c>
      <c r="H152" s="212" t="str">
        <f>+'3 - Identificación del Riesgo'!I163</f>
        <v>Afectación Económica o presupuestal</v>
      </c>
      <c r="I152" s="291" t="s">
        <v>2339</v>
      </c>
      <c r="J152" s="215">
        <f>+'3 - Identificación del Riesgo'!O163</f>
        <v>44701</v>
      </c>
      <c r="K152" s="215" t="str">
        <f>+'3 - Identificación del Riesgo'!K163</f>
        <v>FINANCIEROS</v>
      </c>
      <c r="L152" s="214" t="str">
        <f>+'3 - Identificación del Riesgo'!N163</f>
        <v>Ejecución y administración de procesos</v>
      </c>
      <c r="M152" s="213">
        <v>12</v>
      </c>
      <c r="N152" s="241" t="str">
        <f t="shared" si="26"/>
        <v>Baja</v>
      </c>
      <c r="O152" s="242">
        <f t="shared" si="27"/>
        <v>0.4</v>
      </c>
      <c r="P152" s="213" t="s">
        <v>956</v>
      </c>
      <c r="Q152" s="241" t="str">
        <f>IF(OR(P152=[1]Datos!$A$23,P152=[1]Datos!$B$23),"Leve",IF(OR(P152=[1]Datos!$A$24,P152=[1]Datos!$B$24),"Menor",IF(OR(P152=[1]Datos!$A$25,P152=[1]Datos!$B$25),"Moderado",IF(OR(P152=[1]Datos!$A$26,P152=[1]Datos!$B$26),"Mayor",IF(OR(P152=[1]Datos!$A$27,P152=[1]Datos!$B$27),"Catastrófico","")))))</f>
        <v>Mayor</v>
      </c>
      <c r="R152" s="242">
        <f t="shared" si="28"/>
        <v>0.8</v>
      </c>
      <c r="S152" s="241" t="str">
        <f t="shared" si="29"/>
        <v>Alto</v>
      </c>
      <c r="T152" s="241" t="str">
        <f t="shared" si="30"/>
        <v>Reducir</v>
      </c>
      <c r="U152" s="247" t="str">
        <f>+'5 - Diseño y Valoración Control'!H164</f>
        <v>C 64.1</v>
      </c>
      <c r="V152" s="211" t="str">
        <f>+'5 - Diseño y Valoración Control'!I164</f>
        <v>SUBDIRECCIÓN ADMINISTRATIVA Y FINANCIERA (CONTABILIDAD)</v>
      </c>
      <c r="W152" s="211" t="s">
        <v>2340</v>
      </c>
      <c r="X152" s="212" t="str">
        <f>+'5 - Diseño y Valoración Control'!K164</f>
        <v>Detectivo</v>
      </c>
      <c r="Y152" s="99" t="str">
        <f t="shared" si="24"/>
        <v>Impacto</v>
      </c>
      <c r="Z152" s="212" t="str">
        <f>+'5 - Diseño y Valoración Control'!M164</f>
        <v>Manual</v>
      </c>
      <c r="AA152" s="99" t="str">
        <f t="shared" si="25"/>
        <v>30%</v>
      </c>
      <c r="AB152" s="212" t="s">
        <v>2341</v>
      </c>
      <c r="AC152" s="212" t="s">
        <v>421</v>
      </c>
      <c r="AD152" s="212" t="str">
        <f>+'5 - Diseño y Valoración Control'!Q164</f>
        <v>Con registro</v>
      </c>
      <c r="AE152" s="202">
        <f>+'5 - Diseño y Valoración Control'!R164</f>
        <v>0.4</v>
      </c>
      <c r="AF152" s="185" t="str">
        <f>+'5 - Diseño y Valoración Control'!S164</f>
        <v>Baja</v>
      </c>
      <c r="AG152" s="202">
        <f>+'5 - Diseño y Valoración Control'!T164</f>
        <v>0.56000000000000005</v>
      </c>
      <c r="AH152" s="185" t="str">
        <f>+'5 - Diseño y Valoración Control'!U164</f>
        <v>Moderado</v>
      </c>
      <c r="AI152" s="185" t="str">
        <f>+'5 - Diseño y Valoración Control'!V164</f>
        <v>Moderado</v>
      </c>
      <c r="AJ152" s="185" t="str">
        <f>+'5 - Diseño y Valoración Control'!W164</f>
        <v>Reducir</v>
      </c>
      <c r="AK152" s="247" t="str">
        <f>+'6 - Plan de Acciones Preventiva'!F162</f>
        <v>P 64.1</v>
      </c>
      <c r="AL152" s="211" t="s">
        <v>2342</v>
      </c>
      <c r="AM152" s="211" t="str">
        <f>+'6 - Plan de Acciones Preventiva'!H162</f>
        <v>SUBDIRECCIÓN ADMINISTRATIVA Y FINANCIERA (CONTABILIDAD)</v>
      </c>
      <c r="AN152" s="211" t="s">
        <v>2343</v>
      </c>
      <c r="AO152" s="294">
        <v>5</v>
      </c>
      <c r="AP152" s="212">
        <v>3</v>
      </c>
      <c r="AQ152" s="238">
        <f t="shared" si="31"/>
        <v>0.6</v>
      </c>
      <c r="AR152" s="212" t="s">
        <v>667</v>
      </c>
      <c r="AS152" s="243" t="s">
        <v>2495</v>
      </c>
      <c r="AT152" s="243"/>
      <c r="AU152" s="212" t="s">
        <v>326</v>
      </c>
      <c r="AV152" s="212"/>
      <c r="AW152" s="212"/>
      <c r="AX152" s="212"/>
      <c r="AY152" s="212"/>
      <c r="AZ152" s="212">
        <f>+'7 - Materialización del Riesgo'!L163</f>
        <v>0</v>
      </c>
      <c r="BA152" s="212">
        <f>+'7 - Materialización del Riesgo'!M163</f>
        <v>0</v>
      </c>
      <c r="BB152" s="212">
        <f>+'7 - Materialización del Riesgo'!N163</f>
        <v>0</v>
      </c>
      <c r="BC152" s="212">
        <f>+'7 - Materialización del Riesgo'!O163</f>
        <v>0</v>
      </c>
      <c r="BD152" s="212" t="e">
        <f>+'7 - Materialización del Riesgo'!P163</f>
        <v>#DIV/0!</v>
      </c>
      <c r="BE152" s="238">
        <f>+'7 - Materialización del Riesgo'!Q163</f>
        <v>1</v>
      </c>
    </row>
    <row r="153" spans="2:57" s="114" customFormat="1" ht="90" x14ac:dyDescent="0.25">
      <c r="B153" s="211" t="str">
        <f>+'3 - Identificación del Riesgo'!B165</f>
        <v>GESTIÓN FINANCIERA</v>
      </c>
      <c r="C153" s="211" t="str">
        <f>+'3 - Identificación del Riesgo'!C165</f>
        <v>Administrar los recursos e información financiera con base en las necesidades de las dependencias de la Agencia y organismos estatales requirentes, a través de mecanismos de dirección, registro, ejecución, control y seguimiento de los recursos</v>
      </c>
      <c r="D153" s="211" t="str">
        <f>+'3 - Identificación del Riesgo'!D165</f>
        <v>Desde la elaboración del anteproyecto de presupuesto de la ANT, hasta la presentación de los estados financieros</v>
      </c>
      <c r="E153" s="212" t="str">
        <f>+'3 - Identificación del Riesgo'!F165</f>
        <v>SUBDIRECCIÓN ADMINISTRATIVA Y FINANCIERA</v>
      </c>
      <c r="F153" s="247" t="str">
        <f>+'3 - Identificación del Riesgo'!G165</f>
        <v>R 65</v>
      </c>
      <c r="G153" s="212" t="str">
        <f>+'3 - Identificación del Riesgo'!H165</f>
        <v>Generar Estados Financieros que no sean razonables</v>
      </c>
      <c r="H153" s="212" t="str">
        <f>+'3 - Identificación del Riesgo'!I165</f>
        <v>Pérdida Reputacional</v>
      </c>
      <c r="I153" s="211"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53" s="215">
        <f>+'3 - Identificación del Riesgo'!O165</f>
        <v>44701</v>
      </c>
      <c r="K153" s="215" t="str">
        <f>+'3 - Identificación del Riesgo'!K165</f>
        <v>FINANCIEROS</v>
      </c>
      <c r="L153" s="214" t="str">
        <f>+'3 - Identificación del Riesgo'!N165</f>
        <v>Ejecución y administración de procesos</v>
      </c>
      <c r="M153" s="213">
        <v>12</v>
      </c>
      <c r="N153" s="241" t="str">
        <f t="shared" si="26"/>
        <v>Baja</v>
      </c>
      <c r="O153" s="242">
        <f t="shared" si="27"/>
        <v>0.4</v>
      </c>
      <c r="P153" s="213" t="s">
        <v>702</v>
      </c>
      <c r="Q153" s="241" t="str">
        <f>IF(OR(P153=[1]Datos!$A$23,P153=[1]Datos!$B$23),"Leve",IF(OR(P153=[1]Datos!$A$24,P153=[1]Datos!$B$24),"Menor",IF(OR(P153=[1]Datos!$A$25,P153=[1]Datos!$B$25),"Moderado",IF(OR(P153=[1]Datos!$A$26,P153=[1]Datos!$B$26),"Mayor",IF(OR(P153=[1]Datos!$A$27,P153=[1]Datos!$B$27),"Catastrófico","")))))</f>
        <v>Menor</v>
      </c>
      <c r="R153" s="242">
        <f t="shared" si="28"/>
        <v>0.4</v>
      </c>
      <c r="S153" s="241" t="str">
        <f t="shared" si="29"/>
        <v>Moderado</v>
      </c>
      <c r="T153" s="241" t="str">
        <f t="shared" si="30"/>
        <v>Reducir</v>
      </c>
      <c r="U153" s="247" t="str">
        <f>+'5 - Diseño y Valoración Control'!H166</f>
        <v>C 65.1</v>
      </c>
      <c r="V153" s="211" t="str">
        <f>+'5 - Diseño y Valoración Control'!I166</f>
        <v>CONTADOR(A) DE LA SUBDIRECCIÓN ADMINISTRATIVA Y FINANCIERA</v>
      </c>
      <c r="W153" s="211" t="s">
        <v>2436</v>
      </c>
      <c r="X153" s="212" t="str">
        <f>+'5 - Diseño y Valoración Control'!K166</f>
        <v>Detectivo</v>
      </c>
      <c r="Y153" s="99" t="str">
        <f t="shared" si="24"/>
        <v>Impacto</v>
      </c>
      <c r="Z153" s="212" t="str">
        <f>+'5 - Diseño y Valoración Control'!M166</f>
        <v>Manual</v>
      </c>
      <c r="AA153" s="99" t="str">
        <f t="shared" si="25"/>
        <v>30%</v>
      </c>
      <c r="AB153" s="212" t="str">
        <f>+'5 - Diseño y Valoración Control'!O166</f>
        <v>Documentado</v>
      </c>
      <c r="AC153" s="212" t="s">
        <v>421</v>
      </c>
      <c r="AD153" s="212" t="str">
        <f>+'5 - Diseño y Valoración Control'!Q166</f>
        <v>Con registro</v>
      </c>
      <c r="AE153" s="202">
        <f>+'5 - Diseño y Valoración Control'!R166</f>
        <v>0.4</v>
      </c>
      <c r="AF153" s="185" t="str">
        <f>+'5 - Diseño y Valoración Control'!S166</f>
        <v>Baja</v>
      </c>
      <c r="AG153" s="202">
        <f>+'5 - Diseño y Valoración Control'!T166</f>
        <v>0.42</v>
      </c>
      <c r="AH153" s="185" t="str">
        <f>+'5 - Diseño y Valoración Control'!U166</f>
        <v>Moderado</v>
      </c>
      <c r="AI153" s="185" t="str">
        <f>+'5 - Diseño y Valoración Control'!V166</f>
        <v>Moderado</v>
      </c>
      <c r="AJ153" s="185" t="str">
        <f>+'5 - Diseño y Valoración Control'!W166</f>
        <v>Reducir</v>
      </c>
      <c r="AK153" s="247" t="str">
        <f>+'6 - Plan de Acciones Preventiva'!F164</f>
        <v>P 65.1</v>
      </c>
      <c r="AL153" s="211" t="s">
        <v>1469</v>
      </c>
      <c r="AM153" s="211" t="str">
        <f>+'6 - Plan de Acciones Preventiva'!H164</f>
        <v>EQUIPO DE CONTABILIDAD
(SUBDIRECCIÓN ADMINISTRATIVA Y FINANCIERA)</v>
      </c>
      <c r="AN153" s="211" t="s">
        <v>2344</v>
      </c>
      <c r="AO153" s="294">
        <v>1</v>
      </c>
      <c r="AP153" s="293">
        <v>1</v>
      </c>
      <c r="AQ153" s="238">
        <f t="shared" si="31"/>
        <v>1</v>
      </c>
      <c r="AR153" s="212" t="s">
        <v>2439</v>
      </c>
      <c r="AS153" s="300" t="s">
        <v>2404</v>
      </c>
      <c r="AT153" s="243"/>
      <c r="AU153" s="212" t="s">
        <v>326</v>
      </c>
      <c r="AV153" s="212"/>
      <c r="AW153" s="212"/>
      <c r="AX153" s="212"/>
      <c r="AY153" s="212"/>
      <c r="AZ153" s="212">
        <f>+'7 - Materialización del Riesgo'!L165</f>
        <v>0</v>
      </c>
      <c r="BA153" s="212">
        <f>+'7 - Materialización del Riesgo'!M165</f>
        <v>0</v>
      </c>
      <c r="BB153" s="212">
        <f>+'7 - Materialización del Riesgo'!N165</f>
        <v>0</v>
      </c>
      <c r="BC153" s="212">
        <f>+'7 - Materialización del Riesgo'!O165</f>
        <v>0</v>
      </c>
      <c r="BD153" s="212" t="e">
        <f>+'7 - Materialización del Riesgo'!P165</f>
        <v>#DIV/0!</v>
      </c>
      <c r="BE153" s="238">
        <f>+'7 - Materialización del Riesgo'!Q165</f>
        <v>1</v>
      </c>
    </row>
    <row r="154" spans="2:57" s="114" customFormat="1" ht="90" x14ac:dyDescent="0.25">
      <c r="B154" s="211" t="str">
        <f>+'3 - Identificación del Riesgo'!B166</f>
        <v>GESTIÓN FINANCIERA</v>
      </c>
      <c r="C154" s="211" t="str">
        <f>+'3 - Identificación del Riesgo'!C166</f>
        <v>Administrar los recursos e información financiera con base en las necesidades de las dependencias de la Agencia y organismos estatales requirentes, a través de mecanismos de dirección, registro, ejecución, control y seguimiento de los recursos</v>
      </c>
      <c r="D154" s="211" t="str">
        <f>+'3 - Identificación del Riesgo'!D166</f>
        <v>Desde la elaboración del anteproyecto de presupuesto de la ANT, hasta la presentación de los estados financieros</v>
      </c>
      <c r="E154" s="212" t="str">
        <f>+'3 - Identificación del Riesgo'!F166</f>
        <v>SUBDIRECCIÓN ADMINISTRATIVA Y FINANCIERA</v>
      </c>
      <c r="F154" s="247" t="str">
        <f>+'3 - Identificación del Riesgo'!G166</f>
        <v>R 65</v>
      </c>
      <c r="G154" s="212" t="str">
        <f>+'3 - Identificación del Riesgo'!H166</f>
        <v>Generar Estados Financieros que no sean razonables</v>
      </c>
      <c r="H154" s="212" t="str">
        <f>+'3 - Identificación del Riesgo'!I166</f>
        <v>Pérdida Reputacional</v>
      </c>
      <c r="I154" s="211"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54" s="215">
        <f>+'3 - Identificación del Riesgo'!O166</f>
        <v>44701</v>
      </c>
      <c r="K154" s="215" t="str">
        <f>+'3 - Identificación del Riesgo'!K166</f>
        <v>FINANCIEROS</v>
      </c>
      <c r="L154" s="214" t="str">
        <f>+'3 - Identificación del Riesgo'!N166</f>
        <v>Ejecución y administración de procesos</v>
      </c>
      <c r="M154" s="213">
        <v>12</v>
      </c>
      <c r="N154" s="241" t="str">
        <f t="shared" si="26"/>
        <v>Baja</v>
      </c>
      <c r="O154" s="242">
        <f t="shared" si="27"/>
        <v>0.4</v>
      </c>
      <c r="P154" s="213" t="s">
        <v>702</v>
      </c>
      <c r="Q154" s="241" t="str">
        <f>IF(OR(P154=[1]Datos!$A$23,P154=[1]Datos!$B$23),"Leve",IF(OR(P154=[1]Datos!$A$24,P154=[1]Datos!$B$24),"Menor",IF(OR(P154=[1]Datos!$A$25,P154=[1]Datos!$B$25),"Moderado",IF(OR(P154=[1]Datos!$A$26,P154=[1]Datos!$B$26),"Mayor",IF(OR(P154=[1]Datos!$A$27,P154=[1]Datos!$B$27),"Catastrófico","")))))</f>
        <v>Menor</v>
      </c>
      <c r="R154" s="242">
        <f t="shared" si="28"/>
        <v>0.4</v>
      </c>
      <c r="S154" s="241" t="str">
        <f t="shared" si="29"/>
        <v>Moderado</v>
      </c>
      <c r="T154" s="241" t="str">
        <f t="shared" si="30"/>
        <v>Reducir</v>
      </c>
      <c r="U154" s="247" t="str">
        <f>+'5 - Diseño y Valoración Control'!H167</f>
        <v>C 65.2</v>
      </c>
      <c r="V154" s="211" t="str">
        <f>+'5 - Diseño y Valoración Control'!I167</f>
        <v>CONTADOR(A) DE LA SUBDIRECCIÓN ADMINISTRATIVA Y FINANCIERA</v>
      </c>
      <c r="W154" s="211" t="s">
        <v>2114</v>
      </c>
      <c r="X154" s="212" t="str">
        <f>+'5 - Diseño y Valoración Control'!K167</f>
        <v>Detectivo</v>
      </c>
      <c r="Y154" s="99" t="str">
        <f t="shared" si="24"/>
        <v>Impacto</v>
      </c>
      <c r="Z154" s="212" t="str">
        <f>+'5 - Diseño y Valoración Control'!M167</f>
        <v>Manual</v>
      </c>
      <c r="AA154" s="99" t="str">
        <f t="shared" si="25"/>
        <v>30%</v>
      </c>
      <c r="AB154" s="212" t="str">
        <f>+'5 - Diseño y Valoración Control'!O167</f>
        <v>Documentado</v>
      </c>
      <c r="AC154" s="212" t="s">
        <v>421</v>
      </c>
      <c r="AD154" s="212" t="str">
        <f>+'5 - Diseño y Valoración Control'!Q167</f>
        <v>Con registro</v>
      </c>
      <c r="AE154" s="202">
        <f>+'5 - Diseño y Valoración Control'!R167</f>
        <v>0.4</v>
      </c>
      <c r="AF154" s="185" t="str">
        <f>+'5 - Diseño y Valoración Control'!S167</f>
        <v>Baja</v>
      </c>
      <c r="AG154" s="202">
        <f>+'5 - Diseño y Valoración Control'!T167</f>
        <v>0.29399999999999998</v>
      </c>
      <c r="AH154" s="185" t="str">
        <f>+'5 - Diseño y Valoración Control'!U167</f>
        <v>Menor</v>
      </c>
      <c r="AI154" s="185" t="str">
        <f>+'5 - Diseño y Valoración Control'!V167</f>
        <v>Moderado</v>
      </c>
      <c r="AJ154" s="185" t="str">
        <f>+'5 - Diseño y Valoración Control'!W167</f>
        <v>Reducir</v>
      </c>
      <c r="AK154" s="247" t="str">
        <f>+'6 - Plan de Acciones Preventiva'!F165</f>
        <v>P 65.2</v>
      </c>
      <c r="AL154" s="211" t="s">
        <v>1472</v>
      </c>
      <c r="AM154" s="211" t="str">
        <f>+'6 - Plan de Acciones Preventiva'!H165</f>
        <v>EQUIPO DE CONTABILIDAD
(SUBDIRECCIÓN ADMINISTRATIVA Y FINANCIERA)</v>
      </c>
      <c r="AN154" s="211" t="s">
        <v>2344</v>
      </c>
      <c r="AO154" s="294">
        <v>1</v>
      </c>
      <c r="AP154" s="212">
        <v>0</v>
      </c>
      <c r="AQ154" s="238">
        <f t="shared" si="31"/>
        <v>0</v>
      </c>
      <c r="AR154" s="212" t="s">
        <v>667</v>
      </c>
      <c r="AS154" s="243" t="s">
        <v>2496</v>
      </c>
      <c r="AT154" s="243"/>
      <c r="AU154" s="212"/>
      <c r="AV154" s="212"/>
      <c r="AW154" s="212"/>
      <c r="AX154" s="212"/>
      <c r="AY154" s="212"/>
      <c r="AZ154" s="212">
        <f>+'7 - Materialización del Riesgo'!L166</f>
        <v>0</v>
      </c>
      <c r="BA154" s="212">
        <f>+'7 - Materialización del Riesgo'!M166</f>
        <v>0</v>
      </c>
      <c r="BB154" s="212">
        <f>+'7 - Materialización del Riesgo'!N166</f>
        <v>0</v>
      </c>
      <c r="BC154" s="212">
        <f>+'7 - Materialización del Riesgo'!O166</f>
        <v>0</v>
      </c>
      <c r="BD154" s="212" t="e">
        <f>+'7 - Materialización del Riesgo'!P166</f>
        <v>#DIV/0!</v>
      </c>
      <c r="BE154" s="238">
        <f>+'7 - Materialización del Riesgo'!Q166</f>
        <v>1</v>
      </c>
    </row>
    <row r="155" spans="2:57" s="114" customFormat="1" ht="90" x14ac:dyDescent="0.25">
      <c r="B155" s="211" t="str">
        <f>+'3 - Identificación del Riesgo'!B167</f>
        <v>GESTIÓN FINANCIERA</v>
      </c>
      <c r="C155" s="211" t="str">
        <f>+'3 - Identificación del Riesgo'!C167</f>
        <v>Administrar los recursos e información financiera con base en las necesidades de las dependencias de la Agencia y organismos estatales requirentes, a través de mecanismos de dirección, registro, ejecución, control y seguimiento de los recursos</v>
      </c>
      <c r="D155" s="211" t="str">
        <f>+'3 - Identificación del Riesgo'!D167</f>
        <v>Desde la elaboración del anteproyecto de presupuesto de la ANT, hasta la presentación de los estados financieros</v>
      </c>
      <c r="E155" s="212" t="str">
        <f>+'3 - Identificación del Riesgo'!F167</f>
        <v>SUBDIRECCIÓN ADMINISTRATIVA Y FINANCIERA</v>
      </c>
      <c r="F155" s="247" t="str">
        <f>+'3 - Identificación del Riesgo'!G167</f>
        <v>R 65</v>
      </c>
      <c r="G155" s="212" t="str">
        <f>+'3 - Identificación del Riesgo'!H167</f>
        <v>Generar Estados Financieros que no sean razonables</v>
      </c>
      <c r="H155" s="212" t="str">
        <f>+'3 - Identificación del Riesgo'!I167</f>
        <v>Pérdida Reputacional</v>
      </c>
      <c r="I155" s="211"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J155" s="215">
        <f>+'3 - Identificación del Riesgo'!O167</f>
        <v>44701</v>
      </c>
      <c r="K155" s="215" t="str">
        <f>+'3 - Identificación del Riesgo'!K167</f>
        <v>FINANCIEROS</v>
      </c>
      <c r="L155" s="214" t="str">
        <f>+'3 - Identificación del Riesgo'!N167</f>
        <v>Ejecución y administración de procesos</v>
      </c>
      <c r="M155" s="213">
        <v>12</v>
      </c>
      <c r="N155" s="241" t="str">
        <f t="shared" si="26"/>
        <v>Baja</v>
      </c>
      <c r="O155" s="242">
        <f t="shared" si="27"/>
        <v>0.4</v>
      </c>
      <c r="P155" s="213" t="s">
        <v>702</v>
      </c>
      <c r="Q155" s="241" t="str">
        <f>IF(OR(P155=[1]Datos!$A$23,P155=[1]Datos!$B$23),"Leve",IF(OR(P155=[1]Datos!$A$24,P155=[1]Datos!$B$24),"Menor",IF(OR(P155=[1]Datos!$A$25,P155=[1]Datos!$B$25),"Moderado",IF(OR(P155=[1]Datos!$A$26,P155=[1]Datos!$B$26),"Mayor",IF(OR(P155=[1]Datos!$A$27,P155=[1]Datos!$B$27),"Catastrófico","")))))</f>
        <v>Menor</v>
      </c>
      <c r="R155" s="242">
        <f t="shared" si="28"/>
        <v>0.4</v>
      </c>
      <c r="S155" s="241" t="str">
        <f t="shared" si="29"/>
        <v>Moderado</v>
      </c>
      <c r="T155" s="241" t="str">
        <f t="shared" si="30"/>
        <v>Reducir</v>
      </c>
      <c r="U155" s="247" t="str">
        <f>+'5 - Diseño y Valoración Control'!H168</f>
        <v>C 65.3</v>
      </c>
      <c r="V155" s="211" t="str">
        <f>+'5 - Diseño y Valoración Control'!I168</f>
        <v>CONTADOR(A) DE LA SUBDIRECCIÓN ADMINISTRATIVA Y FINANCIERA</v>
      </c>
      <c r="W155" s="211" t="s">
        <v>2115</v>
      </c>
      <c r="X155" s="212" t="str">
        <f>+'5 - Diseño y Valoración Control'!K168</f>
        <v>Correctivo</v>
      </c>
      <c r="Y155" s="99" t="str">
        <f t="shared" si="24"/>
        <v>Impacto</v>
      </c>
      <c r="Z155" s="212" t="str">
        <f>+'5 - Diseño y Valoración Control'!M168</f>
        <v>Manual</v>
      </c>
      <c r="AA155" s="99" t="str">
        <f t="shared" si="25"/>
        <v>25%</v>
      </c>
      <c r="AB155" s="212" t="str">
        <f>+'5 - Diseño y Valoración Control'!O168</f>
        <v>Documentado</v>
      </c>
      <c r="AC155" s="212" t="s">
        <v>421</v>
      </c>
      <c r="AD155" s="212" t="str">
        <f>+'5 - Diseño y Valoración Control'!Q168</f>
        <v>Con registro</v>
      </c>
      <c r="AE155" s="202">
        <f>+'5 - Diseño y Valoración Control'!R168</f>
        <v>0</v>
      </c>
      <c r="AF155" s="185" t="str">
        <f>+'5 - Diseño y Valoración Control'!S168</f>
        <v/>
      </c>
      <c r="AG155" s="202">
        <f>+'5 - Diseño y Valoración Control'!T168</f>
        <v>0</v>
      </c>
      <c r="AH155" s="185" t="str">
        <f>+'5 - Diseño y Valoración Control'!U168</f>
        <v/>
      </c>
      <c r="AI155" s="185" t="str">
        <f>+'5 - Diseño y Valoración Control'!V168</f>
        <v/>
      </c>
      <c r="AJ155" s="185"/>
      <c r="AK155" s="247" t="str">
        <f>+'6 - Plan de Acciones Preventiva'!F166</f>
        <v>P 65.3</v>
      </c>
      <c r="AL155" s="211" t="str">
        <f>+'6 - Plan de Acciones Preventiva'!G166</f>
        <v>Realizar mensualmente el analisis verificación y conciliación de la información que reportan las dependencias y que impacta en la razonabilidad de los Estados Financieros.</v>
      </c>
      <c r="AM155" s="211" t="str">
        <f>+'6 - Plan de Acciones Preventiva'!H166</f>
        <v>EQUIPO DE CONTABILIDAD
(SUBDIRECCIÓN ADMINISTRATIVA Y FINANCIERA)</v>
      </c>
      <c r="AN155" s="211" t="str">
        <f>+'6 - Plan de Acciones Preventiva'!I166</f>
        <v xml:space="preserve">conciliaciones realizadas mensualmente a corte de octubre </v>
      </c>
      <c r="AO155" s="294">
        <v>10</v>
      </c>
      <c r="AP155" s="212">
        <v>8</v>
      </c>
      <c r="AQ155" s="238">
        <f t="shared" si="31"/>
        <v>0.8</v>
      </c>
      <c r="AR155" s="212" t="s">
        <v>667</v>
      </c>
      <c r="AS155" s="243" t="s">
        <v>2498</v>
      </c>
      <c r="AT155" s="243"/>
      <c r="AU155" s="212"/>
      <c r="AV155" s="212"/>
      <c r="AW155" s="212"/>
      <c r="AX155" s="212"/>
      <c r="AY155" s="212"/>
      <c r="AZ155" s="212">
        <f>+'7 - Materialización del Riesgo'!L167</f>
        <v>0</v>
      </c>
      <c r="BA155" s="212">
        <f>+'7 - Materialización del Riesgo'!M167</f>
        <v>0</v>
      </c>
      <c r="BB155" s="212">
        <f>+'7 - Materialización del Riesgo'!N167</f>
        <v>0</v>
      </c>
      <c r="BC155" s="212">
        <f>+'7 - Materialización del Riesgo'!O167</f>
        <v>0</v>
      </c>
      <c r="BD155" s="212" t="e">
        <f>+'7 - Materialización del Riesgo'!P167</f>
        <v>#DIV/0!</v>
      </c>
      <c r="BE155" s="238">
        <f>+'7 - Materialización del Riesgo'!Q167</f>
        <v>1</v>
      </c>
    </row>
    <row r="156" spans="2:57" s="114" customFormat="1" ht="75" x14ac:dyDescent="0.25">
      <c r="B156" s="211" t="str">
        <f>+'3 - Identificación del Riesgo'!B168</f>
        <v>GESTIÓN FINANCIERA</v>
      </c>
      <c r="C156" s="211" t="str">
        <f>+'3 - Identificación del Riesgo'!C168</f>
        <v>Administrar los recursos e información financiera con base en las necesidades de las dependencias de la Agencia y organismos estatales requirentes, a través de mecanismos de dirección, registro, ejecución, control y seguimiento de los recursos</v>
      </c>
      <c r="D156" s="211" t="str">
        <f>+'3 - Identificación del Riesgo'!D168</f>
        <v>Desde la elaboración del anteproyecto de presupuesto de la ANT, hasta la presentación de los estados financieros</v>
      </c>
      <c r="E156" s="212" t="str">
        <f>+'3 - Identificación del Riesgo'!F168</f>
        <v>SUBDIRECCIÓN ADMINISTRATIVA Y FINANCIERA</v>
      </c>
      <c r="F156" s="247" t="str">
        <f>+'3 - Identificación del Riesgo'!G168</f>
        <v>R 66</v>
      </c>
      <c r="G156" s="212" t="s">
        <v>2345</v>
      </c>
      <c r="H156" s="212" t="str">
        <f>+'3 - Identificación del Riesgo'!I168</f>
        <v>Pérdida Reputacional</v>
      </c>
      <c r="I156" s="211" t="s">
        <v>2346</v>
      </c>
      <c r="J156" s="215">
        <f>+'3 - Identificación del Riesgo'!O168</f>
        <v>44701</v>
      </c>
      <c r="K156" s="215" t="str">
        <f>+'3 - Identificación del Riesgo'!K168</f>
        <v>FINANCIEROS</v>
      </c>
      <c r="L156" s="214" t="str">
        <f>+'3 - Identificación del Riesgo'!N168</f>
        <v>Ejecución y administración de procesos</v>
      </c>
      <c r="M156" s="213">
        <v>12</v>
      </c>
      <c r="N156" s="241" t="str">
        <f t="shared" si="26"/>
        <v>Baja</v>
      </c>
      <c r="O156" s="242">
        <f t="shared" si="27"/>
        <v>0.4</v>
      </c>
      <c r="P156" s="213" t="s">
        <v>393</v>
      </c>
      <c r="Q156" s="241" t="str">
        <f>IF(OR(P156=[1]Datos!$A$23,P156=[1]Datos!$B$23),"Leve",IF(OR(P156=[1]Datos!$A$24,P156=[1]Datos!$B$24),"Menor",IF(OR(P156=[1]Datos!$A$25,P156=[1]Datos!$B$25),"Moderado",IF(OR(P156=[1]Datos!$A$26,P156=[1]Datos!$B$26),"Mayor",IF(OR(P156=[1]Datos!$A$27,P156=[1]Datos!$B$27),"Catastrófico","")))))</f>
        <v>Moderado</v>
      </c>
      <c r="R156" s="242">
        <f t="shared" si="28"/>
        <v>0.6</v>
      </c>
      <c r="S156" s="241" t="str">
        <f t="shared" si="29"/>
        <v>Moderado</v>
      </c>
      <c r="T156" s="241" t="str">
        <f t="shared" si="30"/>
        <v>Reducir</v>
      </c>
      <c r="U156" s="247" t="str">
        <f>+'5 - Diseño y Valoración Control'!H169</f>
        <v>C 66.1</v>
      </c>
      <c r="V156" s="211" t="str">
        <f>+'5 - Diseño y Valoración Control'!I169</f>
        <v>PERSONA ENCARGADA DE CARTERA</v>
      </c>
      <c r="W156" s="211" t="s">
        <v>2347</v>
      </c>
      <c r="X156" s="212" t="s">
        <v>408</v>
      </c>
      <c r="Y156" s="99" t="str">
        <f t="shared" si="24"/>
        <v>Impacto</v>
      </c>
      <c r="Z156" s="212" t="str">
        <f>+'5 - Diseño y Valoración Control'!M169</f>
        <v>Manual</v>
      </c>
      <c r="AA156" s="99" t="str">
        <f t="shared" si="25"/>
        <v>30%</v>
      </c>
      <c r="AB156" s="212" t="str">
        <f>+'5 - Diseño y Valoración Control'!O169</f>
        <v>Documentado</v>
      </c>
      <c r="AC156" s="212" t="s">
        <v>421</v>
      </c>
      <c r="AD156" s="212" t="str">
        <f>+'5 - Diseño y Valoración Control'!Q169</f>
        <v>Con registro</v>
      </c>
      <c r="AE156" s="202">
        <f>+'5 - Diseño y Valoración Control'!R169</f>
        <v>0.4</v>
      </c>
      <c r="AF156" s="185" t="str">
        <f>+'5 - Diseño y Valoración Control'!S169</f>
        <v>Baja</v>
      </c>
      <c r="AG156" s="202">
        <f>+'5 - Diseño y Valoración Control'!T169</f>
        <v>0.56000000000000005</v>
      </c>
      <c r="AH156" s="185" t="str">
        <f>+'5 - Diseño y Valoración Control'!U169</f>
        <v>Moderado</v>
      </c>
      <c r="AI156" s="185" t="str">
        <f>+'5 - Diseño y Valoración Control'!V169</f>
        <v>Moderado</v>
      </c>
      <c r="AJ156" s="185" t="str">
        <f>+'5 - Diseño y Valoración Control'!W169</f>
        <v>Reducir</v>
      </c>
      <c r="AK156" s="247" t="str">
        <f>+'6 - Plan de Acciones Preventiva'!F167</f>
        <v>P 66.1</v>
      </c>
      <c r="AL156" s="211" t="s">
        <v>2351</v>
      </c>
      <c r="AM156" s="211" t="str">
        <f>+'6 - Plan de Acciones Preventiva'!H167</f>
        <v>CARTERA
(SUBDIRECCIÓN ADMINISTRATIVA Y FINANCIERA)</v>
      </c>
      <c r="AN156" s="211" t="s">
        <v>2352</v>
      </c>
      <c r="AO156" s="294">
        <v>10</v>
      </c>
      <c r="AP156" s="212">
        <v>8</v>
      </c>
      <c r="AQ156" s="238">
        <f t="shared" si="31"/>
        <v>0.8</v>
      </c>
      <c r="AR156" s="212" t="s">
        <v>667</v>
      </c>
      <c r="AS156" s="243" t="s">
        <v>2497</v>
      </c>
      <c r="AT156" s="243"/>
      <c r="AU156" s="212" t="s">
        <v>326</v>
      </c>
      <c r="AV156" s="212"/>
      <c r="AW156" s="212"/>
      <c r="AX156" s="212"/>
      <c r="AY156" s="212"/>
      <c r="AZ156" s="212">
        <f>+'7 - Materialización del Riesgo'!L168</f>
        <v>0</v>
      </c>
      <c r="BA156" s="212">
        <f>+'7 - Materialización del Riesgo'!M168</f>
        <v>0</v>
      </c>
      <c r="BB156" s="212">
        <f>+'7 - Materialización del Riesgo'!N168</f>
        <v>0</v>
      </c>
      <c r="BC156" s="212">
        <f>+'7 - Materialización del Riesgo'!O168</f>
        <v>0</v>
      </c>
      <c r="BD156" s="212" t="e">
        <f>+'7 - Materialización del Riesgo'!P168</f>
        <v>#DIV/0!</v>
      </c>
      <c r="BE156" s="238">
        <f>+'7 - Materialización del Riesgo'!Q168</f>
        <v>1</v>
      </c>
    </row>
    <row r="157" spans="2:57" s="114" customFormat="1" ht="75" x14ac:dyDescent="0.25">
      <c r="B157" s="211" t="str">
        <f>+'3 - Identificación del Riesgo'!B169</f>
        <v>GESTIÓN FINANCIERA</v>
      </c>
      <c r="C157" s="211" t="str">
        <f>+'3 - Identificación del Riesgo'!C169</f>
        <v>Administrar los recursos e información financiera con base en las necesidades de las dependencias de la Agencia y organismos estatales requirentes, a través de mecanismos de dirección, registro, ejecución, control y seguimiento de los recursos</v>
      </c>
      <c r="D157" s="211" t="str">
        <f>+'3 - Identificación del Riesgo'!D169</f>
        <v>Desde la elaboración del anteproyecto de presupuesto de la ANT, hasta la presentación de los estados financieros</v>
      </c>
      <c r="E157" s="212" t="str">
        <f>+'3 - Identificación del Riesgo'!F169</f>
        <v>SUBDIRECCIÓN ADMINISTRATIVA Y FINANCIERA</v>
      </c>
      <c r="F157" s="247" t="str">
        <f>+'3 - Identificación del Riesgo'!G169</f>
        <v>R 66</v>
      </c>
      <c r="G157" s="212" t="s">
        <v>2360</v>
      </c>
      <c r="H157" s="212" t="str">
        <f>+'3 - Identificación del Riesgo'!I169</f>
        <v>Pérdida Reputacional</v>
      </c>
      <c r="I157" s="211" t="s">
        <v>2346</v>
      </c>
      <c r="J157" s="215">
        <f>+'3 - Identificación del Riesgo'!O169</f>
        <v>44701</v>
      </c>
      <c r="K157" s="215" t="str">
        <f>+'3 - Identificación del Riesgo'!K169</f>
        <v>FINANCIEROS</v>
      </c>
      <c r="L157" s="214" t="str">
        <f>+'3 - Identificación del Riesgo'!N169</f>
        <v>Ejecución y administración de procesos</v>
      </c>
      <c r="M157" s="213">
        <v>12</v>
      </c>
      <c r="N157" s="241" t="str">
        <f t="shared" si="26"/>
        <v>Baja</v>
      </c>
      <c r="O157" s="242">
        <f t="shared" si="27"/>
        <v>0.4</v>
      </c>
      <c r="P157" s="213" t="s">
        <v>393</v>
      </c>
      <c r="Q157" s="241" t="str">
        <f>IF(OR(P157=[1]Datos!$A$23,P157=[1]Datos!$B$23),"Leve",IF(OR(P157=[1]Datos!$A$24,P157=[1]Datos!$B$24),"Menor",IF(OR(P157=[1]Datos!$A$25,P157=[1]Datos!$B$25),"Moderado",IF(OR(P157=[1]Datos!$A$26,P157=[1]Datos!$B$26),"Mayor",IF(OR(P157=[1]Datos!$A$27,P157=[1]Datos!$B$27),"Catastrófico","")))))</f>
        <v>Moderado</v>
      </c>
      <c r="R157" s="242">
        <f t="shared" si="28"/>
        <v>0.6</v>
      </c>
      <c r="S157" s="241" t="str">
        <f t="shared" si="29"/>
        <v>Moderado</v>
      </c>
      <c r="T157" s="241" t="str">
        <f t="shared" si="30"/>
        <v>Reducir</v>
      </c>
      <c r="U157" s="247" t="str">
        <f>+'5 - Diseño y Valoración Control'!H170</f>
        <v>C 66.2</v>
      </c>
      <c r="V157" s="211" t="str">
        <f>+'5 - Diseño y Valoración Control'!I170</f>
        <v>PERSONA ENCARGADA DE CARTERA</v>
      </c>
      <c r="W157" s="211" t="s">
        <v>2348</v>
      </c>
      <c r="X157" s="212" t="s">
        <v>407</v>
      </c>
      <c r="Y157" s="99" t="str">
        <f t="shared" si="24"/>
        <v>Probabilidad</v>
      </c>
      <c r="Z157" s="212" t="str">
        <f>+'5 - Diseño y Valoración Control'!M170</f>
        <v>Manual</v>
      </c>
      <c r="AA157" s="99" t="str">
        <f t="shared" si="25"/>
        <v>40%</v>
      </c>
      <c r="AB157" s="212" t="str">
        <f>+'5 - Diseño y Valoración Control'!O170</f>
        <v>Documentado</v>
      </c>
      <c r="AC157" s="212" t="s">
        <v>421</v>
      </c>
      <c r="AD157" s="212" t="str">
        <f>+'5 - Diseño y Valoración Control'!Q170</f>
        <v>Con registro</v>
      </c>
      <c r="AE157" s="202">
        <f>+'5 - Diseño y Valoración Control'!R170</f>
        <v>0</v>
      </c>
      <c r="AF157" s="185" t="str">
        <f>+'5 - Diseño y Valoración Control'!S170</f>
        <v/>
      </c>
      <c r="AG157" s="202">
        <f>+'5 - Diseño y Valoración Control'!T170</f>
        <v>0</v>
      </c>
      <c r="AH157" s="185" t="str">
        <f>+'5 - Diseño y Valoración Control'!U170</f>
        <v/>
      </c>
      <c r="AI157" s="185" t="str">
        <f>+'5 - Diseño y Valoración Control'!V170</f>
        <v/>
      </c>
      <c r="AJ157" s="185"/>
      <c r="AK157" s="247" t="str">
        <f>+'6 - Plan de Acciones Preventiva'!F168</f>
        <v>P 66.2</v>
      </c>
      <c r="AL157" s="211" t="s">
        <v>2349</v>
      </c>
      <c r="AM157" s="211" t="str">
        <f>+'6 - Plan de Acciones Preventiva'!H168</f>
        <v>CARTERA
(SUBDIRECCIÓN ADMINISTRATIVA Y FINANCIERA)</v>
      </c>
      <c r="AN157" s="211" t="s">
        <v>2350</v>
      </c>
      <c r="AO157" s="294">
        <v>10</v>
      </c>
      <c r="AP157" s="212">
        <v>8</v>
      </c>
      <c r="AQ157" s="238">
        <f t="shared" si="31"/>
        <v>0.8</v>
      </c>
      <c r="AR157" s="212" t="s">
        <v>667</v>
      </c>
      <c r="AS157" s="243" t="s">
        <v>2499</v>
      </c>
      <c r="AT157" s="243"/>
      <c r="AU157" s="212"/>
      <c r="AV157" s="212"/>
      <c r="AW157" s="212"/>
      <c r="AX157" s="212"/>
      <c r="AY157" s="212"/>
      <c r="AZ157" s="212">
        <f>+'7 - Materialización del Riesgo'!L169</f>
        <v>0</v>
      </c>
      <c r="BA157" s="212">
        <f>+'7 - Materialización del Riesgo'!M169</f>
        <v>0</v>
      </c>
      <c r="BB157" s="212">
        <f>+'7 - Materialización del Riesgo'!N169</f>
        <v>0</v>
      </c>
      <c r="BC157" s="212">
        <f>+'7 - Materialización del Riesgo'!O169</f>
        <v>0</v>
      </c>
      <c r="BD157" s="212" t="e">
        <f>+'7 - Materialización del Riesgo'!P169</f>
        <v>#DIV/0!</v>
      </c>
      <c r="BE157" s="238">
        <f>+'7 - Materialización del Riesgo'!Q169</f>
        <v>1</v>
      </c>
    </row>
    <row r="158" spans="2:57" s="114" customFormat="1" ht="105" x14ac:dyDescent="0.25">
      <c r="B158" s="211" t="str">
        <f>+'3 - Identificación del Riesgo'!B170</f>
        <v>GESTIÓN FINANCIERA</v>
      </c>
      <c r="C158" s="211" t="str">
        <f>+'3 - Identificación del Riesgo'!C170</f>
        <v>Administrar los recursos e información financiera con base en las necesidades de las dependencias de la Agencia y organismos estatales requirentes, a través de mecanismos de dirección, registro, ejecución, control y seguimiento de los recursos</v>
      </c>
      <c r="D158" s="211" t="str">
        <f>+'3 - Identificación del Riesgo'!D170</f>
        <v>Desde la elaboración del anteproyecto de presupuesto de la ANT, hasta la presentación de los estados financieros</v>
      </c>
      <c r="E158" s="212" t="str">
        <f>+'3 - Identificación del Riesgo'!F170</f>
        <v>SUBDIRECCIÓN ADMINISTRATIVA Y FINANCIERA</v>
      </c>
      <c r="F158" s="247" t="str">
        <f>+'3 - Identificación del Riesgo'!G170</f>
        <v>R 67</v>
      </c>
      <c r="G158" s="212" t="str">
        <f>+'3 - Identificación del Riesgo'!H170</f>
        <v>Fallas en la ejecución de la reserva presupuestal constituida</v>
      </c>
      <c r="H158" s="212" t="str">
        <f>+'3 - Identificación del Riesgo'!I170</f>
        <v>Afectación Económica o presupuestal</v>
      </c>
      <c r="I158" s="211" t="str">
        <f>+'3 - Identificación del Riesgo'!J170</f>
        <v>Posibilidad de afectación económica por reducción en la asignación del presupuesto de la vigencia debido un mal seguimiento y control de la reserva constituida por parte de los supervisores de los contratos</v>
      </c>
      <c r="J158" s="215">
        <f>+'3 - Identificación del Riesgo'!O170</f>
        <v>44701</v>
      </c>
      <c r="K158" s="215" t="str">
        <f>+'3 - Identificación del Riesgo'!K170</f>
        <v>FINANCIEROS</v>
      </c>
      <c r="L158" s="214" t="str">
        <f>+'3 - Identificación del Riesgo'!N170</f>
        <v>Ejecución y administración de procesos</v>
      </c>
      <c r="M158" s="213">
        <v>365</v>
      </c>
      <c r="N158" s="241" t="str">
        <f t="shared" si="26"/>
        <v>Media</v>
      </c>
      <c r="O158" s="242">
        <f t="shared" si="27"/>
        <v>0.6</v>
      </c>
      <c r="P158" s="213" t="s">
        <v>955</v>
      </c>
      <c r="Q158" s="241" t="str">
        <f>IF(OR(P158=[1]Datos!$A$23,P158=[1]Datos!$B$23),"Leve",IF(OR(P158=[1]Datos!$A$24,P158=[1]Datos!$B$24),"Menor",IF(OR(P158=[1]Datos!$A$25,P158=[1]Datos!$B$25),"Moderado",IF(OR(P158=[1]Datos!$A$26,P158=[1]Datos!$B$26),"Mayor",IF(OR(P158=[1]Datos!$A$27,P158=[1]Datos!$B$27),"Catastrófico","")))))</f>
        <v>Moderado</v>
      </c>
      <c r="R158" s="242">
        <f t="shared" si="28"/>
        <v>0.6</v>
      </c>
      <c r="S158" s="241" t="str">
        <f t="shared" si="29"/>
        <v>Moderado</v>
      </c>
      <c r="T158" s="241" t="str">
        <f t="shared" si="30"/>
        <v>Reducir</v>
      </c>
      <c r="U158" s="247" t="str">
        <f>+'5 - Diseño y Valoración Control'!H171</f>
        <v>C 67.1</v>
      </c>
      <c r="V158" s="211" t="str">
        <f>+'5 - Diseño y Valoración Control'!I171</f>
        <v>PERSONA ENCARGADA DE PRESUPUESTO</v>
      </c>
      <c r="W158" s="211" t="str">
        <f>+'5 - Diseño y Valoración Control'!J171</f>
        <v>Persona encargada de Presupuesto realiza la constitución de Reserva Presupuestal a través del reporte generado por el SIIF-Nación de Reserva Presupuestal de acuerdo a las solicitudes de reducción y construcción de reserva enviada por todas las dependencias</v>
      </c>
      <c r="X158" s="212" t="str">
        <f>+'5 - Diseño y Valoración Control'!K171</f>
        <v>Preventivo</v>
      </c>
      <c r="Y158" s="99" t="str">
        <f t="shared" si="24"/>
        <v>Probabilidad</v>
      </c>
      <c r="Z158" s="212" t="str">
        <f>+'5 - Diseño y Valoración Control'!M171</f>
        <v>Manual</v>
      </c>
      <c r="AA158" s="99" t="str">
        <f t="shared" si="25"/>
        <v>40%</v>
      </c>
      <c r="AB158" s="212" t="str">
        <f>+'5 - Diseño y Valoración Control'!O171</f>
        <v>Documentado</v>
      </c>
      <c r="AC158" s="212" t="s">
        <v>421</v>
      </c>
      <c r="AD158" s="212" t="str">
        <f>+'5 - Diseño y Valoración Control'!Q171</f>
        <v>Con registro</v>
      </c>
      <c r="AE158" s="202">
        <f>+'5 - Diseño y Valoración Control'!R171</f>
        <v>0.36</v>
      </c>
      <c r="AF158" s="185" t="str">
        <f>+'5 - Diseño y Valoración Control'!S171</f>
        <v>Baja</v>
      </c>
      <c r="AG158" s="202">
        <f>+'5 - Diseño y Valoración Control'!T171</f>
        <v>0.6</v>
      </c>
      <c r="AH158" s="185" t="str">
        <f>+'5 - Diseño y Valoración Control'!U171</f>
        <v>Moderado</v>
      </c>
      <c r="AI158" s="185" t="str">
        <f>+'5 - Diseño y Valoración Control'!V171</f>
        <v>Moderado</v>
      </c>
      <c r="AJ158" s="185" t="str">
        <f>+'5 - Diseño y Valoración Control'!W171</f>
        <v>Reducir</v>
      </c>
      <c r="AK158" s="247" t="str">
        <f>+'6 - Plan de Acciones Preventiva'!F169</f>
        <v>P 67.1</v>
      </c>
      <c r="AL158" s="211" t="str">
        <f>+'6 - Plan de Acciones Preventiva'!G169</f>
        <v xml:space="preserve">Realizar socializaciones sobre el tramite de solicitudes de construcción y reducción de la reserva presupuestal con cada una de las dependencias </v>
      </c>
      <c r="AM158" s="211" t="str">
        <f>+'6 - Plan de Acciones Preventiva'!H169</f>
        <v>EQUIPO DE PRESUPUESTO
(SUBDIRECCIÓN ADMINISTRATIVA Y FINANCIERA)</v>
      </c>
      <c r="AN158" s="211" t="str">
        <f>+'6 - Plan de Acciones Preventiva'!I169</f>
        <v>Listado de asistencia de la socialización</v>
      </c>
      <c r="AO158" s="212">
        <v>1</v>
      </c>
      <c r="AP158" s="212">
        <v>1</v>
      </c>
      <c r="AQ158" s="238">
        <f t="shared" si="31"/>
        <v>1</v>
      </c>
      <c r="AR158" s="212" t="s">
        <v>2439</v>
      </c>
      <c r="AS158" s="243" t="s">
        <v>2501</v>
      </c>
      <c r="AT158" s="243" t="s">
        <v>2500</v>
      </c>
      <c r="AU158" s="212" t="s">
        <v>326</v>
      </c>
      <c r="AV158" s="212"/>
      <c r="AW158" s="212"/>
      <c r="AX158" s="212"/>
      <c r="AY158" s="212"/>
      <c r="AZ158" s="212">
        <f>+'7 - Materialización del Riesgo'!L170</f>
        <v>0</v>
      </c>
      <c r="BA158" s="212">
        <f>+'7 - Materialización del Riesgo'!M170</f>
        <v>0</v>
      </c>
      <c r="BB158" s="212">
        <f>+'7 - Materialización del Riesgo'!N170</f>
        <v>0</v>
      </c>
      <c r="BC158" s="212">
        <f>+'7 - Materialización del Riesgo'!O170</f>
        <v>0</v>
      </c>
      <c r="BD158" s="212" t="e">
        <f>+'7 - Materialización del Riesgo'!P170</f>
        <v>#DIV/0!</v>
      </c>
      <c r="BE158" s="238">
        <f>+'7 - Materialización del Riesgo'!Q170</f>
        <v>1</v>
      </c>
    </row>
    <row r="159" spans="2:57" s="114" customFormat="1" ht="75" hidden="1" x14ac:dyDescent="0.25">
      <c r="B159" s="211" t="str">
        <f>+'3 - Identificación del Riesgo'!B171</f>
        <v>GESTIÓN FINANCIERA</v>
      </c>
      <c r="C159" s="211" t="str">
        <f>+'3 - Identificación del Riesgo'!C171</f>
        <v>Administrar los recursos e información financiera con base en las necesidades de las dependencias de la Agencia y organismos estatales requirentes, a través de mecanismos de dirección, registro, ejecución, control y seguimiento de los recursos</v>
      </c>
      <c r="D159" s="211" t="str">
        <f>+'3 - Identificación del Riesgo'!D171</f>
        <v>Desde la elaboración del anteproyecto de presupuesto de la ANT, hasta la presentación de los estados financieros</v>
      </c>
      <c r="E159" s="212" t="str">
        <f>+'3 - Identificación del Riesgo'!F171</f>
        <v>SUBDIRECCIÓN ADMINISTRATIVA Y FINANCIERA</v>
      </c>
      <c r="F159" s="247" t="str">
        <f>+'3 - Identificación del Riesgo'!G171</f>
        <v>R 67</v>
      </c>
      <c r="G159" s="212" t="str">
        <f>+'3 - Identificación del Riesgo'!H171</f>
        <v>Fallas en la ejecución de la reserva presupuestal constituida</v>
      </c>
      <c r="H159" s="212" t="str">
        <f>+'3 - Identificación del Riesgo'!I171</f>
        <v>Afectación Económica o presupuestal</v>
      </c>
      <c r="I159" s="211" t="str">
        <f>+'3 - Identificación del Riesgo'!J171</f>
        <v>Posibilidad de afectación económica por reducción en la asignación del presupuesto de la vigencia debido un mal seguimiento y control de la reserva constituida por parte de los supervisores de los contratos</v>
      </c>
      <c r="J159" s="215">
        <f>+'3 - Identificación del Riesgo'!O171</f>
        <v>44701</v>
      </c>
      <c r="K159" s="215" t="str">
        <f>+'3 - Identificación del Riesgo'!K171</f>
        <v>FINANCIEROS</v>
      </c>
      <c r="L159" s="214" t="str">
        <f>+'3 - Identificación del Riesgo'!N171</f>
        <v>Ejecución y administración de procesos</v>
      </c>
      <c r="M159" s="213">
        <v>365</v>
      </c>
      <c r="N159" s="241" t="str">
        <f t="shared" si="26"/>
        <v>Media</v>
      </c>
      <c r="O159" s="242">
        <f t="shared" si="27"/>
        <v>0.6</v>
      </c>
      <c r="P159" s="213" t="s">
        <v>955</v>
      </c>
      <c r="Q159" s="241" t="str">
        <f>IF(OR(P159=[1]Datos!$A$23,P159=[1]Datos!$B$23),"Leve",IF(OR(P159=[1]Datos!$A$24,P159=[1]Datos!$B$24),"Menor",IF(OR(P159=[1]Datos!$A$25,P159=[1]Datos!$B$25),"Moderado",IF(OR(P159=[1]Datos!$A$26,P159=[1]Datos!$B$26),"Mayor",IF(OR(P159=[1]Datos!$A$27,P159=[1]Datos!$B$27),"Catastrófico","")))))</f>
        <v>Moderado</v>
      </c>
      <c r="R159" s="242">
        <f t="shared" si="28"/>
        <v>0.6</v>
      </c>
      <c r="S159" s="241" t="str">
        <f t="shared" si="29"/>
        <v>Moderado</v>
      </c>
      <c r="T159" s="241" t="str">
        <f t="shared" si="30"/>
        <v>Reducir</v>
      </c>
      <c r="U159" s="247" t="str">
        <f>+'5 - Diseño y Valoración Control'!H172</f>
        <v>C 67.2</v>
      </c>
      <c r="V159" s="211" t="str">
        <f>+'5 - Diseño y Valoración Control'!I172</f>
        <v>PERSONA ENCARGADA DE PRESUPUESTO</v>
      </c>
      <c r="W159" s="211" t="str">
        <f>+'5 - Diseño y Valoración Control'!J172</f>
        <v>Persona encargada de Presupuesto realiza seguimiento a la ejecución de la reserva presupuestal  a través de memorandos, reuniones y correo institucional  informando a todas las dependencias responsables la ejecución de la reserva presupuestal</v>
      </c>
      <c r="X159" s="212" t="str">
        <f>+'5 - Diseño y Valoración Control'!K172</f>
        <v>Detectivo</v>
      </c>
      <c r="Y159" s="99" t="str">
        <f t="shared" si="24"/>
        <v>Impacto</v>
      </c>
      <c r="Z159" s="212" t="str">
        <f>+'5 - Diseño y Valoración Control'!M172</f>
        <v>Manual</v>
      </c>
      <c r="AA159" s="99" t="str">
        <f t="shared" si="25"/>
        <v>30%</v>
      </c>
      <c r="AB159" s="212" t="str">
        <f>+'5 - Diseño y Valoración Control'!O172</f>
        <v>Documentado</v>
      </c>
      <c r="AC159" s="212" t="s">
        <v>421</v>
      </c>
      <c r="AD159" s="212" t="str">
        <f>+'5 - Diseño y Valoración Control'!Q172</f>
        <v>Con registro</v>
      </c>
      <c r="AE159" s="202">
        <f>+'5 - Diseño y Valoración Control'!R172</f>
        <v>0.36</v>
      </c>
      <c r="AF159" s="185" t="str">
        <f>+'5 - Diseño y Valoración Control'!S172</f>
        <v>Baja</v>
      </c>
      <c r="AG159" s="202">
        <f>+'5 - Diseño y Valoración Control'!T172</f>
        <v>0.42</v>
      </c>
      <c r="AH159" s="185" t="str">
        <f>+'5 - Diseño y Valoración Control'!U172</f>
        <v>Moderado</v>
      </c>
      <c r="AI159" s="185" t="str">
        <f>+'5 - Diseño y Valoración Control'!V172</f>
        <v>Moderado</v>
      </c>
      <c r="AJ159" s="185" t="str">
        <f>+'5 - Diseño y Valoración Control'!W172</f>
        <v>Reducir</v>
      </c>
      <c r="AK159" s="247" t="str">
        <f>+'6 - Plan de Acciones Preventiva'!F170</f>
        <v>P 67.2</v>
      </c>
      <c r="AL159" s="211"/>
      <c r="AM159" s="211" t="str">
        <f>+'6 - Plan de Acciones Preventiva'!H170</f>
        <v/>
      </c>
      <c r="AN159" s="211">
        <f>+'6 - Plan de Acciones Preventiva'!I170</f>
        <v>0</v>
      </c>
      <c r="AO159" s="212"/>
      <c r="AP159" s="212"/>
      <c r="AQ159" s="238" t="e">
        <f t="shared" si="31"/>
        <v>#DIV/0!</v>
      </c>
      <c r="AR159" s="212"/>
      <c r="AS159" s="243"/>
      <c r="AT159" s="243"/>
      <c r="AU159" s="212"/>
      <c r="AV159" s="212"/>
      <c r="AW159" s="212"/>
      <c r="AX159" s="212"/>
      <c r="AY159" s="212"/>
      <c r="AZ159" s="212">
        <f>+'7 - Materialización del Riesgo'!L171</f>
        <v>0</v>
      </c>
      <c r="BA159" s="212">
        <f>+'7 - Materialización del Riesgo'!M171</f>
        <v>0</v>
      </c>
      <c r="BB159" s="212">
        <f>+'7 - Materialización del Riesgo'!N171</f>
        <v>0</v>
      </c>
      <c r="BC159" s="212">
        <f>+'7 - Materialización del Riesgo'!O171</f>
        <v>0</v>
      </c>
      <c r="BD159" s="212" t="e">
        <f>+'7 - Materialización del Riesgo'!P171</f>
        <v>#DIV/0!</v>
      </c>
      <c r="BE159" s="238">
        <f>+'7 - Materialización del Riesgo'!Q171</f>
        <v>1</v>
      </c>
    </row>
    <row r="160" spans="2:57" s="114" customFormat="1" ht="75" hidden="1" x14ac:dyDescent="0.25">
      <c r="B160" s="211" t="str">
        <f>+'3 - Identificación del Riesgo'!B172</f>
        <v>GESTIÓN FINANCIERA</v>
      </c>
      <c r="C160" s="211" t="str">
        <f>+'3 - Identificación del Riesgo'!C172</f>
        <v>Administrar los recursos e información financiera con base en las necesidades de las dependencias de la Agencia y organismos estatales requirentes, a través de mecanismos de dirección, registro, ejecución, control y seguimiento de los recursos</v>
      </c>
      <c r="D160" s="211" t="str">
        <f>+'3 - Identificación del Riesgo'!D172</f>
        <v>Desde la elaboración del anteproyecto de presupuesto de la ANT, hasta la presentación de los estados financieros</v>
      </c>
      <c r="E160" s="212" t="str">
        <f>+'3 - Identificación del Riesgo'!F172</f>
        <v>SUBDIRECCIÓN ADMINISTRATIVA Y FINANCIERA</v>
      </c>
      <c r="F160" s="247" t="str">
        <f>+'3 - Identificación del Riesgo'!G172</f>
        <v>R 67</v>
      </c>
      <c r="G160" s="212" t="str">
        <f>+'3 - Identificación del Riesgo'!H172</f>
        <v>Fallas en la ejecución de la reserva presupuestal constituida</v>
      </c>
      <c r="H160" s="212" t="str">
        <f>+'3 - Identificación del Riesgo'!I172</f>
        <v>Afectación Económica o presupuestal</v>
      </c>
      <c r="I160" s="211" t="str">
        <f>+'3 - Identificación del Riesgo'!J172</f>
        <v>Posibilidad de afectación económica por reducción en la asignación del presupuesto de la vigencia debido un mal seguimiento y control de la reserva constituida por parte de los supervisores de los contratos</v>
      </c>
      <c r="J160" s="215">
        <f>+'3 - Identificación del Riesgo'!O172</f>
        <v>44701</v>
      </c>
      <c r="K160" s="215" t="str">
        <f>+'3 - Identificación del Riesgo'!K172</f>
        <v>FINANCIEROS</v>
      </c>
      <c r="L160" s="214" t="str">
        <f>+'3 - Identificación del Riesgo'!N172</f>
        <v>Ejecución y administración de procesos</v>
      </c>
      <c r="M160" s="213">
        <v>365</v>
      </c>
      <c r="N160" s="241" t="str">
        <f t="shared" si="26"/>
        <v>Media</v>
      </c>
      <c r="O160" s="242">
        <f t="shared" si="27"/>
        <v>0.6</v>
      </c>
      <c r="P160" s="213" t="s">
        <v>955</v>
      </c>
      <c r="Q160" s="241" t="str">
        <f>IF(OR(P160=[1]Datos!$A$23,P160=[1]Datos!$B$23),"Leve",IF(OR(P160=[1]Datos!$A$24,P160=[1]Datos!$B$24),"Menor",IF(OR(P160=[1]Datos!$A$25,P160=[1]Datos!$B$25),"Moderado",IF(OR(P160=[1]Datos!$A$26,P160=[1]Datos!$B$26),"Mayor",IF(OR(P160=[1]Datos!$A$27,P160=[1]Datos!$B$27),"Catastrófico","")))))</f>
        <v>Moderado</v>
      </c>
      <c r="R160" s="242">
        <f t="shared" si="28"/>
        <v>0.6</v>
      </c>
      <c r="S160" s="241" t="str">
        <f t="shared" si="29"/>
        <v>Moderado</v>
      </c>
      <c r="T160" s="241" t="str">
        <f t="shared" si="30"/>
        <v>Reducir</v>
      </c>
      <c r="U160" s="247" t="str">
        <f>+'5 - Diseño y Valoración Control'!H173</f>
        <v>C 67.3</v>
      </c>
      <c r="V160" s="211" t="str">
        <f>+'5 - Diseño y Valoración Control'!I173</f>
        <v>PERSONA ENCARGADA DE PRESUPUESTO</v>
      </c>
      <c r="W160" s="211" t="str">
        <f>+'5 - Diseño y Valoración Control'!J173</f>
        <v>Persona encargada de Presupuesto corrige los datos a través del documento Reserva Presupuestal actualizado donde se asigna el nuevo presupuesto a la (s) dependencia (s) que presento observación (es) y se notifica por memorando en ORFEO</v>
      </c>
      <c r="X160" s="212" t="str">
        <f>+'5 - Diseño y Valoración Control'!K173</f>
        <v>Correctivo</v>
      </c>
      <c r="Y160" s="99" t="str">
        <f t="shared" si="24"/>
        <v>Impacto</v>
      </c>
      <c r="Z160" s="212" t="str">
        <f>+'5 - Diseño y Valoración Control'!M173</f>
        <v>Manual</v>
      </c>
      <c r="AA160" s="99" t="str">
        <f t="shared" si="25"/>
        <v>25%</v>
      </c>
      <c r="AB160" s="212" t="str">
        <f>+'5 - Diseño y Valoración Control'!O173</f>
        <v>Documentado</v>
      </c>
      <c r="AC160" s="212" t="s">
        <v>421</v>
      </c>
      <c r="AD160" s="212" t="str">
        <f>+'5 - Diseño y Valoración Control'!Q173</f>
        <v>Con registro</v>
      </c>
      <c r="AE160" s="202">
        <f>+'5 - Diseño y Valoración Control'!R173</f>
        <v>0</v>
      </c>
      <c r="AF160" s="185" t="str">
        <f>+'5 - Diseño y Valoración Control'!S173</f>
        <v/>
      </c>
      <c r="AG160" s="202">
        <f>+'5 - Diseño y Valoración Control'!T173</f>
        <v>0</v>
      </c>
      <c r="AH160" s="185" t="str">
        <f>+'5 - Diseño y Valoración Control'!U173</f>
        <v/>
      </c>
      <c r="AI160" s="185" t="str">
        <f>+'5 - Diseño y Valoración Control'!V173</f>
        <v/>
      </c>
      <c r="AJ160" s="185"/>
      <c r="AK160" s="247" t="str">
        <f>+'6 - Plan de Acciones Preventiva'!F171</f>
        <v>P 67.3</v>
      </c>
      <c r="AL160" s="211"/>
      <c r="AM160" s="211" t="str">
        <f>+'6 - Plan de Acciones Preventiva'!H171</f>
        <v/>
      </c>
      <c r="AN160" s="211">
        <f>+'6 - Plan de Acciones Preventiva'!I171</f>
        <v>0</v>
      </c>
      <c r="AO160" s="212"/>
      <c r="AP160" s="212"/>
      <c r="AQ160" s="238" t="e">
        <f t="shared" si="31"/>
        <v>#DIV/0!</v>
      </c>
      <c r="AR160" s="212"/>
      <c r="AS160" s="243"/>
      <c r="AT160" s="243"/>
      <c r="AU160" s="212"/>
      <c r="AV160" s="212"/>
      <c r="AW160" s="212"/>
      <c r="AX160" s="212"/>
      <c r="AY160" s="212"/>
      <c r="AZ160" s="212">
        <f>+'7 - Materialización del Riesgo'!L172</f>
        <v>0</v>
      </c>
      <c r="BA160" s="212">
        <f>+'7 - Materialización del Riesgo'!M172</f>
        <v>0</v>
      </c>
      <c r="BB160" s="212">
        <f>+'7 - Materialización del Riesgo'!N172</f>
        <v>0</v>
      </c>
      <c r="BC160" s="212">
        <f>+'7 - Materialización del Riesgo'!O172</f>
        <v>0</v>
      </c>
      <c r="BD160" s="212" t="e">
        <f>+'7 - Materialización del Riesgo'!P172</f>
        <v>#DIV/0!</v>
      </c>
      <c r="BE160" s="238">
        <f>+'7 - Materialización del Riesgo'!Q172</f>
        <v>1</v>
      </c>
    </row>
    <row r="161" spans="2:57" s="114" customFormat="1" ht="75" x14ac:dyDescent="0.25">
      <c r="B161" s="211" t="str">
        <f>+'3 - Identificación del Riesgo'!B173</f>
        <v>GESTIÓN FINANCIERA</v>
      </c>
      <c r="C161" s="211" t="str">
        <f>+'3 - Identificación del Riesgo'!C173</f>
        <v>Administrar los recursos e información financiera con base en las necesidades de las dependencias de la Agencia y organismos estatales requirentes, a través de mecanismos de dirección, registro, ejecución, control y seguimiento de los recursos</v>
      </c>
      <c r="D161" s="211" t="str">
        <f>+'3 - Identificación del Riesgo'!D173</f>
        <v>Desde la elaboración del anteproyecto de presupuesto de la ANT, hasta la presentación de los estados financieros</v>
      </c>
      <c r="E161" s="212" t="str">
        <f>+'3 - Identificación del Riesgo'!F173</f>
        <v>SUBDIRECCIÓN ADMINISTRATIVA Y FINANCIERA</v>
      </c>
      <c r="F161" s="247" t="str">
        <f>+'3 - Identificación del Riesgo'!G173</f>
        <v>R 68</v>
      </c>
      <c r="G161" s="212" t="str">
        <f>+'3 - Identificación del Riesgo'!H173</f>
        <v>Falla en la formulación del anteproyecto de presupuesto en el rubro de Funcionamiento</v>
      </c>
      <c r="H161" s="212" t="str">
        <f>+'3 - Identificación del Riesgo'!I173</f>
        <v>Afectación Económica o presupuestal</v>
      </c>
      <c r="I161" s="211"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J161" s="215">
        <f>+'3 - Identificación del Riesgo'!O173</f>
        <v>44701</v>
      </c>
      <c r="K161" s="215" t="str">
        <f>+'3 - Identificación del Riesgo'!K173</f>
        <v>OPERATIVOS</v>
      </c>
      <c r="L161" s="214" t="str">
        <f>+'3 - Identificación del Riesgo'!N173</f>
        <v>Ejecución y administración de procesos</v>
      </c>
      <c r="M161" s="213">
        <v>1</v>
      </c>
      <c r="N161" s="241" t="str">
        <f t="shared" si="26"/>
        <v>Muy Baja</v>
      </c>
      <c r="O161" s="242">
        <f t="shared" si="27"/>
        <v>0.2</v>
      </c>
      <c r="P161" s="213" t="s">
        <v>955</v>
      </c>
      <c r="Q161" s="241" t="str">
        <f>IF(OR(P161=[1]Datos!$A$23,P161=[1]Datos!$B$23),"Leve",IF(OR(P161=[1]Datos!$A$24,P161=[1]Datos!$B$24),"Menor",IF(OR(P161=[1]Datos!$A$25,P161=[1]Datos!$B$25),"Moderado",IF(OR(P161=[1]Datos!$A$26,P161=[1]Datos!$B$26),"Mayor",IF(OR(P161=[1]Datos!$A$27,P161=[1]Datos!$B$27),"Catastrófico","")))))</f>
        <v>Moderado</v>
      </c>
      <c r="R161" s="242">
        <f t="shared" si="28"/>
        <v>0.6</v>
      </c>
      <c r="S161" s="241" t="str">
        <f t="shared" si="29"/>
        <v>Moderado</v>
      </c>
      <c r="T161" s="241" t="str">
        <f t="shared" si="30"/>
        <v>Reducir</v>
      </c>
      <c r="U161" s="247" t="str">
        <f>+'5 - Diseño y Valoración Control'!H174</f>
        <v>C 68.1</v>
      </c>
      <c r="V161" s="211" t="str">
        <f>+'5 - Diseño y Valoración Control'!I174</f>
        <v>PERSONA ENCARGADA DE PRESUPUESTO</v>
      </c>
      <c r="W161" s="211" t="str">
        <f>+'5 - Diseño y Valoración Control'!J174</f>
        <v>Persona encargada de Presupuesto solicita la información presupuestal a las dependencias a través de comunicaciones oficiales (correos electrónicos y memorandos) para revisar y verificar la información recibida sobre el rubro de funcionamiento del presupuesto</v>
      </c>
      <c r="X161" s="212" t="str">
        <f>+'5 - Diseño y Valoración Control'!K174</f>
        <v>Preventivo</v>
      </c>
      <c r="Y161" s="99" t="str">
        <f t="shared" si="24"/>
        <v>Probabilidad</v>
      </c>
      <c r="Z161" s="212" t="str">
        <f>+'5 - Diseño y Valoración Control'!M174</f>
        <v>Manual</v>
      </c>
      <c r="AA161" s="99" t="str">
        <f t="shared" si="25"/>
        <v>40%</v>
      </c>
      <c r="AB161" s="212" t="str">
        <f>+'5 - Diseño y Valoración Control'!O174</f>
        <v>Documentado</v>
      </c>
      <c r="AC161" s="212" t="s">
        <v>421</v>
      </c>
      <c r="AD161" s="212" t="str">
        <f>+'5 - Diseño y Valoración Control'!Q174</f>
        <v>Con Registro</v>
      </c>
      <c r="AE161" s="202">
        <f>+'5 - Diseño y Valoración Control'!R174</f>
        <v>0.12</v>
      </c>
      <c r="AF161" s="185" t="str">
        <f>+'5 - Diseño y Valoración Control'!S174</f>
        <v>Muy Baja</v>
      </c>
      <c r="AG161" s="202">
        <f>+'5 - Diseño y Valoración Control'!T174</f>
        <v>0.6</v>
      </c>
      <c r="AH161" s="185" t="str">
        <f>+'5 - Diseño y Valoración Control'!U174</f>
        <v>Moderado</v>
      </c>
      <c r="AI161" s="185" t="str">
        <f>+'5 - Diseño y Valoración Control'!V174</f>
        <v>Moderado</v>
      </c>
      <c r="AJ161" s="185" t="str">
        <f>+'5 - Diseño y Valoración Control'!W174</f>
        <v>Reducir</v>
      </c>
      <c r="AK161" s="247" t="str">
        <f>+'6 - Plan de Acciones Preventiva'!F172</f>
        <v>P 68.1</v>
      </c>
      <c r="AL161" s="211" t="str">
        <f>+'6 - Plan de Acciones Preventiva'!G172</f>
        <v>Realizar mesa de trabajo para definición del presupuesto del anteproyecto</v>
      </c>
      <c r="AM161" s="211" t="str">
        <f>+'6 - Plan de Acciones Preventiva'!H172</f>
        <v>EQUIPO DE PRESUPUESTO
(SUBDIRECCIÓN ADMINISTRATIVA Y FINANCIERA)</v>
      </c>
      <c r="AN161" s="211" t="str">
        <f>+'6 - Plan de Acciones Preventiva'!I172</f>
        <v>Acta de mesa de trabajo para definición del presupuesto del anteproyecto</v>
      </c>
      <c r="AO161" s="212">
        <v>1</v>
      </c>
      <c r="AP161" s="212">
        <v>1</v>
      </c>
      <c r="AQ161" s="238">
        <f>+((AP161/AO161)*100)/100</f>
        <v>1</v>
      </c>
      <c r="AR161" s="212" t="s">
        <v>2439</v>
      </c>
      <c r="AS161" s="243" t="s">
        <v>2502</v>
      </c>
      <c r="AT161" s="243" t="s">
        <v>2503</v>
      </c>
      <c r="AU161" s="212" t="s">
        <v>326</v>
      </c>
      <c r="AV161" s="212"/>
      <c r="AW161" s="212"/>
      <c r="AX161" s="212"/>
      <c r="AY161" s="212"/>
      <c r="AZ161" s="212">
        <f>+'7 - Materialización del Riesgo'!L173</f>
        <v>0</v>
      </c>
      <c r="BA161" s="212">
        <f>+'7 - Materialización del Riesgo'!M173</f>
        <v>0</v>
      </c>
      <c r="BB161" s="212">
        <f>+'7 - Materialización del Riesgo'!N173</f>
        <v>0</v>
      </c>
      <c r="BC161" s="212">
        <f>+'7 - Materialización del Riesgo'!O173</f>
        <v>0</v>
      </c>
      <c r="BD161" s="212" t="e">
        <f>+'7 - Materialización del Riesgo'!P173</f>
        <v>#DIV/0!</v>
      </c>
      <c r="BE161" s="238">
        <f>+'7 - Materialización del Riesgo'!Q173</f>
        <v>1</v>
      </c>
    </row>
    <row r="162" spans="2:57" s="114" customFormat="1" ht="75" hidden="1" x14ac:dyDescent="0.25">
      <c r="B162" s="211" t="str">
        <f>+'3 - Identificación del Riesgo'!B174</f>
        <v>GESTIÓN FINANCIERA</v>
      </c>
      <c r="C162" s="211" t="str">
        <f>+'3 - Identificación del Riesgo'!C174</f>
        <v>Administrar los recursos e información financiera con base en las necesidades de las dependencias de la Agencia y organismos estatales requirentes, a través de mecanismos de dirección, registro, ejecución, control y seguimiento de los recursos</v>
      </c>
      <c r="D162" s="211" t="str">
        <f>+'3 - Identificación del Riesgo'!D174</f>
        <v>Desde la elaboración del anteproyecto de presupuesto de la ANT, hasta la presentación de los estados financieros</v>
      </c>
      <c r="E162" s="212" t="str">
        <f>+'3 - Identificación del Riesgo'!F174</f>
        <v>SUBDIRECCIÓN ADMINISTRATIVA Y FINANCIERA</v>
      </c>
      <c r="F162" s="247" t="str">
        <f>+'3 - Identificación del Riesgo'!G174</f>
        <v>R 68</v>
      </c>
      <c r="G162" s="212" t="str">
        <f>+'3 - Identificación del Riesgo'!H174</f>
        <v>Falla en la formulación del anteproyecto de presupuesto en el rubro de Funcionamiento</v>
      </c>
      <c r="H162" s="212" t="str">
        <f>+'3 - Identificación del Riesgo'!I174</f>
        <v>Afectación Económica o presupuestal</v>
      </c>
      <c r="I162" s="211"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J162" s="215">
        <f>+'3 - Identificación del Riesgo'!O174</f>
        <v>44701</v>
      </c>
      <c r="K162" s="215" t="str">
        <f>+'3 - Identificación del Riesgo'!K174</f>
        <v>OPERATIVOS</v>
      </c>
      <c r="L162" s="214" t="str">
        <f>+'3 - Identificación del Riesgo'!N174</f>
        <v>Ejecución y administración de procesos</v>
      </c>
      <c r="M162" s="213">
        <v>1</v>
      </c>
      <c r="N162" s="241" t="str">
        <f t="shared" si="26"/>
        <v>Muy Baja</v>
      </c>
      <c r="O162" s="242">
        <f t="shared" si="27"/>
        <v>0.2</v>
      </c>
      <c r="P162" s="213" t="s">
        <v>955</v>
      </c>
      <c r="Q162" s="241" t="str">
        <f>IF(OR(P162=[1]Datos!$A$23,P162=[1]Datos!$B$23),"Leve",IF(OR(P162=[1]Datos!$A$24,P162=[1]Datos!$B$24),"Menor",IF(OR(P162=[1]Datos!$A$25,P162=[1]Datos!$B$25),"Moderado",IF(OR(P162=[1]Datos!$A$26,P162=[1]Datos!$B$26),"Mayor",IF(OR(P162=[1]Datos!$A$27,P162=[1]Datos!$B$27),"Catastrófico","")))))</f>
        <v>Moderado</v>
      </c>
      <c r="R162" s="242">
        <f t="shared" si="28"/>
        <v>0.6</v>
      </c>
      <c r="S162" s="241" t="str">
        <f t="shared" si="29"/>
        <v>Moderado</v>
      </c>
      <c r="T162" s="241" t="str">
        <f t="shared" si="30"/>
        <v>Reducir</v>
      </c>
      <c r="U162" s="247" t="str">
        <f>+'5 - Diseño y Valoración Control'!H175</f>
        <v>C 68.2</v>
      </c>
      <c r="V162" s="211" t="str">
        <f>+'5 - Diseño y Valoración Control'!I175</f>
        <v>PERSONA ENCARGADA DEL PRESUPUESTO</v>
      </c>
      <c r="W162" s="211" t="str">
        <f>+'5 - Diseño y Valoración Control'!J175</f>
        <v>Persona encargada del Presupuesto modifica el presupuesto de la vigencia  a través de las solicitudes de modificaciones presupuestales  las cuales deben estar debidamente justificadas y aprobadas por los responsables del proceso</v>
      </c>
      <c r="X162" s="212" t="str">
        <f>+'5 - Diseño y Valoración Control'!K175</f>
        <v>Correctivo</v>
      </c>
      <c r="Y162" s="99" t="str">
        <f t="shared" si="24"/>
        <v>Impacto</v>
      </c>
      <c r="Z162" s="212" t="str">
        <f>+'5 - Diseño y Valoración Control'!M175</f>
        <v>Manual</v>
      </c>
      <c r="AA162" s="99" t="str">
        <f t="shared" si="25"/>
        <v>25%</v>
      </c>
      <c r="AB162" s="212" t="str">
        <f>+'5 - Diseño y Valoración Control'!O175</f>
        <v>Documentado</v>
      </c>
      <c r="AC162" s="212" t="s">
        <v>421</v>
      </c>
      <c r="AD162" s="212" t="str">
        <f>+'5 - Diseño y Valoración Control'!Q175</f>
        <v>Con registro</v>
      </c>
      <c r="AE162" s="202">
        <f>+'5 - Diseño y Valoración Control'!R175</f>
        <v>0</v>
      </c>
      <c r="AF162" s="185" t="str">
        <f>+'5 - Diseño y Valoración Control'!S175</f>
        <v/>
      </c>
      <c r="AG162" s="202">
        <f>+'5 - Diseño y Valoración Control'!T175</f>
        <v>0</v>
      </c>
      <c r="AH162" s="185" t="str">
        <f>+'5 - Diseño y Valoración Control'!U175</f>
        <v/>
      </c>
      <c r="AI162" s="185" t="str">
        <f>+'5 - Diseño y Valoración Control'!V175</f>
        <v/>
      </c>
      <c r="AJ162" s="185"/>
      <c r="AK162" s="247" t="str">
        <f>+'6 - Plan de Acciones Preventiva'!F173</f>
        <v>P 68.2</v>
      </c>
      <c r="AL162" s="211"/>
      <c r="AM162" s="211" t="str">
        <f>+'6 - Plan de Acciones Preventiva'!H173</f>
        <v/>
      </c>
      <c r="AN162" s="211">
        <f>+'6 - Plan de Acciones Preventiva'!I173</f>
        <v>0</v>
      </c>
      <c r="AO162" s="212"/>
      <c r="AP162" s="212"/>
      <c r="AQ162" s="238" t="e">
        <f t="shared" si="31"/>
        <v>#DIV/0!</v>
      </c>
      <c r="AR162" s="212"/>
      <c r="AS162" s="243"/>
      <c r="AT162" s="243"/>
      <c r="AU162" s="212"/>
      <c r="AV162" s="212"/>
      <c r="AW162" s="212"/>
      <c r="AX162" s="212"/>
      <c r="AY162" s="212"/>
      <c r="AZ162" s="212">
        <f>+'7 - Materialización del Riesgo'!L174</f>
        <v>0</v>
      </c>
      <c r="BA162" s="212">
        <f>+'7 - Materialización del Riesgo'!M174</f>
        <v>0</v>
      </c>
      <c r="BB162" s="212">
        <f>+'7 - Materialización del Riesgo'!N174</f>
        <v>0</v>
      </c>
      <c r="BC162" s="212">
        <f>+'7 - Materialización del Riesgo'!O174</f>
        <v>0</v>
      </c>
      <c r="BD162" s="212" t="e">
        <f>+'7 - Materialización del Riesgo'!P174</f>
        <v>#DIV/0!</v>
      </c>
      <c r="BE162" s="238">
        <f>+'7 - Materialización del Riesgo'!Q174</f>
        <v>1</v>
      </c>
    </row>
    <row r="163" spans="2:57" s="114" customFormat="1" ht="75" x14ac:dyDescent="0.25">
      <c r="B163" s="211" t="str">
        <f>+'3 - Identificación del Riesgo'!B175</f>
        <v>GESTIÓN FINANCIERA</v>
      </c>
      <c r="C163" s="211" t="str">
        <f>+'3 - Identificación del Riesgo'!C175</f>
        <v>Administrar los recursos e información financiera con base en las necesidades de las dependencias de la Agencia y organismos estatales requirentes, a través de mecanismos de dirección, registro, ejecución, control y seguimiento de los recursos</v>
      </c>
      <c r="D163" s="211" t="str">
        <f>+'3 - Identificación del Riesgo'!D175</f>
        <v>Desde la elaboración del anteproyecto de presupuesto de la ANT, hasta la presentación de los estados financieros</v>
      </c>
      <c r="E163" s="212" t="str">
        <f>+'3 - Identificación del Riesgo'!F175</f>
        <v>SUBDIRECCIÓN ADMINISTRATIVA Y FINANCIERA</v>
      </c>
      <c r="F163" s="247" t="str">
        <f>+'3 - Identificación del Riesgo'!G175</f>
        <v>R 69</v>
      </c>
      <c r="G163" s="212" t="str">
        <f>+'3 - Identificación del Riesgo'!H175</f>
        <v>Falla en el registro de un Compromiso Presupuestal</v>
      </c>
      <c r="H163" s="212" t="str">
        <f>+'3 - Identificación del Riesgo'!I175</f>
        <v>Afectación Económica o presupuestal</v>
      </c>
      <c r="I163" s="211" t="str">
        <f>+'3 - Identificación del Riesgo'!J175</f>
        <v>Posibilidad de afectación económica en sanciones disciplinarias y hallazgos en los entes de control por una mala interpretación de las solicitudes</v>
      </c>
      <c r="J163" s="215">
        <f>+'3 - Identificación del Riesgo'!O175</f>
        <v>44701</v>
      </c>
      <c r="K163" s="215" t="str">
        <f>+'3 - Identificación del Riesgo'!K175</f>
        <v>OPERATIVOS</v>
      </c>
      <c r="L163" s="214" t="str">
        <f>+'3 - Identificación del Riesgo'!N175</f>
        <v>Ejecución y administración de procesos</v>
      </c>
      <c r="M163" s="213">
        <v>365</v>
      </c>
      <c r="N163" s="241" t="str">
        <f t="shared" si="26"/>
        <v>Media</v>
      </c>
      <c r="O163" s="242">
        <f t="shared" si="27"/>
        <v>0.6</v>
      </c>
      <c r="P163" s="213" t="s">
        <v>955</v>
      </c>
      <c r="Q163" s="241" t="str">
        <f>IF(OR(P163=[1]Datos!$A$23,P163=[1]Datos!$B$23),"Leve",IF(OR(P163=[1]Datos!$A$24,P163=[1]Datos!$B$24),"Menor",IF(OR(P163=[1]Datos!$A$25,P163=[1]Datos!$B$25),"Moderado",IF(OR(P163=[1]Datos!$A$26,P163=[1]Datos!$B$26),"Mayor",IF(OR(P163=[1]Datos!$A$27,P163=[1]Datos!$B$27),"Catastrófico","")))))</f>
        <v>Moderado</v>
      </c>
      <c r="R163" s="242">
        <f t="shared" si="28"/>
        <v>0.6</v>
      </c>
      <c r="S163" s="241" t="str">
        <f t="shared" si="29"/>
        <v>Moderado</v>
      </c>
      <c r="T163" s="241" t="str">
        <f t="shared" si="30"/>
        <v>Reducir</v>
      </c>
      <c r="U163" s="247" t="str">
        <f>+'5 - Diseño y Valoración Control'!H176</f>
        <v>C 69.1</v>
      </c>
      <c r="V163" s="211" t="str">
        <f>+'5 - Diseño y Valoración Control'!I176</f>
        <v>PERSONA ENCARGADA DEL PRESUPUESTO</v>
      </c>
      <c r="W163" s="211" t="str">
        <f>+'5 - Diseño y Valoración Control'!J176</f>
        <v>Persona encargada del Presupuesto verifica el registro elaborado  a través del reporte que se genera SIIF-Nación con base a los documentos de la solicitud de registro</v>
      </c>
      <c r="X163" s="212" t="str">
        <f>+'5 - Diseño y Valoración Control'!K176</f>
        <v>Preventivo</v>
      </c>
      <c r="Y163" s="99" t="str">
        <f t="shared" si="24"/>
        <v>Probabilidad</v>
      </c>
      <c r="Z163" s="212" t="str">
        <f>+'5 - Diseño y Valoración Control'!M176</f>
        <v>Manual</v>
      </c>
      <c r="AA163" s="99" t="str">
        <f t="shared" si="25"/>
        <v>40%</v>
      </c>
      <c r="AB163" s="212" t="str">
        <f>+'5 - Diseño y Valoración Control'!O176</f>
        <v>Documentado</v>
      </c>
      <c r="AC163" s="212" t="s">
        <v>421</v>
      </c>
      <c r="AD163" s="212" t="str">
        <f>+'5 - Diseño y Valoración Control'!Q176</f>
        <v>Con registro</v>
      </c>
      <c r="AE163" s="202">
        <f>+'5 - Diseño y Valoración Control'!R176</f>
        <v>0.36</v>
      </c>
      <c r="AF163" s="185" t="str">
        <f>+'5 - Diseño y Valoración Control'!S176</f>
        <v>Baja</v>
      </c>
      <c r="AG163" s="202">
        <f>+'5 - Diseño y Valoración Control'!T176</f>
        <v>0.6</v>
      </c>
      <c r="AH163" s="185" t="str">
        <f>+'5 - Diseño y Valoración Control'!U176</f>
        <v>Moderado</v>
      </c>
      <c r="AI163" s="185" t="str">
        <f>+'5 - Diseño y Valoración Control'!V176</f>
        <v>Moderado</v>
      </c>
      <c r="AJ163" s="185" t="str">
        <f>+'5 - Diseño y Valoración Control'!W176</f>
        <v>Reducir</v>
      </c>
      <c r="AK163" s="247" t="str">
        <f>+'6 - Plan de Acciones Preventiva'!F174</f>
        <v>P 69.1</v>
      </c>
      <c r="AL163" s="211" t="str">
        <f>+'6 - Plan de Acciones Preventiva'!G174</f>
        <v>Capacitaciones al personal de Presupuesto en el registro de los Registros Presupuestales</v>
      </c>
      <c r="AM163" s="211" t="str">
        <f>+'6 - Plan de Acciones Preventiva'!H174</f>
        <v>EQUIPO DE PRESUPUESTO
(SUBDIRECCIÓN ADMINISTRATIVA Y FINANCIERA)</v>
      </c>
      <c r="AN163" s="211" t="str">
        <f>+'6 - Plan de Acciones Preventiva'!I174</f>
        <v>Listado de asistencia de capacitación al personal de Presupuesto</v>
      </c>
      <c r="AO163" s="212">
        <v>1</v>
      </c>
      <c r="AP163" s="212">
        <v>0</v>
      </c>
      <c r="AQ163" s="238">
        <f t="shared" si="31"/>
        <v>0</v>
      </c>
      <c r="AR163" s="212" t="s">
        <v>667</v>
      </c>
      <c r="AS163" s="243" t="s">
        <v>2504</v>
      </c>
      <c r="AT163" s="243"/>
      <c r="AU163" s="212" t="s">
        <v>326</v>
      </c>
      <c r="AV163" s="212"/>
      <c r="AW163" s="212"/>
      <c r="AX163" s="212"/>
      <c r="AY163" s="212"/>
      <c r="AZ163" s="212">
        <f>+'7 - Materialización del Riesgo'!L175</f>
        <v>0</v>
      </c>
      <c r="BA163" s="212">
        <f>+'7 - Materialización del Riesgo'!M175</f>
        <v>0</v>
      </c>
      <c r="BB163" s="212">
        <f>+'7 - Materialización del Riesgo'!N175</f>
        <v>0</v>
      </c>
      <c r="BC163" s="212">
        <f>+'7 - Materialización del Riesgo'!O175</f>
        <v>0</v>
      </c>
      <c r="BD163" s="212" t="e">
        <f>+'7 - Materialización del Riesgo'!P175</f>
        <v>#DIV/0!</v>
      </c>
      <c r="BE163" s="238">
        <f>+'7 - Materialización del Riesgo'!Q175</f>
        <v>1</v>
      </c>
    </row>
    <row r="164" spans="2:57" s="114" customFormat="1" ht="75" hidden="1" x14ac:dyDescent="0.25">
      <c r="B164" s="211" t="str">
        <f>+'3 - Identificación del Riesgo'!B176</f>
        <v>GESTIÓN FINANCIERA</v>
      </c>
      <c r="C164" s="211" t="str">
        <f>+'3 - Identificación del Riesgo'!C176</f>
        <v>Administrar los recursos e información financiera con base en las necesidades de las dependencias de la Agencia y organismos estatales requirentes, a través de mecanismos de dirección, registro, ejecución, control y seguimiento de los recursos</v>
      </c>
      <c r="D164" s="211" t="str">
        <f>+'3 - Identificación del Riesgo'!D176</f>
        <v>Desde la elaboración del anteproyecto de presupuesto de la ANT, hasta la presentación de los estados financieros</v>
      </c>
      <c r="E164" s="212" t="str">
        <f>+'3 - Identificación del Riesgo'!F176</f>
        <v>SUBDIRECCIÓN ADMINISTRATIVA Y FINANCIERA</v>
      </c>
      <c r="F164" s="247" t="str">
        <f>+'3 - Identificación del Riesgo'!G176</f>
        <v>R 69</v>
      </c>
      <c r="G164" s="212" t="str">
        <f>+'3 - Identificación del Riesgo'!H176</f>
        <v>Falla en el registro de un Compromiso Presupuestal</v>
      </c>
      <c r="H164" s="212" t="str">
        <f>+'3 - Identificación del Riesgo'!I176</f>
        <v>Afectación Económica o presupuestal</v>
      </c>
      <c r="I164" s="211" t="str">
        <f>+'3 - Identificación del Riesgo'!J176</f>
        <v>Posibilidad de afectación económica en sanciones disciplinarias y hallazgos en los entes de control por una mala interpretación de las solicitudes</v>
      </c>
      <c r="J164" s="215">
        <f>+'3 - Identificación del Riesgo'!O176</f>
        <v>44701</v>
      </c>
      <c r="K164" s="215" t="str">
        <f>+'3 - Identificación del Riesgo'!K176</f>
        <v>OPERATIVOS</v>
      </c>
      <c r="L164" s="214" t="str">
        <f>+'3 - Identificación del Riesgo'!N176</f>
        <v>Ejecución y administración de procesos</v>
      </c>
      <c r="M164" s="213">
        <v>365</v>
      </c>
      <c r="N164" s="241" t="str">
        <f t="shared" si="26"/>
        <v>Media</v>
      </c>
      <c r="O164" s="242">
        <f t="shared" si="27"/>
        <v>0.6</v>
      </c>
      <c r="P164" s="213" t="s">
        <v>955</v>
      </c>
      <c r="Q164" s="241" t="str">
        <f>IF(OR(P164=[1]Datos!$A$23,P164=[1]Datos!$B$23),"Leve",IF(OR(P164=[1]Datos!$A$24,P164=[1]Datos!$B$24),"Menor",IF(OR(P164=[1]Datos!$A$25,P164=[1]Datos!$B$25),"Moderado",IF(OR(P164=[1]Datos!$A$26,P164=[1]Datos!$B$26),"Mayor",IF(OR(P164=[1]Datos!$A$27,P164=[1]Datos!$B$27),"Catastrófico","")))))</f>
        <v>Moderado</v>
      </c>
      <c r="R164" s="242">
        <f t="shared" si="28"/>
        <v>0.6</v>
      </c>
      <c r="S164" s="241" t="str">
        <f t="shared" si="29"/>
        <v>Moderado</v>
      </c>
      <c r="T164" s="241" t="str">
        <f t="shared" si="30"/>
        <v>Reducir</v>
      </c>
      <c r="U164" s="247" t="str">
        <f>+'5 - Diseño y Valoración Control'!H177</f>
        <v>C 69.2</v>
      </c>
      <c r="V164" s="211" t="str">
        <f>+'5 - Diseño y Valoración Control'!I177</f>
        <v>PERSONA ENCARGADA DEL PRESUPUESTO</v>
      </c>
      <c r="W164" s="211" t="str">
        <f>+'5 - Diseño y Valoración Control'!J177</f>
        <v xml:space="preserve">Persona encargada del Presupuesto ajusta el registro presupuestal  a través de acto administrativo donde se actualiza el registro presupuestal al que debe estar asignado en el SIIF-Nación 
</v>
      </c>
      <c r="X164" s="212" t="str">
        <f>+'5 - Diseño y Valoración Control'!K177</f>
        <v>Correctivo</v>
      </c>
      <c r="Y164" s="99" t="str">
        <f t="shared" si="24"/>
        <v>Impacto</v>
      </c>
      <c r="Z164" s="212" t="str">
        <f>+'5 - Diseño y Valoración Control'!M177</f>
        <v>Manual</v>
      </c>
      <c r="AA164" s="99" t="str">
        <f t="shared" si="25"/>
        <v>25%</v>
      </c>
      <c r="AB164" s="212" t="str">
        <f>+'5 - Diseño y Valoración Control'!O177</f>
        <v>Documentado</v>
      </c>
      <c r="AC164" s="212" t="s">
        <v>421</v>
      </c>
      <c r="AD164" s="212" t="str">
        <f>+'5 - Diseño y Valoración Control'!Q177</f>
        <v>Con registro</v>
      </c>
      <c r="AE164" s="202">
        <f>+'5 - Diseño y Valoración Control'!R177</f>
        <v>0</v>
      </c>
      <c r="AF164" s="185" t="str">
        <f>+'5 - Diseño y Valoración Control'!S177</f>
        <v/>
      </c>
      <c r="AG164" s="202">
        <f>+'5 - Diseño y Valoración Control'!T177</f>
        <v>0</v>
      </c>
      <c r="AH164" s="185" t="str">
        <f>+'5 - Diseño y Valoración Control'!U177</f>
        <v/>
      </c>
      <c r="AI164" s="185" t="str">
        <f>+'5 - Diseño y Valoración Control'!V177</f>
        <v/>
      </c>
      <c r="AJ164" s="185"/>
      <c r="AK164" s="247" t="str">
        <f>+'6 - Plan de Acciones Preventiva'!F175</f>
        <v>P 69.2</v>
      </c>
      <c r="AL164" s="211"/>
      <c r="AM164" s="211" t="str">
        <f>+'6 - Plan de Acciones Preventiva'!H175</f>
        <v/>
      </c>
      <c r="AN164" s="211">
        <f>+'6 - Plan de Acciones Preventiva'!I175</f>
        <v>0</v>
      </c>
      <c r="AO164" s="212"/>
      <c r="AP164" s="212"/>
      <c r="AQ164" s="238" t="e">
        <f t="shared" si="31"/>
        <v>#DIV/0!</v>
      </c>
      <c r="AR164" s="212"/>
      <c r="AS164" s="243"/>
      <c r="AT164" s="243"/>
      <c r="AU164" s="212"/>
      <c r="AV164" s="212"/>
      <c r="AW164" s="212"/>
      <c r="AX164" s="212"/>
      <c r="AY164" s="212"/>
      <c r="AZ164" s="212">
        <f>+'7 - Materialización del Riesgo'!L176</f>
        <v>0</v>
      </c>
      <c r="BA164" s="212">
        <f>+'7 - Materialización del Riesgo'!M176</f>
        <v>0</v>
      </c>
      <c r="BB164" s="212">
        <f>+'7 - Materialización del Riesgo'!N176</f>
        <v>0</v>
      </c>
      <c r="BC164" s="212">
        <f>+'7 - Materialización del Riesgo'!O176</f>
        <v>0</v>
      </c>
      <c r="BD164" s="212" t="e">
        <f>+'7 - Materialización del Riesgo'!P176</f>
        <v>#DIV/0!</v>
      </c>
      <c r="BE164" s="238">
        <f>+'7 - Materialización del Riesgo'!Q176</f>
        <v>1</v>
      </c>
    </row>
    <row r="165" spans="2:57" s="114" customFormat="1" ht="75" x14ac:dyDescent="0.25">
      <c r="B165" s="211" t="str">
        <f>+'3 - Identificación del Riesgo'!B177</f>
        <v>SEGUIMIENTO, EVALUACIÓN Y MEJORA</v>
      </c>
      <c r="C165" s="211" t="str">
        <f>+'3 - Identificación del Riesgo'!C177</f>
        <v>Analizar la información proveniente de la retroalimentación del desempeño de procesos, planes, programas y proyectos, para la toma de decisiones y formulación de nuevas acciones orientadas a elevar el nivel de cumplimiento, transparencia y mejora institucional</v>
      </c>
      <c r="D165" s="211" t="str">
        <f>+'3 - Identificación del Riesgo'!D177</f>
        <v>Desde el reporte y análisis de información y datos, la determinación de las causas probables de los incumplimientos y tendencias negativas hasta la formulación de acciones correctivas, preventivas y de mejora</v>
      </c>
      <c r="E165" s="212" t="str">
        <f>+'3 - Identificación del Riesgo'!F177</f>
        <v>OFICINA DE PLANEACIÓN</v>
      </c>
      <c r="F165" s="247" t="str">
        <f>+'3 - Identificación del Riesgo'!G177</f>
        <v>R 70</v>
      </c>
      <c r="G165" s="212" t="str">
        <f>+'3 - Identificación del Riesgo'!H177</f>
        <v xml:space="preserve">Incumplimiento y no conformidad de reportes e informes de avance de planes de acción y proyectos de inversión </v>
      </c>
      <c r="H165" s="212" t="str">
        <f>+'3 - Identificación del Riesgo'!I177</f>
        <v>Pérdida Reputacional</v>
      </c>
      <c r="I165" s="211"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J165" s="215">
        <f>+'3 - Identificación del Riesgo'!O177</f>
        <v>44701</v>
      </c>
      <c r="K165" s="215" t="str">
        <f>+'3 - Identificación del Riesgo'!K177</f>
        <v>OPERATIVOS</v>
      </c>
      <c r="L165" s="214" t="str">
        <f>+'3 - Identificación del Riesgo'!N177</f>
        <v>Ejecución y administración de procesos</v>
      </c>
      <c r="M165" s="213">
        <v>12</v>
      </c>
      <c r="N165" s="241" t="str">
        <f t="shared" si="26"/>
        <v>Baja</v>
      </c>
      <c r="O165" s="242">
        <f t="shared" si="27"/>
        <v>0.4</v>
      </c>
      <c r="P165" s="213" t="s">
        <v>393</v>
      </c>
      <c r="Q165" s="241" t="str">
        <f>IF(OR(P165=[1]Datos!$A$23,P165=[1]Datos!$B$23),"Leve",IF(OR(P165=[1]Datos!$A$24,P165=[1]Datos!$B$24),"Menor",IF(OR(P165=[1]Datos!$A$25,P165=[1]Datos!$B$25),"Moderado",IF(OR(P165=[1]Datos!$A$26,P165=[1]Datos!$B$26),"Mayor",IF(OR(P165=[1]Datos!$A$27,P165=[1]Datos!$B$27),"Catastrófico","")))))</f>
        <v>Moderado</v>
      </c>
      <c r="R165" s="242">
        <f t="shared" si="28"/>
        <v>0.6</v>
      </c>
      <c r="S165" s="241" t="str">
        <f t="shared" si="29"/>
        <v>Moderado</v>
      </c>
      <c r="T165" s="241" t="str">
        <f t="shared" si="30"/>
        <v>Reducir</v>
      </c>
      <c r="U165" s="247" t="str">
        <f>+'5 - Diseño y Valoración Control'!H178</f>
        <v>C 70.1</v>
      </c>
      <c r="V165" s="211" t="str">
        <f>+'5 - Diseño y Valoración Control'!I178</f>
        <v>OFICINA DE PLANEACIÓN</v>
      </c>
      <c r="W165" s="211" t="str">
        <f>+'5 - Diseño y Valoración Control'!J178</f>
        <v>La Oficina de Planeación revisa la información de la dependencias a través de las presentaciones de avance donde se valida que se este ejecutando los planes para generar el informe de avance</v>
      </c>
      <c r="X165" s="212" t="str">
        <f>+'5 - Diseño y Valoración Control'!K178</f>
        <v>Detectivo</v>
      </c>
      <c r="Y165" s="99" t="str">
        <f t="shared" ref="Y165:Y170" si="32">IF(OR(X165="Correctivo",X165="Detectivo"),"Impacto",IF(X165="Preventivo","Probabilidad",""))</f>
        <v>Impacto</v>
      </c>
      <c r="Z165" s="212" t="str">
        <f>+'5 - Diseño y Valoración Control'!M178</f>
        <v>Manual</v>
      </c>
      <c r="AA165" s="99" t="str">
        <f t="shared" ref="AA165:AA170" si="33">IF(AND(X165="Preventivo",Z165="Automático"),"50%",IF(AND(X165="Preventivo",Z165="Manual"),"40%",IF(AND(X165="Detectivo",Z165="Automático"),"40%",IF(AND(X165="Detectivo",Z165="Manual"),"30%",IF(AND(X165="Correctivo",Z165="Automático"),"35%",IF(AND(X165="Correctivo",Z165="Manual"),"25%",""))))))</f>
        <v>30%</v>
      </c>
      <c r="AB165" s="212" t="str">
        <f>+'5 - Diseño y Valoración Control'!O178</f>
        <v>Documentado</v>
      </c>
      <c r="AC165" s="212" t="s">
        <v>421</v>
      </c>
      <c r="AD165" s="212" t="str">
        <f>+'5 - Diseño y Valoración Control'!Q178</f>
        <v>Sin registro</v>
      </c>
      <c r="AE165" s="202">
        <f>+'5 - Diseño y Valoración Control'!R178</f>
        <v>0.4</v>
      </c>
      <c r="AF165" s="185" t="str">
        <f>+'5 - Diseño y Valoración Control'!S178</f>
        <v>Baja</v>
      </c>
      <c r="AG165" s="202">
        <f>+'5 - Diseño y Valoración Control'!T178</f>
        <v>0.42</v>
      </c>
      <c r="AH165" s="185" t="str">
        <f>+'5 - Diseño y Valoración Control'!U178</f>
        <v>Moderado</v>
      </c>
      <c r="AI165" s="185" t="str">
        <f>+'5 - Diseño y Valoración Control'!V178</f>
        <v>Moderado</v>
      </c>
      <c r="AJ165" s="185" t="str">
        <f>+'5 - Diseño y Valoración Control'!W178</f>
        <v>Reducir</v>
      </c>
      <c r="AK165" s="247" t="str">
        <f>+'6 - Plan de Acciones Preventiva'!F176</f>
        <v>P 70.1</v>
      </c>
      <c r="AL165" s="293" t="s">
        <v>2367</v>
      </c>
      <c r="AM165" s="293" t="s">
        <v>1011</v>
      </c>
      <c r="AN165" s="293" t="s">
        <v>2368</v>
      </c>
      <c r="AO165" s="294">
        <v>1</v>
      </c>
      <c r="AP165" s="212"/>
      <c r="AQ165" s="238">
        <f t="shared" si="31"/>
        <v>0</v>
      </c>
      <c r="AR165" s="212" t="s">
        <v>667</v>
      </c>
      <c r="AS165" s="243"/>
      <c r="AT165" s="243" t="s">
        <v>2508</v>
      </c>
      <c r="AU165" s="212" t="s">
        <v>326</v>
      </c>
      <c r="AV165" s="212">
        <f>+'7 - Materialización del Riesgo'!H177</f>
        <v>0</v>
      </c>
      <c r="AW165" s="212">
        <f>+'7 - Materialización del Riesgo'!I177</f>
        <v>0</v>
      </c>
      <c r="AX165" s="212" t="e">
        <f>+'7 - Materialización del Riesgo'!J177</f>
        <v>#DIV/0!</v>
      </c>
      <c r="AY165" s="212" t="e">
        <f>+'7 - Materialización del Riesgo'!K177</f>
        <v>#DIV/0!</v>
      </c>
      <c r="AZ165" s="212">
        <f>+'7 - Materialización del Riesgo'!L177</f>
        <v>0</v>
      </c>
      <c r="BA165" s="212">
        <f>+'7 - Materialización del Riesgo'!M177</f>
        <v>0</v>
      </c>
      <c r="BB165" s="212">
        <f>+'7 - Materialización del Riesgo'!N177</f>
        <v>0</v>
      </c>
      <c r="BC165" s="212">
        <f>+'7 - Materialización del Riesgo'!O177</f>
        <v>0</v>
      </c>
      <c r="BD165" s="212" t="e">
        <f>+'7 - Materialización del Riesgo'!P177</f>
        <v>#DIV/0!</v>
      </c>
      <c r="BE165" s="238">
        <f>+'7 - Materialización del Riesgo'!Q177</f>
        <v>1</v>
      </c>
    </row>
    <row r="166" spans="2:57" s="114" customFormat="1" ht="75" hidden="1" x14ac:dyDescent="0.25">
      <c r="B166" s="211" t="str">
        <f>+'3 - Identificación del Riesgo'!B178</f>
        <v>SEGUIMIENTO, EVALUACIÓN Y MEJORA</v>
      </c>
      <c r="C166" s="211" t="str">
        <f>+'3 - Identificación del Riesgo'!C178</f>
        <v>Analizar la información proveniente de la retroalimentación del desempeño de procesos, planes, programas y proyectos, para la toma de decisiones y formulación de nuevas acciones orientadas a elevar el nivel de cumplimiento, transparencia y mejora institucional</v>
      </c>
      <c r="D166" s="211" t="str">
        <f>+'3 - Identificación del Riesgo'!D178</f>
        <v>Desde el reporte y análisis de información y datos, la determinación de las causas probables de los incumplimientos y tendencias negativas hasta la formulación de acciones correctivas, preventivas y de mejora</v>
      </c>
      <c r="E166" s="212" t="str">
        <f>+'3 - Identificación del Riesgo'!F178</f>
        <v>OFICINA DE PLANEACIÓN</v>
      </c>
      <c r="F166" s="247" t="str">
        <f>+'3 - Identificación del Riesgo'!G178</f>
        <v>R 70</v>
      </c>
      <c r="G166" s="212" t="str">
        <f>+'3 - Identificación del Riesgo'!H178</f>
        <v xml:space="preserve">Incumplimiento y no conformidad de reportes e informes de avance de planes de acción y proyectos de inversión </v>
      </c>
      <c r="H166" s="212" t="str">
        <f>+'3 - Identificación del Riesgo'!I178</f>
        <v>Pérdida Reputacional</v>
      </c>
      <c r="I166" s="211"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J166" s="215">
        <f>+'3 - Identificación del Riesgo'!O178</f>
        <v>44701</v>
      </c>
      <c r="K166" s="215" t="str">
        <f>+'3 - Identificación del Riesgo'!K178</f>
        <v>OPERATIVOS</v>
      </c>
      <c r="L166" s="214" t="str">
        <f>+'3 - Identificación del Riesgo'!N178</f>
        <v>Ejecución y administración de procesos</v>
      </c>
      <c r="M166" s="213"/>
      <c r="N166" s="241" t="str">
        <f t="shared" si="26"/>
        <v/>
      </c>
      <c r="O166" s="242" t="str">
        <f t="shared" si="27"/>
        <v/>
      </c>
      <c r="P166" s="213"/>
      <c r="Q166" s="241" t="str">
        <f>IF(OR(P166=[1]Datos!$A$23,P166=[1]Datos!$B$23),"Leve",IF(OR(P166=[1]Datos!$A$24,P166=[1]Datos!$B$24),"Menor",IF(OR(P166=[1]Datos!$A$25,P166=[1]Datos!$B$25),"Moderado",IF(OR(P166=[1]Datos!$A$26,P166=[1]Datos!$B$26),"Mayor",IF(OR(P166=[1]Datos!$A$27,P166=[1]Datos!$B$27),"Catastrófico","")))))</f>
        <v/>
      </c>
      <c r="R166" s="242" t="str">
        <f t="shared" si="28"/>
        <v/>
      </c>
      <c r="S166" s="241" t="str">
        <f t="shared" si="29"/>
        <v/>
      </c>
      <c r="T166" s="241" t="e">
        <f t="shared" si="30"/>
        <v>#N/A</v>
      </c>
      <c r="U166" s="247" t="str">
        <f>+'5 - Diseño y Valoración Control'!H179</f>
        <v>C 70.2</v>
      </c>
      <c r="V166" s="211" t="str">
        <f>+'5 - Diseño y Valoración Control'!I179</f>
        <v>OFICINA DE PLANEACIÓN</v>
      </c>
      <c r="W166" s="211" t="str">
        <f>+'5 - Diseño y Valoración Control'!J179</f>
        <v>La Oficina de Planeación informa a la dependencia responsable del plan de acción y/o proyecto de inversión a través de una comunicación por correo electrónico las observaciones encontradas en el informe de avance</v>
      </c>
      <c r="X166" s="212" t="str">
        <f>+'5 - Diseño y Valoración Control'!K179</f>
        <v>Correctivo</v>
      </c>
      <c r="Y166" s="99" t="str">
        <f t="shared" si="32"/>
        <v>Impacto</v>
      </c>
      <c r="Z166" s="212" t="str">
        <f>+'5 - Diseño y Valoración Control'!M179</f>
        <v>Manual</v>
      </c>
      <c r="AA166" s="99" t="str">
        <f t="shared" si="33"/>
        <v>25%</v>
      </c>
      <c r="AB166" s="212" t="str">
        <f>+'5 - Diseño y Valoración Control'!O179</f>
        <v>Documentado</v>
      </c>
      <c r="AC166" s="212" t="s">
        <v>421</v>
      </c>
      <c r="AD166" s="212" t="str">
        <f>+'5 - Diseño y Valoración Control'!Q179</f>
        <v>Sin registro</v>
      </c>
      <c r="AE166" s="202">
        <f>+'5 - Diseño y Valoración Control'!R179</f>
        <v>0</v>
      </c>
      <c r="AF166" s="185" t="str">
        <f>+'5 - Diseño y Valoración Control'!S179</f>
        <v/>
      </c>
      <c r="AG166" s="202">
        <f>+'5 - Diseño y Valoración Control'!T179</f>
        <v>0</v>
      </c>
      <c r="AH166" s="185" t="str">
        <f>+'5 - Diseño y Valoración Control'!U179</f>
        <v/>
      </c>
      <c r="AI166" s="185" t="str">
        <f>+'5 - Diseño y Valoración Control'!V179</f>
        <v/>
      </c>
      <c r="AJ166" s="185"/>
      <c r="AK166" s="247" t="str">
        <f>+'6 - Plan de Acciones Preventiva'!F177</f>
        <v>P 70.2</v>
      </c>
      <c r="AL166" s="211"/>
      <c r="AM166" s="211" t="str">
        <f>+'6 - Plan de Acciones Preventiva'!H177</f>
        <v/>
      </c>
      <c r="AN166" s="211">
        <f>+'6 - Plan de Acciones Preventiva'!I177</f>
        <v>0</v>
      </c>
      <c r="AO166" s="212">
        <f>+'6 - Plan de Acciones Preventiva'!J177</f>
        <v>0</v>
      </c>
      <c r="AP166" s="212"/>
      <c r="AQ166" s="238" t="e">
        <f t="shared" si="31"/>
        <v>#DIV/0!</v>
      </c>
      <c r="AR166" s="212">
        <f>+'6 - Plan de Acciones Preventiva'!AK177</f>
        <v>0</v>
      </c>
      <c r="AS166" s="243"/>
      <c r="AT166" s="243">
        <f>+'6 - Plan de Acciones Preventiva'!AM177</f>
        <v>0</v>
      </c>
      <c r="AU166" s="212">
        <f>+'7 - Materialización del Riesgo'!G178</f>
        <v>0</v>
      </c>
      <c r="AV166" s="212">
        <f>+'7 - Materialización del Riesgo'!H178</f>
        <v>0</v>
      </c>
      <c r="AW166" s="212">
        <f>+'7 - Materialización del Riesgo'!I178</f>
        <v>0</v>
      </c>
      <c r="AX166" s="212" t="e">
        <f>+'7 - Materialización del Riesgo'!J178</f>
        <v>#DIV/0!</v>
      </c>
      <c r="AY166" s="212" t="e">
        <f>+'7 - Materialización del Riesgo'!K178</f>
        <v>#DIV/0!</v>
      </c>
      <c r="AZ166" s="212">
        <f>+'7 - Materialización del Riesgo'!L178</f>
        <v>0</v>
      </c>
      <c r="BA166" s="212">
        <f>+'7 - Materialización del Riesgo'!M178</f>
        <v>0</v>
      </c>
      <c r="BB166" s="212">
        <f>+'7 - Materialización del Riesgo'!N178</f>
        <v>0</v>
      </c>
      <c r="BC166" s="212">
        <f>+'7 - Materialización del Riesgo'!O178</f>
        <v>0</v>
      </c>
      <c r="BD166" s="212" t="e">
        <f>+'7 - Materialización del Riesgo'!P178</f>
        <v>#DIV/0!</v>
      </c>
      <c r="BE166" s="238">
        <f>+'7 - Materialización del Riesgo'!Q178</f>
        <v>1</v>
      </c>
    </row>
    <row r="167" spans="2:57" s="114" customFormat="1" ht="75" x14ac:dyDescent="0.25">
      <c r="B167" s="211" t="str">
        <f>+'3 - Identificación del Riesgo'!B179</f>
        <v>SEGUIMIENTO, EVALUACIÓN Y MEJORA</v>
      </c>
      <c r="C167" s="211" t="str">
        <f>+'3 - Identificación del Riesgo'!C179</f>
        <v>Analizar la información proveniente de la retroalimentación del desempeño de procesos, planes, programas y proyectos, para la toma de decisiones y formulación de nuevas acciones orientadas a elevar el nivel de cumplimiento, transparencia y mejora institucional</v>
      </c>
      <c r="D167" s="211" t="str">
        <f>+'3 - Identificación del Riesgo'!D179</f>
        <v>Desde el reporte y análisis de información y datos, la determinación de las causas probables de los incumplimientos y tendencias negativas hasta la formulación de acciones correctivas, preventivas y de mejora</v>
      </c>
      <c r="E167" s="212" t="str">
        <f>+'3 - Identificación del Riesgo'!F179</f>
        <v>OFICINA DE PLANEACIÓN</v>
      </c>
      <c r="F167" s="247" t="str">
        <f>+'3 - Identificación del Riesgo'!G179</f>
        <v>R 71</v>
      </c>
      <c r="G167" s="212" t="str">
        <f>+'3 - Identificación del Riesgo'!H179</f>
        <v>Liberación de productos no conformes con los requisitos</v>
      </c>
      <c r="H167" s="212" t="str">
        <f>+'3 - Identificación del Riesgo'!I179</f>
        <v>Pérdida Reputacional</v>
      </c>
      <c r="I167" s="211" t="str">
        <f>+'3 - Identificación del Riesgo'!J179</f>
        <v>Posibilidad de pérdida reputacional en la imagen institucional por el desconocimiento de cambios normativos, requisitos y/o lineamientos para el desarrollo de productos y/o salidas</v>
      </c>
      <c r="J167" s="215">
        <f>+'3 - Identificación del Riesgo'!O179</f>
        <v>44701</v>
      </c>
      <c r="K167" s="215" t="str">
        <f>+'3 - Identificación del Riesgo'!K179</f>
        <v>SATISFACCIÓN DEL CLIENTE</v>
      </c>
      <c r="L167" s="214" t="str">
        <f>+'3 - Identificación del Riesgo'!N179</f>
        <v>Usuarios, productos y prácticas</v>
      </c>
      <c r="M167" s="213">
        <v>365</v>
      </c>
      <c r="N167" s="241" t="str">
        <f t="shared" si="26"/>
        <v>Media</v>
      </c>
      <c r="O167" s="242">
        <f t="shared" si="27"/>
        <v>0.6</v>
      </c>
      <c r="P167" s="213" t="s">
        <v>394</v>
      </c>
      <c r="Q167" s="241" t="str">
        <f>IF(OR(P167=[1]Datos!$A$23,P167=[1]Datos!$B$23),"Leve",IF(OR(P167=[1]Datos!$A$24,P167=[1]Datos!$B$24),"Menor",IF(OR(P167=[1]Datos!$A$25,P167=[1]Datos!$B$25),"Moderado",IF(OR(P167=[1]Datos!$A$26,P167=[1]Datos!$B$26),"Mayor",IF(OR(P167=[1]Datos!$A$27,P167=[1]Datos!$B$27),"Catastrófico","")))))</f>
        <v>Catastrófico</v>
      </c>
      <c r="R167" s="242">
        <f t="shared" si="28"/>
        <v>1</v>
      </c>
      <c r="S167" s="241" t="str">
        <f t="shared" si="29"/>
        <v>Extremo</v>
      </c>
      <c r="T167" s="241" t="str">
        <f t="shared" si="30"/>
        <v>Reducir</v>
      </c>
      <c r="U167" s="247" t="str">
        <f>+'5 - Diseño y Valoración Control'!H180</f>
        <v>C 71.1</v>
      </c>
      <c r="V167" s="211" t="str">
        <f>+'5 - Diseño y Valoración Control'!I180</f>
        <v>OFICINA DE PLANEACIÓN</v>
      </c>
      <c r="W167" s="211" t="str">
        <f>+'5 - Diseño y Valoración Control'!J180</f>
        <v>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v>
      </c>
      <c r="X167" s="212" t="str">
        <f>+'5 - Diseño y Valoración Control'!K180</f>
        <v>Preventivo</v>
      </c>
      <c r="Y167" s="99" t="str">
        <f t="shared" si="32"/>
        <v>Probabilidad</v>
      </c>
      <c r="Z167" s="212" t="str">
        <f>+'5 - Diseño y Valoración Control'!M180</f>
        <v>Manual</v>
      </c>
      <c r="AA167" s="99" t="str">
        <f t="shared" si="33"/>
        <v>40%</v>
      </c>
      <c r="AB167" s="212" t="str">
        <f>+'5 - Diseño y Valoración Control'!O180</f>
        <v>Documentado</v>
      </c>
      <c r="AC167" s="212" t="s">
        <v>421</v>
      </c>
      <c r="AD167" s="212" t="str">
        <f>+'5 - Diseño y Valoración Control'!Q180</f>
        <v>Sin registro</v>
      </c>
      <c r="AE167" s="202">
        <f>+'5 - Diseño y Valoración Control'!R180</f>
        <v>0.36</v>
      </c>
      <c r="AF167" s="185" t="str">
        <f>+'5 - Diseño y Valoración Control'!S180</f>
        <v>Baja</v>
      </c>
      <c r="AG167" s="202">
        <f>+'5 - Diseño y Valoración Control'!T180</f>
        <v>1</v>
      </c>
      <c r="AH167" s="185" t="str">
        <f>+'5 - Diseño y Valoración Control'!U180</f>
        <v>Catastrófico</v>
      </c>
      <c r="AI167" s="185" t="str">
        <f>+'5 - Diseño y Valoración Control'!V180</f>
        <v>Extremo</v>
      </c>
      <c r="AJ167" s="185" t="str">
        <f>+'5 - Diseño y Valoración Control'!W180</f>
        <v>Reducir</v>
      </c>
      <c r="AK167" s="247" t="str">
        <f>+'6 - Plan de Acciones Preventiva'!F178</f>
        <v>P 71.1</v>
      </c>
      <c r="AL167" s="293" t="s">
        <v>2369</v>
      </c>
      <c r="AM167" s="293" t="s">
        <v>1011</v>
      </c>
      <c r="AN167" s="293" t="s">
        <v>2370</v>
      </c>
      <c r="AO167" s="294">
        <v>1</v>
      </c>
      <c r="AP167" s="212">
        <v>0</v>
      </c>
      <c r="AQ167" s="238">
        <f t="shared" si="31"/>
        <v>0</v>
      </c>
      <c r="AR167" s="212" t="s">
        <v>667</v>
      </c>
      <c r="AS167" s="243"/>
      <c r="AT167" s="243">
        <f>+'6 - Plan de Acciones Preventiva'!AM178</f>
        <v>0</v>
      </c>
      <c r="AU167" s="212" t="s">
        <v>326</v>
      </c>
      <c r="AV167" s="212">
        <f>+'7 - Materialización del Riesgo'!H179</f>
        <v>0</v>
      </c>
      <c r="AW167" s="212">
        <f>+'7 - Materialización del Riesgo'!I179</f>
        <v>0</v>
      </c>
      <c r="AX167" s="212" t="e">
        <f>+'7 - Materialización del Riesgo'!J179</f>
        <v>#DIV/0!</v>
      </c>
      <c r="AY167" s="212" t="e">
        <f>+'7 - Materialización del Riesgo'!K179</f>
        <v>#DIV/0!</v>
      </c>
      <c r="AZ167" s="212">
        <f>+'7 - Materialización del Riesgo'!L179</f>
        <v>0</v>
      </c>
      <c r="BA167" s="212">
        <f>+'7 - Materialización del Riesgo'!M179</f>
        <v>0</v>
      </c>
      <c r="BB167" s="212">
        <f>+'7 - Materialización del Riesgo'!N179</f>
        <v>0</v>
      </c>
      <c r="BC167" s="212">
        <f>+'7 - Materialización del Riesgo'!O179</f>
        <v>0</v>
      </c>
      <c r="BD167" s="212" t="e">
        <f>+'7 - Materialización del Riesgo'!P179</f>
        <v>#DIV/0!</v>
      </c>
      <c r="BE167" s="238">
        <f>+'7 - Materialización del Riesgo'!Q179</f>
        <v>1</v>
      </c>
    </row>
    <row r="168" spans="2:57" s="114" customFormat="1" ht="75" hidden="1" x14ac:dyDescent="0.25">
      <c r="B168" s="211" t="str">
        <f>+'3 - Identificación del Riesgo'!B180</f>
        <v>SEGUIMIENTO, EVALUACIÓN Y MEJORA</v>
      </c>
      <c r="C168" s="211" t="str">
        <f>+'3 - Identificación del Riesgo'!C180</f>
        <v>Analizar la información proveniente de la retroalimentación del desempeño de procesos, planes, programas y proyectos, para la toma de decisiones y formulación de nuevas acciones orientadas a elevar el nivel de cumplimiento, transparencia y mejora institucional</v>
      </c>
      <c r="D168" s="211" t="str">
        <f>+'3 - Identificación del Riesgo'!D180</f>
        <v>Desde el reporte y análisis de información y datos, la determinación de las causas probables de los incumplimientos y tendencias negativas hasta la formulación de acciones correctivas, preventivas y de mejora</v>
      </c>
      <c r="E168" s="212" t="str">
        <f>+'3 - Identificación del Riesgo'!F180</f>
        <v>OFICINA DE PLANEACIÓN</v>
      </c>
      <c r="F168" s="247" t="str">
        <f>+'3 - Identificación del Riesgo'!G180</f>
        <v>R 71</v>
      </c>
      <c r="G168" s="212" t="str">
        <f>+'3 - Identificación del Riesgo'!H180</f>
        <v>Liberación de productos no conformes con los requisitos</v>
      </c>
      <c r="H168" s="212" t="str">
        <f>+'3 - Identificación del Riesgo'!I180</f>
        <v>Pérdida Reputacional</v>
      </c>
      <c r="I168" s="211" t="str">
        <f>+'3 - Identificación del Riesgo'!J180</f>
        <v>Posibilidad de pérdida reputacional en la imagen institucional por el desconocimiento de cambios normativos, requisitos y/o lineamientos para el desarrollo de productos y/o salidas</v>
      </c>
      <c r="J168" s="215">
        <f>+'3 - Identificación del Riesgo'!O180</f>
        <v>44701</v>
      </c>
      <c r="K168" s="215" t="str">
        <f>+'3 - Identificación del Riesgo'!K180</f>
        <v>SATISFACCIÓN DEL CLIENTE</v>
      </c>
      <c r="L168" s="214" t="str">
        <f>+'3 - Identificación del Riesgo'!N180</f>
        <v>Usuarios, productos y prácticas</v>
      </c>
      <c r="M168" s="213"/>
      <c r="N168" s="241" t="str">
        <f t="shared" si="26"/>
        <v/>
      </c>
      <c r="O168" s="242" t="str">
        <f t="shared" si="27"/>
        <v/>
      </c>
      <c r="P168" s="213"/>
      <c r="Q168" s="241" t="str">
        <f>IF(OR(P168=[1]Datos!$A$23,P168=[1]Datos!$B$23),"Leve",IF(OR(P168=[1]Datos!$A$24,P168=[1]Datos!$B$24),"Menor",IF(OR(P168=[1]Datos!$A$25,P168=[1]Datos!$B$25),"Moderado",IF(OR(P168=[1]Datos!$A$26,P168=[1]Datos!$B$26),"Mayor",IF(OR(P168=[1]Datos!$A$27,P168=[1]Datos!$B$27),"Catastrófico","")))))</f>
        <v/>
      </c>
      <c r="R168" s="242" t="str">
        <f t="shared" si="28"/>
        <v/>
      </c>
      <c r="S168" s="241" t="str">
        <f t="shared" si="29"/>
        <v/>
      </c>
      <c r="T168" s="241" t="e">
        <f t="shared" si="30"/>
        <v>#N/A</v>
      </c>
      <c r="U168" s="247" t="str">
        <f>+'5 - Diseño y Valoración Control'!H181</f>
        <v>C 71.2</v>
      </c>
      <c r="V168" s="211" t="str">
        <f>+'5 - Diseño y Valoración Control'!I181</f>
        <v>OFICINA DE PLANEACIÓN</v>
      </c>
      <c r="W168" s="211" t="str">
        <f>+'5 - Diseño y Valoración Control'!J181</f>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v>
      </c>
      <c r="X168" s="212" t="str">
        <f>+'5 - Diseño y Valoración Control'!K181</f>
        <v>Correctivo</v>
      </c>
      <c r="Y168" s="99" t="str">
        <f t="shared" si="32"/>
        <v>Impacto</v>
      </c>
      <c r="Z168" s="212" t="str">
        <f>+'5 - Diseño y Valoración Control'!M181</f>
        <v>Manual</v>
      </c>
      <c r="AA168" s="99" t="str">
        <f t="shared" si="33"/>
        <v>25%</v>
      </c>
      <c r="AB168" s="212" t="str">
        <f>+'5 - Diseño y Valoración Control'!O181</f>
        <v>Documentado</v>
      </c>
      <c r="AC168" s="212" t="s">
        <v>421</v>
      </c>
      <c r="AD168" s="212" t="str">
        <f>+'5 - Diseño y Valoración Control'!Q181</f>
        <v>Sin registro</v>
      </c>
      <c r="AE168" s="202">
        <f>+'5 - Diseño y Valoración Control'!R181</f>
        <v>0</v>
      </c>
      <c r="AF168" s="185" t="str">
        <f>+'5 - Diseño y Valoración Control'!S181</f>
        <v/>
      </c>
      <c r="AG168" s="202">
        <f>+'5 - Diseño y Valoración Control'!T181</f>
        <v>0</v>
      </c>
      <c r="AH168" s="185" t="str">
        <f>+'5 - Diseño y Valoración Control'!U181</f>
        <v/>
      </c>
      <c r="AI168" s="185" t="str">
        <f>+'5 - Diseño y Valoración Control'!V181</f>
        <v/>
      </c>
      <c r="AJ168" s="185"/>
      <c r="AK168" s="247" t="str">
        <f>+'6 - Plan de Acciones Preventiva'!F179</f>
        <v>P 71.2</v>
      </c>
      <c r="AL168" s="211"/>
      <c r="AM168" s="211" t="str">
        <f>+'6 - Plan de Acciones Preventiva'!H179</f>
        <v/>
      </c>
      <c r="AN168" s="211">
        <f>+'6 - Plan de Acciones Preventiva'!I179</f>
        <v>0</v>
      </c>
      <c r="AO168" s="212">
        <f>+'6 - Plan de Acciones Preventiva'!J179</f>
        <v>0</v>
      </c>
      <c r="AP168" s="212"/>
      <c r="AQ168" s="238" t="e">
        <f t="shared" si="31"/>
        <v>#DIV/0!</v>
      </c>
      <c r="AR168" s="212">
        <f>+'6 - Plan de Acciones Preventiva'!AK179</f>
        <v>0</v>
      </c>
      <c r="AS168" s="243"/>
      <c r="AT168" s="243">
        <f>+'6 - Plan de Acciones Preventiva'!AM179</f>
        <v>0</v>
      </c>
      <c r="AU168" s="212">
        <f>+'7 - Materialización del Riesgo'!G180</f>
        <v>0</v>
      </c>
      <c r="AV168" s="212">
        <f>+'7 - Materialización del Riesgo'!H180</f>
        <v>0</v>
      </c>
      <c r="AW168" s="212">
        <f>+'7 - Materialización del Riesgo'!I180</f>
        <v>0</v>
      </c>
      <c r="AX168" s="212" t="e">
        <f>+'7 - Materialización del Riesgo'!J180</f>
        <v>#DIV/0!</v>
      </c>
      <c r="AY168" s="212" t="e">
        <f>+'7 - Materialización del Riesgo'!K180</f>
        <v>#DIV/0!</v>
      </c>
      <c r="AZ168" s="212">
        <f>+'7 - Materialización del Riesgo'!L180</f>
        <v>0</v>
      </c>
      <c r="BA168" s="212">
        <f>+'7 - Materialización del Riesgo'!M180</f>
        <v>0</v>
      </c>
      <c r="BB168" s="212">
        <f>+'7 - Materialización del Riesgo'!N180</f>
        <v>0</v>
      </c>
      <c r="BC168" s="212">
        <f>+'7 - Materialización del Riesgo'!O180</f>
        <v>0</v>
      </c>
      <c r="BD168" s="212" t="e">
        <f>+'7 - Materialización del Riesgo'!P180</f>
        <v>#DIV/0!</v>
      </c>
      <c r="BE168" s="238">
        <f>+'7 - Materialización del Riesgo'!Q180</f>
        <v>1</v>
      </c>
    </row>
    <row r="169" spans="2:57" s="114" customFormat="1" ht="75" x14ac:dyDescent="0.25">
      <c r="B169" s="211" t="str">
        <f>+'3 - Identificación del Riesgo'!B181</f>
        <v>SEGUIMIENTO, EVALUACIÓN Y MEJORA</v>
      </c>
      <c r="C169" s="211" t="str">
        <f>+'3 - Identificación del Riesgo'!C181</f>
        <v>Analizar la información proveniente de la retroalimentación del desempeño de procesos, planes, programas y proyectos, para la toma de decisiones y formulación de nuevas acciones orientadas a elevar el nivel de cumplimiento, transparencia y mejora institucional</v>
      </c>
      <c r="D169" s="211" t="str">
        <f>+'3 - Identificación del Riesgo'!D181</f>
        <v>Desde el reporte y análisis de información y datos, la determinación de las causas probables de los incumplimientos y tendencias negativas hasta la formulación de acciones correctivas, preventivas y de mejora</v>
      </c>
      <c r="E169" s="212" t="str">
        <f>+'3 - Identificación del Riesgo'!F181</f>
        <v>OFICINA DE PLANEACIÓN</v>
      </c>
      <c r="F169" s="247" t="str">
        <f>+'3 - Identificación del Riesgo'!G181</f>
        <v>R 72</v>
      </c>
      <c r="G169" s="212" t="str">
        <f>+'3 - Identificación del Riesgo'!H181</f>
        <v>Incumplimiento en la ejecución de los planes y proyectos Institucionales</v>
      </c>
      <c r="H169" s="212" t="str">
        <f>+'3 - Identificación del Riesgo'!I181</f>
        <v>Pérdida Reputacional</v>
      </c>
      <c r="I169" s="211"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69" s="215">
        <f>+'3 - Identificación del Riesgo'!O181</f>
        <v>44701</v>
      </c>
      <c r="K169" s="215" t="str">
        <f>+'3 - Identificación del Riesgo'!K181</f>
        <v>ESTRATÉGICOS</v>
      </c>
      <c r="L169" s="214" t="str">
        <f>+'3 - Identificación del Riesgo'!N181</f>
        <v>Usuarios, productos y prácticas</v>
      </c>
      <c r="M169" s="213">
        <v>12</v>
      </c>
      <c r="N169" s="241" t="str">
        <f t="shared" si="26"/>
        <v>Baja</v>
      </c>
      <c r="O169" s="242">
        <f t="shared" si="27"/>
        <v>0.4</v>
      </c>
      <c r="P169" s="213" t="s">
        <v>393</v>
      </c>
      <c r="Q169" s="241" t="str">
        <f>IF(OR(P169=[1]Datos!$A$23,P169=[1]Datos!$B$23),"Leve",IF(OR(P169=[1]Datos!$A$24,P169=[1]Datos!$B$24),"Menor",IF(OR(P169=[1]Datos!$A$25,P169=[1]Datos!$B$25),"Moderado",IF(OR(P169=[1]Datos!$A$26,P169=[1]Datos!$B$26),"Mayor",IF(OR(P169=[1]Datos!$A$27,P169=[1]Datos!$B$27),"Catastrófico","")))))</f>
        <v>Moderado</v>
      </c>
      <c r="R169" s="242">
        <f t="shared" si="28"/>
        <v>0.6</v>
      </c>
      <c r="S169" s="241" t="str">
        <f t="shared" si="29"/>
        <v>Moderado</v>
      </c>
      <c r="T169" s="241" t="str">
        <f t="shared" si="30"/>
        <v>Reducir</v>
      </c>
      <c r="U169" s="247" t="str">
        <f>+'5 - Diseño y Valoración Control'!H182</f>
        <v>C 72.1</v>
      </c>
      <c r="V169" s="211" t="str">
        <f>+'5 - Diseño y Valoración Control'!I182</f>
        <v>OFICINA DE PLANEACIÓN</v>
      </c>
      <c r="W169" s="211" t="str">
        <f>+'5 - Diseño y Valoración Control'!J182</f>
        <v>La Oficina de Planeación revisa el avance de los planes de acción y proyectos de inversión a través del reporte de avance donde se valida que se este ejecutando los planes con base a la planeación aprobada y en caso contrario, emitir las observaciones que haya a lugar</v>
      </c>
      <c r="X169" s="212" t="str">
        <f>+'5 - Diseño y Valoración Control'!K182</f>
        <v>Detectivo</v>
      </c>
      <c r="Y169" s="99" t="str">
        <f t="shared" si="32"/>
        <v>Impacto</v>
      </c>
      <c r="Z169" s="212" t="str">
        <f>+'5 - Diseño y Valoración Control'!M182</f>
        <v>Manual</v>
      </c>
      <c r="AA169" s="99" t="str">
        <f t="shared" si="33"/>
        <v>30%</v>
      </c>
      <c r="AB169" s="212" t="str">
        <f>+'5 - Diseño y Valoración Control'!O182</f>
        <v>Documentado</v>
      </c>
      <c r="AC169" s="212" t="s">
        <v>421</v>
      </c>
      <c r="AD169" s="212" t="str">
        <f>+'5 - Diseño y Valoración Control'!Q182</f>
        <v>Sin registro</v>
      </c>
      <c r="AE169" s="202">
        <f>+'5 - Diseño y Valoración Control'!R182</f>
        <v>0.4</v>
      </c>
      <c r="AF169" s="185" t="str">
        <f>+'5 - Diseño y Valoración Control'!S182</f>
        <v>Baja</v>
      </c>
      <c r="AG169" s="202">
        <f>+'5 - Diseño y Valoración Control'!T182</f>
        <v>0.42</v>
      </c>
      <c r="AH169" s="185" t="str">
        <f>+'5 - Diseño y Valoración Control'!U182</f>
        <v>Moderado</v>
      </c>
      <c r="AI169" s="185" t="str">
        <f>+'5 - Diseño y Valoración Control'!V182</f>
        <v>Moderado</v>
      </c>
      <c r="AJ169" s="185" t="str">
        <f>+'5 - Diseño y Valoración Control'!W182</f>
        <v>Reducir</v>
      </c>
      <c r="AK169" s="247" t="str">
        <f>+'6 - Plan de Acciones Preventiva'!F180</f>
        <v>P 72.1</v>
      </c>
      <c r="AL169" s="211" t="s">
        <v>2437</v>
      </c>
      <c r="AM169" s="211" t="str">
        <f>+'6 - Plan de Acciones Preventiva'!H180</f>
        <v>OFICINA DE PLANEACIÓN</v>
      </c>
      <c r="AN169" s="211" t="s">
        <v>2371</v>
      </c>
      <c r="AO169" s="212">
        <v>1</v>
      </c>
      <c r="AP169" s="212">
        <v>0</v>
      </c>
      <c r="AQ169" s="238">
        <f t="shared" si="31"/>
        <v>0</v>
      </c>
      <c r="AR169" s="212" t="s">
        <v>667</v>
      </c>
      <c r="AS169" s="243"/>
      <c r="AT169" s="243" t="s">
        <v>2508</v>
      </c>
      <c r="AU169" s="212" t="s">
        <v>326</v>
      </c>
      <c r="AV169" s="212">
        <f>+'7 - Materialización del Riesgo'!H181</f>
        <v>0</v>
      </c>
      <c r="AW169" s="212">
        <f>+'7 - Materialización del Riesgo'!I181</f>
        <v>0</v>
      </c>
      <c r="AX169" s="212" t="e">
        <f>+'7 - Materialización del Riesgo'!J181</f>
        <v>#DIV/0!</v>
      </c>
      <c r="AY169" s="212" t="e">
        <f>+'7 - Materialización del Riesgo'!K181</f>
        <v>#DIV/0!</v>
      </c>
      <c r="AZ169" s="212">
        <f>+'7 - Materialización del Riesgo'!L181</f>
        <v>0</v>
      </c>
      <c r="BA169" s="212">
        <f>+'7 - Materialización del Riesgo'!M181</f>
        <v>0</v>
      </c>
      <c r="BB169" s="212">
        <f>+'7 - Materialización del Riesgo'!N181</f>
        <v>0</v>
      </c>
      <c r="BC169" s="212">
        <f>+'7 - Materialización del Riesgo'!O181</f>
        <v>0</v>
      </c>
      <c r="BD169" s="212" t="e">
        <f>+'7 - Materialización del Riesgo'!P181</f>
        <v>#DIV/0!</v>
      </c>
      <c r="BE169" s="238">
        <f>+'7 - Materialización del Riesgo'!Q181</f>
        <v>1</v>
      </c>
    </row>
    <row r="170" spans="2:57" s="114" customFormat="1" ht="75" hidden="1" x14ac:dyDescent="0.25">
      <c r="B170" s="211" t="str">
        <f>+'3 - Identificación del Riesgo'!B182</f>
        <v>SEGUIMIENTO, EVALUACIÓN Y MEJORA</v>
      </c>
      <c r="C170" s="211" t="str">
        <f>+'3 - Identificación del Riesgo'!C182</f>
        <v>Analizar la información proveniente de la retroalimentación del desempeño de procesos, planes, programas y proyectos, para la toma de decisiones y formulación de nuevas acciones orientadas a elevar el nivel de cumplimiento, transparencia y mejora institucional</v>
      </c>
      <c r="D170" s="211" t="str">
        <f>+'3 - Identificación del Riesgo'!D182</f>
        <v>Desde el reporte y análisis de información y datos, la determinación de las causas probables de los incumplimientos y tendencias negativas hasta la formulación de acciones correctivas, preventivas y de mejora</v>
      </c>
      <c r="E170" s="212" t="str">
        <f>+'3 - Identificación del Riesgo'!F182</f>
        <v>OFICINA DE PLANEACIÓN</v>
      </c>
      <c r="F170" s="247" t="str">
        <f>+'3 - Identificación del Riesgo'!G182</f>
        <v>R 72</v>
      </c>
      <c r="G170" s="212" t="str">
        <f>+'3 - Identificación del Riesgo'!H182</f>
        <v>Incumplimiento en la ejecución de los planes y proyectos Institucionales</v>
      </c>
      <c r="H170" s="212" t="str">
        <f>+'3 - Identificación del Riesgo'!I182</f>
        <v>Pérdida Reputacional</v>
      </c>
      <c r="I170" s="211"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J170" s="215">
        <f>+'3 - Identificación del Riesgo'!O182</f>
        <v>44701</v>
      </c>
      <c r="K170" s="215" t="str">
        <f>+'3 - Identificación del Riesgo'!K182</f>
        <v>ESTRATÉGICOS</v>
      </c>
      <c r="L170" s="214" t="str">
        <f>+'3 - Identificación del Riesgo'!N182</f>
        <v>Usuarios, productos y prácticas</v>
      </c>
      <c r="M170" s="213"/>
      <c r="N170" s="241" t="str">
        <f t="shared" si="26"/>
        <v/>
      </c>
      <c r="O170" s="242" t="str">
        <f t="shared" si="27"/>
        <v/>
      </c>
      <c r="P170" s="213"/>
      <c r="Q170" s="241" t="str">
        <f>IF(OR(P170=[1]Datos!$A$23,P170=[1]Datos!$B$23),"Leve",IF(OR(P170=[1]Datos!$A$24,P170=[1]Datos!$B$24),"Menor",IF(OR(P170=[1]Datos!$A$25,P170=[1]Datos!$B$25),"Moderado",IF(OR(P170=[1]Datos!$A$26,P170=[1]Datos!$B$26),"Mayor",IF(OR(P170=[1]Datos!$A$27,P170=[1]Datos!$B$27),"Catastrófico","")))))</f>
        <v/>
      </c>
      <c r="R170" s="242" t="str">
        <f t="shared" si="28"/>
        <v/>
      </c>
      <c r="S170" s="241" t="str">
        <f t="shared" si="29"/>
        <v/>
      </c>
      <c r="T170" s="241" t="e">
        <f t="shared" si="30"/>
        <v>#N/A</v>
      </c>
      <c r="U170" s="247" t="str">
        <f>+'5 - Diseño y Valoración Control'!H183</f>
        <v>C 72.2</v>
      </c>
      <c r="V170" s="211" t="str">
        <f>+'5 - Diseño y Valoración Control'!I183</f>
        <v>OFICINA DE PLANEACIÓN</v>
      </c>
      <c r="W170" s="211" t="str">
        <f>+'5 - Diseño y Valoración Control'!J183</f>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v>
      </c>
      <c r="X170" s="212" t="str">
        <f>+'5 - Diseño y Valoración Control'!K183</f>
        <v>Correctivo</v>
      </c>
      <c r="Y170" s="99" t="str">
        <f t="shared" si="32"/>
        <v>Impacto</v>
      </c>
      <c r="Z170" s="212" t="str">
        <f>+'5 - Diseño y Valoración Control'!M183</f>
        <v>Manual</v>
      </c>
      <c r="AA170" s="99" t="str">
        <f t="shared" si="33"/>
        <v>25%</v>
      </c>
      <c r="AB170" s="212" t="str">
        <f>+'5 - Diseño y Valoración Control'!O183</f>
        <v>Documentado</v>
      </c>
      <c r="AC170" s="212" t="s">
        <v>421</v>
      </c>
      <c r="AD170" s="212" t="str">
        <f>+'5 - Diseño y Valoración Control'!Q183</f>
        <v>Sin registro</v>
      </c>
      <c r="AE170" s="202">
        <f>+'5 - Diseño y Valoración Control'!R183</f>
        <v>0</v>
      </c>
      <c r="AF170" s="185" t="str">
        <f>+'5 - Diseño y Valoración Control'!S183</f>
        <v/>
      </c>
      <c r="AG170" s="202">
        <f>+'5 - Diseño y Valoración Control'!T183</f>
        <v>0</v>
      </c>
      <c r="AH170" s="185" t="str">
        <f>+'5 - Diseño y Valoración Control'!U183</f>
        <v/>
      </c>
      <c r="AI170" s="185" t="str">
        <f>+'5 - Diseño y Valoración Control'!V183</f>
        <v/>
      </c>
      <c r="AJ170" s="185"/>
      <c r="AK170" s="247" t="str">
        <f>+'6 - Plan de Acciones Preventiva'!F181</f>
        <v>P 72.2</v>
      </c>
      <c r="AL170" s="211"/>
      <c r="AM170" s="211" t="str">
        <f>+'6 - Plan de Acciones Preventiva'!H181</f>
        <v/>
      </c>
      <c r="AN170" s="211">
        <f>+'6 - Plan de Acciones Preventiva'!I181</f>
        <v>0</v>
      </c>
      <c r="AO170" s="212">
        <f>+'6 - Plan de Acciones Preventiva'!J181</f>
        <v>0</v>
      </c>
      <c r="AP170" s="212"/>
      <c r="AQ170" s="238" t="e">
        <f t="shared" si="31"/>
        <v>#DIV/0!</v>
      </c>
      <c r="AR170" s="212">
        <f>+'6 - Plan de Acciones Preventiva'!AK181</f>
        <v>0</v>
      </c>
      <c r="AS170" s="243"/>
      <c r="AT170" s="243">
        <f>+'6 - Plan de Acciones Preventiva'!AM181</f>
        <v>0</v>
      </c>
      <c r="AU170" s="212">
        <f>+'7 - Materialización del Riesgo'!G182</f>
        <v>0</v>
      </c>
      <c r="AV170" s="212">
        <f>+'7 - Materialización del Riesgo'!H182</f>
        <v>0</v>
      </c>
      <c r="AW170" s="212">
        <f>+'7 - Materialización del Riesgo'!I182</f>
        <v>0</v>
      </c>
      <c r="AX170" s="212" t="e">
        <f>+'7 - Materialización del Riesgo'!J182</f>
        <v>#DIV/0!</v>
      </c>
      <c r="AY170" s="212" t="e">
        <f>+'7 - Materialización del Riesgo'!K182</f>
        <v>#DIV/0!</v>
      </c>
      <c r="AZ170" s="212">
        <f>+'7 - Materialización del Riesgo'!L182</f>
        <v>0</v>
      </c>
      <c r="BA170" s="212">
        <f>+'7 - Materialización del Riesgo'!M182</f>
        <v>0</v>
      </c>
      <c r="BB170" s="212">
        <f>+'7 - Materialización del Riesgo'!N182</f>
        <v>0</v>
      </c>
      <c r="BC170" s="212">
        <f>+'7 - Materialización del Riesgo'!O182</f>
        <v>0</v>
      </c>
      <c r="BD170" s="212" t="e">
        <f>+'7 - Materialización del Riesgo'!P182</f>
        <v>#DIV/0!</v>
      </c>
      <c r="BE170" s="238">
        <f>+'7 - Materialización del Riesgo'!Q182</f>
        <v>1</v>
      </c>
    </row>
    <row r="171" spans="2:57" s="114" customFormat="1" ht="274.89999999999998" customHeight="1" x14ac:dyDescent="0.25">
      <c r="B171" s="211" t="str">
        <f>+'3 - Identificación del Riesgo'!B183</f>
        <v>SEGUIMIENTO, EVALUACIÓN Y MEJORA</v>
      </c>
      <c r="C171" s="211" t="str">
        <f>+'3 - Identificación del Riesgo'!C183</f>
        <v>Analizar la información proveniente de la retroalimentación del desempeño de procesos, planes, programas y proyectos, para la toma de decisiones y formulación de nuevas acciones orientadas a elevar el nivel de cumplimiento, transparencia y mejora institucional</v>
      </c>
      <c r="D171" s="211" t="str">
        <f>+'3 - Identificación del Riesgo'!D183</f>
        <v>Desde el reporte y análisis de información y datos, la determinación de las causas probables de los incumplimientos y tendencias negativas hasta la formulación de acciones correctivas, preventivas y de mejora</v>
      </c>
      <c r="E171" s="212" t="str">
        <f>+'3 - Identificación del Riesgo'!F183</f>
        <v>OFICINA DE CONTROL INTERNO</v>
      </c>
      <c r="F171" s="247" t="str">
        <f>+'3 - Identificación del Riesgo'!G183</f>
        <v>R 73</v>
      </c>
      <c r="G171" s="212" t="str">
        <f>+'3 - Identificación del Riesgo'!H183</f>
        <v>Incumplimiento del Plan Anual de Auditoría Interna</v>
      </c>
      <c r="H171" s="212" t="str">
        <f>+'3 - Identificación del Riesgo'!I183</f>
        <v>Pérdida Reputacional</v>
      </c>
      <c r="I171" s="211" t="str">
        <f>+'3 - Identificación del Riesgo'!J183</f>
        <v>Posibilidad de pérdida reputacional en la credibilidad y confianza de las partes interesadas y organismos de control por falta de competencias y capacitaciones al personal de la entidad con respecto al trabajo en esta</v>
      </c>
      <c r="J171" s="215">
        <f>+'3 - Identificación del Riesgo'!O183</f>
        <v>44701</v>
      </c>
      <c r="K171" s="215" t="str">
        <f>+'3 - Identificación del Riesgo'!K183</f>
        <v>OPERATIVOS</v>
      </c>
      <c r="L171" s="214" t="str">
        <f>+'3 - Identificación del Riesgo'!N183</f>
        <v>Usuarios, productos y prácticas</v>
      </c>
      <c r="M171" s="213">
        <v>1</v>
      </c>
      <c r="N171" s="241" t="str">
        <f t="shared" si="26"/>
        <v>Muy Baja</v>
      </c>
      <c r="O171" s="242">
        <f t="shared" si="27"/>
        <v>0.2</v>
      </c>
      <c r="P171" s="213" t="s">
        <v>393</v>
      </c>
      <c r="Q171" s="241" t="str">
        <f>IF(OR(P171=[1]Datos!$A$23,P171=[1]Datos!$B$23),"Leve",IF(OR(P171=[1]Datos!$A$24,P171=[1]Datos!$B$24),"Menor",IF(OR(P171=[1]Datos!$A$25,P171=[1]Datos!$B$25),"Moderado",IF(OR(P171=[1]Datos!$A$26,P171=[1]Datos!$B$26),"Mayor",IF(OR(P171=[1]Datos!$A$27,P171=[1]Datos!$B$27),"Catastrófico","")))))</f>
        <v>Moderado</v>
      </c>
      <c r="R171" s="242">
        <f t="shared" si="28"/>
        <v>0.6</v>
      </c>
      <c r="S171" s="241" t="str">
        <f t="shared" si="29"/>
        <v>Moderado</v>
      </c>
      <c r="T171" s="241" t="str">
        <f t="shared" si="30"/>
        <v>Reducir</v>
      </c>
      <c r="U171" s="247" t="str">
        <f>+'5 - Diseño y Valoración Control'!H184</f>
        <v>C 73.1</v>
      </c>
      <c r="V171" s="211" t="str">
        <f>+'5 - Diseño y Valoración Control'!I184</f>
        <v>COMITÉ DE COORDINACIÓN DE CONTROL INTERNO - CICCI</v>
      </c>
      <c r="W171" s="211" t="str">
        <f>+'5 - Diseño y Valoración Control'!J184</f>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
      <c r="X171" s="212" t="str">
        <f>+'5 - Diseño y Valoración Control'!K184</f>
        <v>Preventivo</v>
      </c>
      <c r="Y171" s="99" t="str">
        <f t="shared" ref="Y171:Y177" si="34">IF(OR(X171="Correctivo",X171="Detectivo"),"Impacto",IF(X171="Preventivo","Probabilidad",""))</f>
        <v>Probabilidad</v>
      </c>
      <c r="Z171" s="212" t="str">
        <f>+'5 - Diseño y Valoración Control'!M184</f>
        <v>Manual</v>
      </c>
      <c r="AA171" s="99" t="str">
        <f t="shared" ref="AA171:AA177" si="35">IF(AND(X171="Preventivo",Z171="Automático"),"50%",IF(AND(X171="Preventivo",Z171="Manual"),"40%",IF(AND(X171="Detectivo",Z171="Automático"),"40%",IF(AND(X171="Detectivo",Z171="Manual"),"30%",IF(AND(X171="Correctivo",Z171="Automático"),"35%",IF(AND(X171="Correctivo",Z171="Manual"),"25%",""))))))</f>
        <v>40%</v>
      </c>
      <c r="AB171" s="212" t="str">
        <f>+'5 - Diseño y Valoración Control'!O184</f>
        <v>Documentado</v>
      </c>
      <c r="AC171" s="212" t="s">
        <v>421</v>
      </c>
      <c r="AD171" s="212" t="str">
        <f>+'5 - Diseño y Valoración Control'!Q184</f>
        <v>Con registro</v>
      </c>
      <c r="AE171" s="202">
        <f>+'5 - Diseño y Valoración Control'!R184</f>
        <v>0.12</v>
      </c>
      <c r="AF171" s="185" t="str">
        <f>+'5 - Diseño y Valoración Control'!S184</f>
        <v>Muy Baja</v>
      </c>
      <c r="AG171" s="202">
        <f>+'5 - Diseño y Valoración Control'!T184</f>
        <v>0.6</v>
      </c>
      <c r="AH171" s="185" t="str">
        <f>+'5 - Diseño y Valoración Control'!U184</f>
        <v>Moderado</v>
      </c>
      <c r="AI171" s="185" t="str">
        <f>+'5 - Diseño y Valoración Control'!V184</f>
        <v>Moderado</v>
      </c>
      <c r="AJ171" s="185" t="str">
        <f>+'5 - Diseño y Valoración Control'!W184</f>
        <v>Reducir</v>
      </c>
      <c r="AK171" s="247" t="str">
        <f>+'6 - Plan de Acciones Preventiva'!F182</f>
        <v>P 73.1</v>
      </c>
      <c r="AL171" s="211" t="str">
        <f>+'6 - Plan de Acciones Preventiva'!G182</f>
        <v>Formular el Plan Anual de Auditoría de la vigencia</v>
      </c>
      <c r="AM171" s="211" t="str">
        <f>+'6 - Plan de Acciones Preventiva'!H182</f>
        <v>OFICINA DE CONTROL INTERNO</v>
      </c>
      <c r="AN171" s="211" t="str">
        <f>+'6 - Plan de Acciones Preventiva'!I182</f>
        <v>Plan Anual de Auditoría formulado</v>
      </c>
      <c r="AO171" s="212">
        <f>+'6 - Plan de Acciones Preventiva'!J182</f>
        <v>1</v>
      </c>
      <c r="AP171" s="212">
        <v>3</v>
      </c>
      <c r="AQ171" s="238">
        <f t="shared" si="31"/>
        <v>3</v>
      </c>
      <c r="AR171" s="212" t="s">
        <v>2439</v>
      </c>
      <c r="AS171" s="243" t="s">
        <v>2507</v>
      </c>
      <c r="AT171" s="243" t="s">
        <v>2506</v>
      </c>
      <c r="AU171" s="212" t="s">
        <v>326</v>
      </c>
      <c r="AV171" s="212">
        <f>+'7 - Materialización del Riesgo'!H183</f>
        <v>0</v>
      </c>
      <c r="AW171" s="212">
        <f>+'7 - Materialización del Riesgo'!I183</f>
        <v>0</v>
      </c>
      <c r="AX171" s="212" t="e">
        <f>+'7 - Materialización del Riesgo'!J183</f>
        <v>#DIV/0!</v>
      </c>
      <c r="AY171" s="212" t="e">
        <f>+'7 - Materialización del Riesgo'!K183</f>
        <v>#DIV/0!</v>
      </c>
      <c r="AZ171" s="212">
        <f>+'7 - Materialización del Riesgo'!L183</f>
        <v>0</v>
      </c>
      <c r="BA171" s="212">
        <f>+'7 - Materialización del Riesgo'!M183</f>
        <v>0</v>
      </c>
      <c r="BB171" s="212">
        <f>+'7 - Materialización del Riesgo'!N183</f>
        <v>0</v>
      </c>
      <c r="BC171" s="212">
        <f>+'7 - Materialización del Riesgo'!O183</f>
        <v>0</v>
      </c>
      <c r="BD171" s="212" t="e">
        <f>+'7 - Materialización del Riesgo'!P183</f>
        <v>#DIV/0!</v>
      </c>
      <c r="BE171" s="238">
        <f>+'7 - Materialización del Riesgo'!Q183</f>
        <v>1</v>
      </c>
    </row>
    <row r="172" spans="2:57" s="114" customFormat="1" ht="75" x14ac:dyDescent="0.25">
      <c r="B172" s="211" t="str">
        <f>+'3 - Identificación del Riesgo'!B184</f>
        <v>SEGUIMIENTO, EVALUACIÓN Y MEJORA</v>
      </c>
      <c r="C172" s="211" t="str">
        <f>+'3 - Identificación del Riesgo'!C184</f>
        <v>Analizar la información proveniente de la retroalimentación del desempeño de procesos, planes, programas y proyectos, para la toma de decisiones y formulación de nuevas acciones orientadas a elevar el nivel de cumplimiento, transparencia y mejora institucional</v>
      </c>
      <c r="D172" s="211" t="str">
        <f>+'3 - Identificación del Riesgo'!D184</f>
        <v>Desde el reporte y análisis de información y datos, la determinación de las causas probables de los incumplimientos y tendencias negativas hasta la formulación de acciones correctivas, preventivas y de mejora</v>
      </c>
      <c r="E172" s="212" t="str">
        <f>+'3 - Identificación del Riesgo'!F184</f>
        <v>OFICINA DE CONTROL INTERNO</v>
      </c>
      <c r="F172" s="247" t="str">
        <f>+'3 - Identificación del Riesgo'!G184</f>
        <v>R 73</v>
      </c>
      <c r="G172" s="212" t="str">
        <f>+'3 - Identificación del Riesgo'!H184</f>
        <v>Incumplimiento del Plan Anual de Auditoría Interna</v>
      </c>
      <c r="H172" s="212" t="str">
        <f>+'3 - Identificación del Riesgo'!I184</f>
        <v>Pérdida Reputacional</v>
      </c>
      <c r="I172" s="211" t="str">
        <f>+'3 - Identificación del Riesgo'!J184</f>
        <v>Posibilidad de pérdida reputacional en la credibilidad y confianza de las partes interesadas y organismos de control por falta de competencias y capacitaciones al personal de la entidad con respecto al trabajo en esta</v>
      </c>
      <c r="J172" s="215">
        <f>+'3 - Identificación del Riesgo'!O184</f>
        <v>44701</v>
      </c>
      <c r="K172" s="215" t="str">
        <f>+'3 - Identificación del Riesgo'!K184</f>
        <v>OPERATIVOS</v>
      </c>
      <c r="L172" s="214" t="str">
        <f>+'3 - Identificación del Riesgo'!N184</f>
        <v>Usuarios, productos y prácticas</v>
      </c>
      <c r="M172" s="213">
        <v>1</v>
      </c>
      <c r="N172" s="241" t="str">
        <f t="shared" si="26"/>
        <v>Muy Baja</v>
      </c>
      <c r="O172" s="242">
        <f t="shared" si="27"/>
        <v>0.2</v>
      </c>
      <c r="P172" s="213" t="s">
        <v>393</v>
      </c>
      <c r="Q172" s="241" t="str">
        <f>IF(OR(P172=[1]Datos!$A$23,P172=[1]Datos!$B$23),"Leve",IF(OR(P172=[1]Datos!$A$24,P172=[1]Datos!$B$24),"Menor",IF(OR(P172=[1]Datos!$A$25,P172=[1]Datos!$B$25),"Moderado",IF(OR(P172=[1]Datos!$A$26,P172=[1]Datos!$B$26),"Mayor",IF(OR(P172=[1]Datos!$A$27,P172=[1]Datos!$B$27),"Catastrófico","")))))</f>
        <v>Moderado</v>
      </c>
      <c r="R172" s="242">
        <f t="shared" si="28"/>
        <v>0.6</v>
      </c>
      <c r="S172" s="241" t="str">
        <f t="shared" si="29"/>
        <v>Moderado</v>
      </c>
      <c r="T172" s="241" t="str">
        <f t="shared" si="30"/>
        <v>Reducir</v>
      </c>
      <c r="U172" s="247" t="str">
        <f>+'5 - Diseño y Valoración Control'!H185</f>
        <v>C 73.2</v>
      </c>
      <c r="V172" s="211" t="str">
        <f>+'5 - Diseño y Valoración Control'!I185</f>
        <v xml:space="preserve">OFICINA DE CONTROL INTERNO </v>
      </c>
      <c r="W172" s="211" t="str">
        <f>+'5 - Diseño y Valoración Control'!J185</f>
        <v>Oficina de Control Interno  valida la publicación del Programa/Plan de Auditoría  a través de la url en la pagina de intranet donde se ubica para ser socializado a todas las dependencias de la Entidad y conozcan su cronograma</v>
      </c>
      <c r="X172" s="212" t="str">
        <f>+'5 - Diseño y Valoración Control'!K185</f>
        <v>Preventivo</v>
      </c>
      <c r="Y172" s="99" t="str">
        <f t="shared" si="34"/>
        <v>Probabilidad</v>
      </c>
      <c r="Z172" s="212" t="str">
        <f>+'5 - Diseño y Valoración Control'!M185</f>
        <v>Manual</v>
      </c>
      <c r="AA172" s="99" t="str">
        <f t="shared" si="35"/>
        <v>40%</v>
      </c>
      <c r="AB172" s="212" t="str">
        <f>+'5 - Diseño y Valoración Control'!O185</f>
        <v>Documentado</v>
      </c>
      <c r="AC172" s="212" t="s">
        <v>421</v>
      </c>
      <c r="AD172" s="212" t="str">
        <f>+'5 - Diseño y Valoración Control'!Q185</f>
        <v>Con registro</v>
      </c>
      <c r="AE172" s="202">
        <f>+'5 - Diseño y Valoración Control'!R185</f>
        <v>7.1999999999999995E-2</v>
      </c>
      <c r="AF172" s="185" t="str">
        <f>+'5 - Diseño y Valoración Control'!S185</f>
        <v>Muy Baja</v>
      </c>
      <c r="AG172" s="202">
        <f>+'5 - Diseño y Valoración Control'!T185</f>
        <v>0.6</v>
      </c>
      <c r="AH172" s="185" t="str">
        <f>+'5 - Diseño y Valoración Control'!U185</f>
        <v>Moderado</v>
      </c>
      <c r="AI172" s="185" t="str">
        <f>+'5 - Diseño y Valoración Control'!V185</f>
        <v>Moderado</v>
      </c>
      <c r="AJ172" s="185" t="str">
        <f>+'5 - Diseño y Valoración Control'!W185</f>
        <v>Reducir</v>
      </c>
      <c r="AK172" s="247" t="str">
        <f>+'6 - Plan de Acciones Preventiva'!F183</f>
        <v>P 73.2</v>
      </c>
      <c r="AL172" s="211" t="str">
        <f>+'6 - Plan de Acciones Preventiva'!G183</f>
        <v>Socialización del Código de Ética y repercusiones disciplinarias para los auditores interno</v>
      </c>
      <c r="AM172" s="211" t="str">
        <f>+'6 - Plan de Acciones Preventiva'!H183</f>
        <v>OFICINA DE CONTROL INTERNO</v>
      </c>
      <c r="AN172" s="211" t="str">
        <f>+'6 - Plan de Acciones Preventiva'!I183</f>
        <v>Listado de asistencia a la socialización del Código de Ética y repercusiones disciplinarias para los auditores interno</v>
      </c>
      <c r="AO172" s="212">
        <f>+'6 - Plan de Acciones Preventiva'!J183</f>
        <v>2</v>
      </c>
      <c r="AP172" s="212">
        <v>1</v>
      </c>
      <c r="AQ172" s="238">
        <f t="shared" si="31"/>
        <v>0.5</v>
      </c>
      <c r="AR172" s="212" t="s">
        <v>667</v>
      </c>
      <c r="AS172" s="294" t="s">
        <v>2146</v>
      </c>
      <c r="AT172" s="243">
        <f>+'6 - Plan de Acciones Preventiva'!AM183</f>
        <v>0</v>
      </c>
      <c r="AU172" s="212">
        <f>+'7 - Materialización del Riesgo'!G184</f>
        <v>0</v>
      </c>
      <c r="AV172" s="212">
        <f>+'7 - Materialización del Riesgo'!H184</f>
        <v>0</v>
      </c>
      <c r="AW172" s="212">
        <f>+'7 - Materialización del Riesgo'!I184</f>
        <v>0</v>
      </c>
      <c r="AX172" s="212" t="e">
        <f>+'7 - Materialización del Riesgo'!J184</f>
        <v>#DIV/0!</v>
      </c>
      <c r="AY172" s="212" t="e">
        <f>+'7 - Materialización del Riesgo'!K184</f>
        <v>#DIV/0!</v>
      </c>
      <c r="AZ172" s="212">
        <f>+'7 - Materialización del Riesgo'!L184</f>
        <v>0</v>
      </c>
      <c r="BA172" s="212">
        <f>+'7 - Materialización del Riesgo'!M184</f>
        <v>0</v>
      </c>
      <c r="BB172" s="212">
        <f>+'7 - Materialización del Riesgo'!N184</f>
        <v>0</v>
      </c>
      <c r="BC172" s="212">
        <f>+'7 - Materialización del Riesgo'!O184</f>
        <v>0</v>
      </c>
      <c r="BD172" s="212" t="e">
        <f>+'7 - Materialización del Riesgo'!P184</f>
        <v>#DIV/0!</v>
      </c>
      <c r="BE172" s="238">
        <f>+'7 - Materialización del Riesgo'!Q184</f>
        <v>1</v>
      </c>
    </row>
    <row r="173" spans="2:57" s="114" customFormat="1" ht="75" hidden="1" x14ac:dyDescent="0.25">
      <c r="B173" s="211" t="str">
        <f>+'3 - Identificación del Riesgo'!B185</f>
        <v>SEGUIMIENTO, EVALUACIÓN Y MEJORA</v>
      </c>
      <c r="C173" s="211" t="str">
        <f>+'3 - Identificación del Riesgo'!C185</f>
        <v>Analizar la información proveniente de la retroalimentación del desempeño de procesos, planes, programas y proyectos, para la toma de decisiones y formulación de nuevas acciones orientadas a elevar el nivel de cumplimiento, transparencia y mejora institucional</v>
      </c>
      <c r="D173" s="211" t="str">
        <f>+'3 - Identificación del Riesgo'!D185</f>
        <v>Desde el reporte y análisis de información y datos, la determinación de las causas probables de los incumplimientos y tendencias negativas hasta la formulación de acciones correctivas, preventivas y de mejora</v>
      </c>
      <c r="E173" s="212" t="str">
        <f>+'3 - Identificación del Riesgo'!F185</f>
        <v>OFICINA DE CONTROL INTERNO</v>
      </c>
      <c r="F173" s="247" t="str">
        <f>+'3 - Identificación del Riesgo'!G185</f>
        <v>R 73</v>
      </c>
      <c r="G173" s="212" t="str">
        <f>+'3 - Identificación del Riesgo'!H185</f>
        <v>Incumplimiento del Plan Anual de Auditoría Interna</v>
      </c>
      <c r="H173" s="212" t="str">
        <f>+'3 - Identificación del Riesgo'!I185</f>
        <v>Pérdida Reputacional</v>
      </c>
      <c r="I173" s="211" t="str">
        <f>+'3 - Identificación del Riesgo'!J185</f>
        <v>Posibilidad de pérdida reputacional en la credibilidad y confianza de las partes interesadas y organismos de control por falta de competencias y capacitaciones al personal de la entidad con respecto al trabajo en esta</v>
      </c>
      <c r="J173" s="215">
        <f>+'3 - Identificación del Riesgo'!O185</f>
        <v>44701</v>
      </c>
      <c r="K173" s="215" t="str">
        <f>+'3 - Identificación del Riesgo'!K185</f>
        <v>OPERATIVOS</v>
      </c>
      <c r="L173" s="214" t="str">
        <f>+'3 - Identificación del Riesgo'!N185</f>
        <v>Usuarios, productos y prácticas</v>
      </c>
      <c r="M173" s="213">
        <v>1</v>
      </c>
      <c r="N173" s="241" t="str">
        <f t="shared" si="26"/>
        <v>Muy Baja</v>
      </c>
      <c r="O173" s="242">
        <f t="shared" si="27"/>
        <v>0.2</v>
      </c>
      <c r="P173" s="213" t="s">
        <v>393</v>
      </c>
      <c r="Q173" s="241" t="str">
        <f>IF(OR(P173=[1]Datos!$A$23,P173=[1]Datos!$B$23),"Leve",IF(OR(P173=[1]Datos!$A$24,P173=[1]Datos!$B$24),"Menor",IF(OR(P173=[1]Datos!$A$25,P173=[1]Datos!$B$25),"Moderado",IF(OR(P173=[1]Datos!$A$26,P173=[1]Datos!$B$26),"Mayor",IF(OR(P173=[1]Datos!$A$27,P173=[1]Datos!$B$27),"Catastrófico","")))))</f>
        <v>Moderado</v>
      </c>
      <c r="R173" s="242">
        <f t="shared" si="28"/>
        <v>0.6</v>
      </c>
      <c r="S173" s="241" t="str">
        <f t="shared" si="29"/>
        <v>Moderado</v>
      </c>
      <c r="T173" s="241" t="str">
        <f t="shared" si="30"/>
        <v>Reducir</v>
      </c>
      <c r="U173" s="247" t="str">
        <f>+'5 - Diseño y Valoración Control'!H186</f>
        <v>C 73.3</v>
      </c>
      <c r="V173" s="211" t="str">
        <f>+'5 - Diseño y Valoración Control'!I186</f>
        <v xml:space="preserve">OFICINA DE CONTROL INTERNO </v>
      </c>
      <c r="W173" s="211" t="str">
        <f>+'5 - Diseño y Valoración Control'!J186</f>
        <v>Oficina de Control Interno  hace seguimiento al Programa/Plan de Auditoría  a través de la forma SEYM-F-005 FORMA PLAN DE AUDITORÍA donde se registra la gestión de las actividades que se desarrollan para el cumplimiento del Programa/ Plan de Auditoria en la vigencia</v>
      </c>
      <c r="X173" s="212" t="str">
        <f>+'5 - Diseño y Valoración Control'!K186</f>
        <v>Detectivo</v>
      </c>
      <c r="Y173" s="99" t="str">
        <f t="shared" si="34"/>
        <v>Impacto</v>
      </c>
      <c r="Z173" s="212" t="str">
        <f>+'5 - Diseño y Valoración Control'!M186</f>
        <v>Manual</v>
      </c>
      <c r="AA173" s="99" t="str">
        <f t="shared" si="35"/>
        <v>30%</v>
      </c>
      <c r="AB173" s="212" t="str">
        <f>+'5 - Diseño y Valoración Control'!O186</f>
        <v>Documentado</v>
      </c>
      <c r="AC173" s="212" t="s">
        <v>421</v>
      </c>
      <c r="AD173" s="212" t="str">
        <f>+'5 - Diseño y Valoración Control'!Q186</f>
        <v>Con registro</v>
      </c>
      <c r="AE173" s="202">
        <f>+'5 - Diseño y Valoración Control'!R186</f>
        <v>7.1999999999999995E-2</v>
      </c>
      <c r="AF173" s="185" t="str">
        <f>+'5 - Diseño y Valoración Control'!S186</f>
        <v>Muy Baja</v>
      </c>
      <c r="AG173" s="202">
        <f>+'5 - Diseño y Valoración Control'!T186</f>
        <v>0.42</v>
      </c>
      <c r="AH173" s="185" t="str">
        <f>+'5 - Diseño y Valoración Control'!U186</f>
        <v>Moderado</v>
      </c>
      <c r="AI173" s="185" t="str">
        <f>+'5 - Diseño y Valoración Control'!V186</f>
        <v>Moderado</v>
      </c>
      <c r="AJ173" s="185" t="str">
        <f>+'5 - Diseño y Valoración Control'!W186</f>
        <v>Reducir</v>
      </c>
      <c r="AK173" s="247" t="str">
        <f>+'6 - Plan de Acciones Preventiva'!F184</f>
        <v>P 73.3</v>
      </c>
      <c r="AL173" s="211"/>
      <c r="AM173" s="211" t="str">
        <f>+'6 - Plan de Acciones Preventiva'!H184</f>
        <v/>
      </c>
      <c r="AN173" s="211">
        <f>+'6 - Plan de Acciones Preventiva'!I184</f>
        <v>0</v>
      </c>
      <c r="AO173" s="212">
        <f>+'6 - Plan de Acciones Preventiva'!J184</f>
        <v>0</v>
      </c>
      <c r="AP173" s="212"/>
      <c r="AQ173" s="238" t="e">
        <f t="shared" si="31"/>
        <v>#DIV/0!</v>
      </c>
      <c r="AR173" s="212">
        <f>+'6 - Plan de Acciones Preventiva'!AK184</f>
        <v>0</v>
      </c>
      <c r="AS173" s="243"/>
      <c r="AT173" s="243">
        <f>+'6 - Plan de Acciones Preventiva'!AM184</f>
        <v>0</v>
      </c>
      <c r="AU173" s="212">
        <f>+'7 - Materialización del Riesgo'!G185</f>
        <v>0</v>
      </c>
      <c r="AV173" s="212">
        <f>+'7 - Materialización del Riesgo'!H185</f>
        <v>0</v>
      </c>
      <c r="AW173" s="212">
        <f>+'7 - Materialización del Riesgo'!I185</f>
        <v>0</v>
      </c>
      <c r="AX173" s="212" t="e">
        <f>+'7 - Materialización del Riesgo'!J185</f>
        <v>#DIV/0!</v>
      </c>
      <c r="AY173" s="212" t="e">
        <f>+'7 - Materialización del Riesgo'!K185</f>
        <v>#DIV/0!</v>
      </c>
      <c r="AZ173" s="212">
        <f>+'7 - Materialización del Riesgo'!L185</f>
        <v>0</v>
      </c>
      <c r="BA173" s="212">
        <f>+'7 - Materialización del Riesgo'!M185</f>
        <v>0</v>
      </c>
      <c r="BB173" s="212">
        <f>+'7 - Materialización del Riesgo'!N185</f>
        <v>0</v>
      </c>
      <c r="BC173" s="212">
        <f>+'7 - Materialización del Riesgo'!O185</f>
        <v>0</v>
      </c>
      <c r="BD173" s="212" t="e">
        <f>+'7 - Materialización del Riesgo'!P185</f>
        <v>#DIV/0!</v>
      </c>
      <c r="BE173" s="238">
        <f>+'7 - Materialización del Riesgo'!Q185</f>
        <v>1</v>
      </c>
    </row>
    <row r="174" spans="2:57" s="114" customFormat="1" ht="75" hidden="1" x14ac:dyDescent="0.25">
      <c r="B174" s="211" t="str">
        <f>+'3 - Identificación del Riesgo'!B186</f>
        <v>SEGUIMIENTO, EVALUACIÓN Y MEJORA</v>
      </c>
      <c r="C174" s="211" t="str">
        <f>+'3 - Identificación del Riesgo'!C186</f>
        <v>Analizar la información proveniente de la retroalimentación del desempeño de procesos, planes, programas y proyectos, para la toma de decisiones y formulación de nuevas acciones orientadas a elevar el nivel de cumplimiento, transparencia y mejora institucional</v>
      </c>
      <c r="D174" s="211" t="str">
        <f>+'3 - Identificación del Riesgo'!D186</f>
        <v>Desde el reporte y análisis de información y datos, la determinación de las causas probables de los incumplimientos y tendencias negativas hasta la formulación de acciones correctivas, preventivas y de mejora</v>
      </c>
      <c r="E174" s="212" t="str">
        <f>+'3 - Identificación del Riesgo'!F186</f>
        <v>OFICINA DE CONTROL INTERNO</v>
      </c>
      <c r="F174" s="247" t="str">
        <f>+'3 - Identificación del Riesgo'!G186</f>
        <v>R 73</v>
      </c>
      <c r="G174" s="212" t="str">
        <f>+'3 - Identificación del Riesgo'!H186</f>
        <v>Incumplimiento del Plan Anual de Auditoría Interna</v>
      </c>
      <c r="H174" s="212" t="str">
        <f>+'3 - Identificación del Riesgo'!I186</f>
        <v>Pérdida Reputacional</v>
      </c>
      <c r="I174" s="211" t="str">
        <f>+'3 - Identificación del Riesgo'!J186</f>
        <v>Posibilidad de pérdida reputacional en la credibilidad y confianza de las partes interesadas y organismos de control por falta de competencias y capacitaciones al personal de la entidad con respecto al trabajo en esta</v>
      </c>
      <c r="J174" s="215">
        <f>+'3 - Identificación del Riesgo'!O186</f>
        <v>44701</v>
      </c>
      <c r="K174" s="215" t="str">
        <f>+'3 - Identificación del Riesgo'!K186</f>
        <v>OPERATIVOS</v>
      </c>
      <c r="L174" s="214" t="str">
        <f>+'3 - Identificación del Riesgo'!N186</f>
        <v>Usuarios, productos y prácticas</v>
      </c>
      <c r="M174" s="213"/>
      <c r="N174" s="241" t="str">
        <f t="shared" si="26"/>
        <v/>
      </c>
      <c r="O174" s="242" t="str">
        <f t="shared" si="27"/>
        <v/>
      </c>
      <c r="P174" s="213"/>
      <c r="Q174" s="241" t="str">
        <f>IF(OR(P174=[1]Datos!$A$23,P174=[1]Datos!$B$23),"Leve",IF(OR(P174=[1]Datos!$A$24,P174=[1]Datos!$B$24),"Menor",IF(OR(P174=[1]Datos!$A$25,P174=[1]Datos!$B$25),"Moderado",IF(OR(P174=[1]Datos!$A$26,P174=[1]Datos!$B$26),"Mayor",IF(OR(P174=[1]Datos!$A$27,P174=[1]Datos!$B$27),"Catastrófico","")))))</f>
        <v/>
      </c>
      <c r="R174" s="242" t="str">
        <f t="shared" si="28"/>
        <v/>
      </c>
      <c r="S174" s="241" t="str">
        <f t="shared" si="29"/>
        <v/>
      </c>
      <c r="T174" s="241" t="e">
        <f t="shared" si="30"/>
        <v>#N/A</v>
      </c>
      <c r="U174" s="247" t="str">
        <f>+'5 - Diseño y Valoración Control'!H187</f>
        <v>C 73.4</v>
      </c>
      <c r="V174" s="211" t="str">
        <f>+'5 - Diseño y Valoración Control'!I187</f>
        <v xml:space="preserve">OFICINA DE CONTROL INTERNO </v>
      </c>
      <c r="W174" s="211" t="str">
        <f>+'5 - Diseño y Valoración Control'!J187</f>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v>
      </c>
      <c r="X174" s="212" t="str">
        <f>+'5 - Diseño y Valoración Control'!K187</f>
        <v>Correctivo</v>
      </c>
      <c r="Y174" s="99" t="str">
        <f t="shared" si="34"/>
        <v>Impacto</v>
      </c>
      <c r="Z174" s="212" t="str">
        <f>+'5 - Diseño y Valoración Control'!M187</f>
        <v>Manual</v>
      </c>
      <c r="AA174" s="99" t="str">
        <f t="shared" si="35"/>
        <v>25%</v>
      </c>
      <c r="AB174" s="212" t="str">
        <f>+'5 - Diseño y Valoración Control'!O187</f>
        <v>Documentado</v>
      </c>
      <c r="AC174" s="212" t="s">
        <v>421</v>
      </c>
      <c r="AD174" s="212" t="str">
        <f>+'5 - Diseño y Valoración Control'!Q187</f>
        <v>Con registro</v>
      </c>
      <c r="AE174" s="202">
        <f>+'5 - Diseño y Valoración Control'!R187</f>
        <v>0</v>
      </c>
      <c r="AF174" s="185" t="str">
        <f>+'5 - Diseño y Valoración Control'!S187</f>
        <v/>
      </c>
      <c r="AG174" s="202">
        <f>+'5 - Diseño y Valoración Control'!T187</f>
        <v>0</v>
      </c>
      <c r="AH174" s="185" t="str">
        <f>+'5 - Diseño y Valoración Control'!U187</f>
        <v/>
      </c>
      <c r="AI174" s="185" t="str">
        <f>+'5 - Diseño y Valoración Control'!V187</f>
        <v/>
      </c>
      <c r="AJ174" s="185"/>
      <c r="AK174" s="247" t="str">
        <f>+'6 - Plan de Acciones Preventiva'!F185</f>
        <v>P 73.4</v>
      </c>
      <c r="AL174" s="211"/>
      <c r="AM174" s="211" t="str">
        <f>+'6 - Plan de Acciones Preventiva'!H185</f>
        <v/>
      </c>
      <c r="AN174" s="211">
        <f>+'6 - Plan de Acciones Preventiva'!I185</f>
        <v>0</v>
      </c>
      <c r="AO174" s="212">
        <f>+'6 - Plan de Acciones Preventiva'!J185</f>
        <v>0</v>
      </c>
      <c r="AP174" s="212"/>
      <c r="AQ174" s="238" t="e">
        <f t="shared" si="31"/>
        <v>#DIV/0!</v>
      </c>
      <c r="AR174" s="212">
        <f>+'6 - Plan de Acciones Preventiva'!AK185</f>
        <v>0</v>
      </c>
      <c r="AS174" s="243"/>
      <c r="AT174" s="243">
        <f>+'6 - Plan de Acciones Preventiva'!AM185</f>
        <v>0</v>
      </c>
      <c r="AU174" s="212">
        <f>+'7 - Materialización del Riesgo'!G186</f>
        <v>0</v>
      </c>
      <c r="AV174" s="212">
        <f>+'7 - Materialización del Riesgo'!H186</f>
        <v>0</v>
      </c>
      <c r="AW174" s="212">
        <f>+'7 - Materialización del Riesgo'!I186</f>
        <v>0</v>
      </c>
      <c r="AX174" s="212" t="e">
        <f>+'7 - Materialización del Riesgo'!J186</f>
        <v>#DIV/0!</v>
      </c>
      <c r="AY174" s="212" t="e">
        <f>+'7 - Materialización del Riesgo'!K186</f>
        <v>#DIV/0!</v>
      </c>
      <c r="AZ174" s="212">
        <f>+'7 - Materialización del Riesgo'!L186</f>
        <v>0</v>
      </c>
      <c r="BA174" s="212">
        <f>+'7 - Materialización del Riesgo'!M186</f>
        <v>0</v>
      </c>
      <c r="BB174" s="212">
        <f>+'7 - Materialización del Riesgo'!N186</f>
        <v>0</v>
      </c>
      <c r="BC174" s="212">
        <f>+'7 - Materialización del Riesgo'!O186</f>
        <v>0</v>
      </c>
      <c r="BD174" s="212" t="e">
        <f>+'7 - Materialización del Riesgo'!P186</f>
        <v>#DIV/0!</v>
      </c>
      <c r="BE174" s="238">
        <f>+'7 - Materialización del Riesgo'!Q186</f>
        <v>1</v>
      </c>
    </row>
    <row r="175" spans="2:57" s="114" customFormat="1" ht="75" x14ac:dyDescent="0.25">
      <c r="B175" s="211" t="str">
        <f>+'3 - Identificación del Riesgo'!B187</f>
        <v>SEGUIMIENTO, EVALUACIÓN Y MEJORA</v>
      </c>
      <c r="C175" s="211" t="str">
        <f>+'3 - Identificación del Riesgo'!C187</f>
        <v>Analizar la información proveniente de la retroalimentación del desempeño de procesos, planes, programas y proyectos, para la toma de decisiones y formulación de nuevas acciones orientadas a elevar el nivel de cumplimiento, transparencia y mejora institucional</v>
      </c>
      <c r="D175" s="211" t="str">
        <f>+'3 - Identificación del Riesgo'!D187</f>
        <v>Desde el reporte y análisis de información y datos, la determinación de las causas probables de los incumplimientos y tendencias negativas hasta la formulación de acciones correctivas, preventivas y de mejora</v>
      </c>
      <c r="E175" s="212" t="str">
        <f>+'3 - Identificación del Riesgo'!F187</f>
        <v>OFICINA DE CONTROL INTERNO</v>
      </c>
      <c r="F175" s="247" t="str">
        <f>+'3 - Identificación del Riesgo'!G187</f>
        <v>R 74</v>
      </c>
      <c r="G175" s="212" t="str">
        <f>+'3 - Identificación del Riesgo'!H187</f>
        <v>Incumplimiento en la ejecución del cronograma de monitoreo de los planes de mejoramiento</v>
      </c>
      <c r="H175" s="212" t="str">
        <f>+'3 - Identificación del Riesgo'!I187</f>
        <v>Pérdida Reputacional</v>
      </c>
      <c r="I175" s="211"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75" s="215">
        <f>+'3 - Identificación del Riesgo'!O187</f>
        <v>44701</v>
      </c>
      <c r="K175" s="215" t="str">
        <f>+'3 - Identificación del Riesgo'!K187</f>
        <v>OPERATIVOS</v>
      </c>
      <c r="L175" s="214" t="str">
        <f>+'3 - Identificación del Riesgo'!N187</f>
        <v>Ejecución y administración de procesos</v>
      </c>
      <c r="M175" s="213">
        <v>4</v>
      </c>
      <c r="N175" s="241" t="str">
        <f t="shared" si="26"/>
        <v>Baja</v>
      </c>
      <c r="O175" s="242">
        <f t="shared" si="27"/>
        <v>0.4</v>
      </c>
      <c r="P175" s="213" t="s">
        <v>394</v>
      </c>
      <c r="Q175" s="241" t="str">
        <f>IF(OR(P175=[1]Datos!$A$23,P175=[1]Datos!$B$23),"Leve",IF(OR(P175=[1]Datos!$A$24,P175=[1]Datos!$B$24),"Menor",IF(OR(P175=[1]Datos!$A$25,P175=[1]Datos!$B$25),"Moderado",IF(OR(P175=[1]Datos!$A$26,P175=[1]Datos!$B$26),"Mayor",IF(OR(P175=[1]Datos!$A$27,P175=[1]Datos!$B$27),"Catastrófico","")))))</f>
        <v>Catastrófico</v>
      </c>
      <c r="R175" s="242">
        <f t="shared" si="28"/>
        <v>1</v>
      </c>
      <c r="S175" s="241" t="str">
        <f t="shared" si="29"/>
        <v>Extremo</v>
      </c>
      <c r="T175" s="241" t="str">
        <f t="shared" si="30"/>
        <v>Reducir</v>
      </c>
      <c r="U175" s="247" t="str">
        <f>+'5 - Diseño y Valoración Control'!H188</f>
        <v>C 74.1</v>
      </c>
      <c r="V175" s="211" t="str">
        <f>+'5 - Diseño y Valoración Control'!I188</f>
        <v xml:space="preserve">OFICINA DE CONTROL INTERNO </v>
      </c>
      <c r="W175" s="211" t="str">
        <f>+'5 - Diseño y Valoración Control'!J188</f>
        <v>Oficina de Control Interno  valida la ejecución del cronograma de monitoreo de los Planes de Mejoramiento a través del Informe de Seguimiento al Estado de los Planes de Mejoramiento Institucional donde revisa el estado de gestión a los planes de mejoramiento institucional</v>
      </c>
      <c r="X175" s="212" t="str">
        <f>+'5 - Diseño y Valoración Control'!K188</f>
        <v>Detectivo</v>
      </c>
      <c r="Y175" s="99" t="str">
        <f t="shared" si="34"/>
        <v>Impacto</v>
      </c>
      <c r="Z175" s="212" t="str">
        <f>+'5 - Diseño y Valoración Control'!M188</f>
        <v>Manual</v>
      </c>
      <c r="AA175" s="99" t="str">
        <f t="shared" si="35"/>
        <v>30%</v>
      </c>
      <c r="AB175" s="212" t="str">
        <f>+'5 - Diseño y Valoración Control'!O188</f>
        <v>Documentado</v>
      </c>
      <c r="AC175" s="212" t="s">
        <v>421</v>
      </c>
      <c r="AD175" s="212" t="str">
        <f>+'5 - Diseño y Valoración Control'!Q188</f>
        <v>Con registro</v>
      </c>
      <c r="AE175" s="202">
        <f>+'5 - Diseño y Valoración Control'!R188</f>
        <v>0.4</v>
      </c>
      <c r="AF175" s="185" t="str">
        <f>+'5 - Diseño y Valoración Control'!S188</f>
        <v>Baja</v>
      </c>
      <c r="AG175" s="202">
        <f>+'5 - Diseño y Valoración Control'!T188</f>
        <v>0.7</v>
      </c>
      <c r="AH175" s="185" t="str">
        <f>+'5 - Diseño y Valoración Control'!U188</f>
        <v>Mayor</v>
      </c>
      <c r="AI175" s="185" t="str">
        <f>+'5 - Diseño y Valoración Control'!V188</f>
        <v>Alto</v>
      </c>
      <c r="AJ175" s="185" t="str">
        <f>+'5 - Diseño y Valoración Control'!W188</f>
        <v>Reducir</v>
      </c>
      <c r="AK175" s="247" t="str">
        <f>+'6 - Plan de Acciones Preventiva'!F186</f>
        <v>P 74.1</v>
      </c>
      <c r="AL175" s="211" t="str">
        <f>+'6 - Plan de Acciones Preventiva'!G186</f>
        <v>Divulgar piezas informativas para fomentar la cultura de autocontrol</v>
      </c>
      <c r="AM175" s="211" t="str">
        <f>+'6 - Plan de Acciones Preventiva'!H186</f>
        <v>OFICINA DE CONTROL INTERNO</v>
      </c>
      <c r="AN175" s="211" t="str">
        <f>+'6 - Plan de Acciones Preventiva'!I186</f>
        <v>Correo electrónico masivo (Píldoras informativas comunicadas)</v>
      </c>
      <c r="AO175" s="212">
        <f>+'6 - Plan de Acciones Preventiva'!J186</f>
        <v>6</v>
      </c>
      <c r="AP175" s="212">
        <v>3</v>
      </c>
      <c r="AQ175" s="238">
        <f t="shared" si="31"/>
        <v>0.5</v>
      </c>
      <c r="AR175" s="212" t="s">
        <v>667</v>
      </c>
      <c r="AS175" s="294" t="s">
        <v>2505</v>
      </c>
      <c r="AT175" s="243">
        <f>+'6 - Plan de Acciones Preventiva'!AM186</f>
        <v>0</v>
      </c>
      <c r="AU175" s="212" t="s">
        <v>326</v>
      </c>
      <c r="AV175" s="212">
        <f>+'7 - Materialización del Riesgo'!H187</f>
        <v>0</v>
      </c>
      <c r="AW175" s="212">
        <f>+'7 - Materialización del Riesgo'!I187</f>
        <v>0</v>
      </c>
      <c r="AX175" s="212" t="e">
        <f>+'7 - Materialización del Riesgo'!J187</f>
        <v>#DIV/0!</v>
      </c>
      <c r="AY175" s="212" t="e">
        <f>+'7 - Materialización del Riesgo'!K187</f>
        <v>#DIV/0!</v>
      </c>
      <c r="AZ175" s="212">
        <f>+'7 - Materialización del Riesgo'!L187</f>
        <v>0</v>
      </c>
      <c r="BA175" s="212">
        <f>+'7 - Materialización del Riesgo'!M187</f>
        <v>0</v>
      </c>
      <c r="BB175" s="212">
        <f>+'7 - Materialización del Riesgo'!N187</f>
        <v>0</v>
      </c>
      <c r="BC175" s="212">
        <f>+'7 - Materialización del Riesgo'!O187</f>
        <v>0</v>
      </c>
      <c r="BD175" s="212" t="e">
        <f>+'7 - Materialización del Riesgo'!P187</f>
        <v>#DIV/0!</v>
      </c>
      <c r="BE175" s="238">
        <f>+'7 - Materialización del Riesgo'!Q187</f>
        <v>1</v>
      </c>
    </row>
    <row r="176" spans="2:57" s="114" customFormat="1" ht="75" x14ac:dyDescent="0.25">
      <c r="B176" s="211" t="str">
        <f>+'3 - Identificación del Riesgo'!B188</f>
        <v>SEGUIMIENTO, EVALUACIÓN Y MEJORA</v>
      </c>
      <c r="C176" s="211" t="str">
        <f>+'3 - Identificación del Riesgo'!C188</f>
        <v>Analizar la información proveniente de la retroalimentación del desempeño de procesos, planes, programas y proyectos, para la toma de decisiones y formulación de nuevas acciones orientadas a elevar el nivel de cumplimiento, transparencia y mejora institucional</v>
      </c>
      <c r="D176" s="211" t="str">
        <f>+'3 - Identificación del Riesgo'!D188</f>
        <v>Desde el reporte y análisis de información y datos, la determinación de las causas probables de los incumplimientos y tendencias negativas hasta la formulación de acciones correctivas, preventivas y de mejora</v>
      </c>
      <c r="E176" s="212" t="str">
        <f>+'3 - Identificación del Riesgo'!F188</f>
        <v>OFICINA DE CONTROL INTERNO</v>
      </c>
      <c r="F176" s="247" t="str">
        <f>+'3 - Identificación del Riesgo'!G188</f>
        <v>R 74</v>
      </c>
      <c r="G176" s="212" t="str">
        <f>+'3 - Identificación del Riesgo'!H188</f>
        <v>Incumplimiento en la ejecución del cronograma de monitoreo de los planes de mejoramiento</v>
      </c>
      <c r="H176" s="212" t="str">
        <f>+'3 - Identificación del Riesgo'!I188</f>
        <v>Pérdida Reputacional</v>
      </c>
      <c r="I176" s="211"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76" s="215">
        <f>+'3 - Identificación del Riesgo'!O188</f>
        <v>44701</v>
      </c>
      <c r="K176" s="215" t="str">
        <f>+'3 - Identificación del Riesgo'!K188</f>
        <v>OPERATIVOS</v>
      </c>
      <c r="L176" s="214" t="str">
        <f>+'3 - Identificación del Riesgo'!N188</f>
        <v>Ejecución y administración de procesos</v>
      </c>
      <c r="M176" s="213"/>
      <c r="N176" s="241" t="str">
        <f t="shared" si="26"/>
        <v/>
      </c>
      <c r="O176" s="242" t="str">
        <f t="shared" si="27"/>
        <v/>
      </c>
      <c r="P176" s="213"/>
      <c r="Q176" s="241" t="str">
        <f>IF(OR(P176=[1]Datos!$A$23,P176=[1]Datos!$B$23),"Leve",IF(OR(P176=[1]Datos!$A$24,P176=[1]Datos!$B$24),"Menor",IF(OR(P176=[1]Datos!$A$25,P176=[1]Datos!$B$25),"Moderado",IF(OR(P176=[1]Datos!$A$26,P176=[1]Datos!$B$26),"Mayor",IF(OR(P176=[1]Datos!$A$27,P176=[1]Datos!$B$27),"Catastrófico","")))))</f>
        <v/>
      </c>
      <c r="R176" s="242" t="str">
        <f t="shared" si="28"/>
        <v/>
      </c>
      <c r="S176" s="241" t="str">
        <f t="shared" si="29"/>
        <v/>
      </c>
      <c r="T176" s="241" t="e">
        <f t="shared" si="30"/>
        <v>#N/A</v>
      </c>
      <c r="U176" s="247" t="str">
        <f>+'5 - Diseño y Valoración Control'!H189</f>
        <v>C 74.2</v>
      </c>
      <c r="V176" s="211" t="str">
        <f>+'5 - Diseño y Valoración Control'!I189</f>
        <v xml:space="preserve">OFICINA DE CONTROL INTERNO </v>
      </c>
      <c r="W176" s="211" t="str">
        <f>+'5 - Diseño y Valoración Control'!J189</f>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
      <c r="X176" s="212" t="str">
        <f>+'5 - Diseño y Valoración Control'!K189</f>
        <v>Correctivo</v>
      </c>
      <c r="Y176" s="99" t="str">
        <f t="shared" si="34"/>
        <v>Impacto</v>
      </c>
      <c r="Z176" s="212" t="str">
        <f>+'5 - Diseño y Valoración Control'!M189</f>
        <v>Manual</v>
      </c>
      <c r="AA176" s="99" t="str">
        <f t="shared" si="35"/>
        <v>25%</v>
      </c>
      <c r="AB176" s="212" t="str">
        <f>+'5 - Diseño y Valoración Control'!O189</f>
        <v>Documentado</v>
      </c>
      <c r="AC176" s="212" t="s">
        <v>421</v>
      </c>
      <c r="AD176" s="212" t="str">
        <f>+'5 - Diseño y Valoración Control'!Q189</f>
        <v>Con registro</v>
      </c>
      <c r="AE176" s="202">
        <f>+'5 - Diseño y Valoración Control'!R189</f>
        <v>0</v>
      </c>
      <c r="AF176" s="185" t="str">
        <f>+'5 - Diseño y Valoración Control'!S189</f>
        <v/>
      </c>
      <c r="AG176" s="202">
        <f>+'5 - Diseño y Valoración Control'!T189</f>
        <v>0</v>
      </c>
      <c r="AH176" s="185" t="str">
        <f>+'5 - Diseño y Valoración Control'!U189</f>
        <v/>
      </c>
      <c r="AI176" s="185" t="str">
        <f>+'5 - Diseño y Valoración Control'!V189</f>
        <v/>
      </c>
      <c r="AJ176" s="185"/>
      <c r="AK176" s="247" t="str">
        <f>+'6 - Plan de Acciones Preventiva'!F187</f>
        <v>P 74.2</v>
      </c>
      <c r="AL176" s="211" t="str">
        <f>+'6 - Plan de Acciones Preventiva'!G187</f>
        <v>Capacitar en la metodología para la formulación de planes de mejoramiento a las dependencias</v>
      </c>
      <c r="AM176" s="211" t="str">
        <f>+'6 - Plan de Acciones Preventiva'!H187</f>
        <v>OFICINA DE CONTROL INTERNO</v>
      </c>
      <c r="AN176" s="211" t="str">
        <f>+'6 - Plan de Acciones Preventiva'!I187</f>
        <v>Listado de asistencia a la capacitación en la metodología para la formulación de planes de mejoramiento a las dependencias</v>
      </c>
      <c r="AO176" s="212">
        <f>+'6 - Plan de Acciones Preventiva'!J187</f>
        <v>1</v>
      </c>
      <c r="AP176" s="212">
        <v>0</v>
      </c>
      <c r="AQ176" s="238">
        <f t="shared" si="31"/>
        <v>0</v>
      </c>
      <c r="AR176" s="212" t="s">
        <v>667</v>
      </c>
      <c r="AS176" s="243"/>
      <c r="AT176" s="243">
        <f>+'6 - Plan de Acciones Preventiva'!AM187</f>
        <v>0</v>
      </c>
      <c r="AU176" s="212">
        <f>+'7 - Materialización del Riesgo'!G188</f>
        <v>0</v>
      </c>
      <c r="AV176" s="212">
        <f>+'7 - Materialización del Riesgo'!H188</f>
        <v>0</v>
      </c>
      <c r="AW176" s="212">
        <f>+'7 - Materialización del Riesgo'!I188</f>
        <v>0</v>
      </c>
      <c r="AX176" s="212" t="e">
        <f>+'7 - Materialización del Riesgo'!J188</f>
        <v>#DIV/0!</v>
      </c>
      <c r="AY176" s="212" t="e">
        <f>+'7 - Materialización del Riesgo'!K188</f>
        <v>#DIV/0!</v>
      </c>
      <c r="AZ176" s="212">
        <f>+'7 - Materialización del Riesgo'!L188</f>
        <v>0</v>
      </c>
      <c r="BA176" s="212">
        <f>+'7 - Materialización del Riesgo'!M188</f>
        <v>0</v>
      </c>
      <c r="BB176" s="212">
        <f>+'7 - Materialización del Riesgo'!N188</f>
        <v>0</v>
      </c>
      <c r="BC176" s="212">
        <f>+'7 - Materialización del Riesgo'!O188</f>
        <v>0</v>
      </c>
      <c r="BD176" s="212" t="e">
        <f>+'7 - Materialización del Riesgo'!P188</f>
        <v>#DIV/0!</v>
      </c>
      <c r="BE176" s="238">
        <f>+'7 - Materialización del Riesgo'!Q188</f>
        <v>1</v>
      </c>
    </row>
    <row r="177" spans="2:57" s="114" customFormat="1" ht="75" x14ac:dyDescent="0.25">
      <c r="B177" s="211" t="str">
        <f>+'3 - Identificación del Riesgo'!B189</f>
        <v>SEGUIMIENTO, EVALUACIÓN Y MEJORA</v>
      </c>
      <c r="C177" s="211" t="str">
        <f>+'3 - Identificación del Riesgo'!C189</f>
        <v>Analizar la información proveniente de la retroalimentación del desempeño de procesos, planes, programas y proyectos, para la toma de decisiones y formulación de nuevas acciones orientadas a elevar el nivel de cumplimiento, transparencia y mejora institucional</v>
      </c>
      <c r="D177" s="211" t="str">
        <f>+'3 - Identificación del Riesgo'!D189</f>
        <v>Desde el reporte y análisis de información y datos, la determinación de las causas probables de los incumplimientos y tendencias negativas hasta la formulación de acciones correctivas, preventivas y de mejora</v>
      </c>
      <c r="E177" s="212" t="str">
        <f>+'3 - Identificación del Riesgo'!F189</f>
        <v>OFICINA DE CONTROL INTERNO</v>
      </c>
      <c r="F177" s="292" t="str">
        <f>+'3 - Identificación del Riesgo'!G189</f>
        <v>R 74</v>
      </c>
      <c r="G177" s="212" t="str">
        <f>+'3 - Identificación del Riesgo'!H189</f>
        <v>Incumplimiento en la ejecución del cronograma de monitoreo de los planes de mejoramiento</v>
      </c>
      <c r="H177" s="212" t="str">
        <f>+'3 - Identificación del Riesgo'!I189</f>
        <v>Pérdida Reputacional</v>
      </c>
      <c r="I177" s="211"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J177" s="215">
        <f>+'3 - Identificación del Riesgo'!O189</f>
        <v>44701</v>
      </c>
      <c r="K177" s="215" t="str">
        <f>+'3 - Identificación del Riesgo'!K189</f>
        <v>OPERATIVOS</v>
      </c>
      <c r="L177" s="214" t="str">
        <f>+'3 - Identificación del Riesgo'!N189</f>
        <v>Ejecución y administración de procesos</v>
      </c>
      <c r="M177" s="213">
        <v>4</v>
      </c>
      <c r="N177" s="241" t="str">
        <f t="shared" si="26"/>
        <v>Baja</v>
      </c>
      <c r="O177" s="242">
        <f t="shared" si="27"/>
        <v>0.4</v>
      </c>
      <c r="P177" s="213" t="s">
        <v>394</v>
      </c>
      <c r="Q177" s="241" t="str">
        <f>IF(OR(P177=[1]Datos!$A$23,P177=[1]Datos!$B$23),"Leve",IF(OR(P177=[1]Datos!$A$24,P177=[1]Datos!$B$24),"Menor",IF(OR(P177=[1]Datos!$A$25,P177=[1]Datos!$B$25),"Moderado",IF(OR(P177=[1]Datos!$A$26,P177=[1]Datos!$B$26),"Mayor",IF(OR(P177=[1]Datos!$A$27,P177=[1]Datos!$B$27),"Catastrófico","")))))</f>
        <v>Catastrófico</v>
      </c>
      <c r="R177" s="242">
        <f t="shared" si="28"/>
        <v>1</v>
      </c>
      <c r="S177" s="241" t="str">
        <f t="shared" si="29"/>
        <v>Extremo</v>
      </c>
      <c r="T177" s="241" t="str">
        <f t="shared" si="30"/>
        <v>Reducir</v>
      </c>
      <c r="U177" s="247" t="str">
        <f>+'5 - Diseño y Valoración Control'!H190</f>
        <v>C 74.3</v>
      </c>
      <c r="V177" s="211"/>
      <c r="W177" s="211"/>
      <c r="X177" s="212"/>
      <c r="Y177" s="99" t="str">
        <f t="shared" si="34"/>
        <v/>
      </c>
      <c r="Z177" s="212"/>
      <c r="AA177" s="99" t="str">
        <f t="shared" si="35"/>
        <v/>
      </c>
      <c r="AB177" s="212"/>
      <c r="AC177" s="212"/>
      <c r="AD177" s="212"/>
      <c r="AE177" s="202" t="str">
        <f>+'5 - Diseño y Valoración Control'!R190</f>
        <v/>
      </c>
      <c r="AF177" s="185" t="str">
        <f>+'5 - Diseño y Valoración Control'!S190</f>
        <v/>
      </c>
      <c r="AG177" s="202" t="str">
        <f>+'5 - Diseño y Valoración Control'!T190</f>
        <v/>
      </c>
      <c r="AH177" s="185" t="str">
        <f>+'5 - Diseño y Valoración Control'!U190</f>
        <v/>
      </c>
      <c r="AI177" s="185" t="str">
        <f>+'5 - Diseño y Valoración Control'!V190</f>
        <v/>
      </c>
      <c r="AJ177" s="185"/>
      <c r="AK177" s="247" t="str">
        <f>+'6 - Plan de Acciones Preventiva'!F188</f>
        <v>P 74.3</v>
      </c>
      <c r="AL177" s="211" t="str">
        <f>+'6 - Plan de Acciones Preventiva'!G188</f>
        <v>Comunicar los resultados alcanzados frente a la eficacia y/o efectividad de los Planes de mejoramiento</v>
      </c>
      <c r="AM177" s="211" t="str">
        <f>+'6 - Plan de Acciones Preventiva'!H188</f>
        <v>OFICINA DE CONTROL INTERNO</v>
      </c>
      <c r="AN177" s="211" t="str">
        <f>+'6 - Plan de Acciones Preventiva'!I188</f>
        <v>Memorando donde se comunica el Informe de resultados de la actividad ejecutada</v>
      </c>
      <c r="AO177" s="212">
        <f>+'6 - Plan de Acciones Preventiva'!J188</f>
        <v>4</v>
      </c>
      <c r="AP177" s="212">
        <v>2</v>
      </c>
      <c r="AQ177" s="238">
        <f t="shared" si="31"/>
        <v>0.5</v>
      </c>
      <c r="AR177" s="212" t="s">
        <v>667</v>
      </c>
      <c r="AS177" s="243"/>
      <c r="AT177" s="243">
        <f>+'6 - Plan de Acciones Preventiva'!AM188</f>
        <v>0</v>
      </c>
      <c r="AU177" s="212">
        <f>+'7 - Materialización del Riesgo'!G189</f>
        <v>0</v>
      </c>
      <c r="AV177" s="212">
        <f>+'7 - Materialización del Riesgo'!H189</f>
        <v>0</v>
      </c>
      <c r="AW177" s="212">
        <f>+'7 - Materialización del Riesgo'!I189</f>
        <v>0</v>
      </c>
      <c r="AX177" s="212" t="e">
        <f>+'7 - Materialización del Riesgo'!J189</f>
        <v>#DIV/0!</v>
      </c>
      <c r="AY177" s="212" t="e">
        <f>+'7 - Materialización del Riesgo'!K189</f>
        <v>#DIV/0!</v>
      </c>
      <c r="AZ177" s="212">
        <f>+'7 - Materialización del Riesgo'!L189</f>
        <v>0</v>
      </c>
      <c r="BA177" s="212">
        <f>+'7 - Materialización del Riesgo'!M189</f>
        <v>0</v>
      </c>
      <c r="BB177" s="212">
        <f>+'7 - Materialización del Riesgo'!N189</f>
        <v>0</v>
      </c>
      <c r="BC177" s="212">
        <f>+'7 - Materialización del Riesgo'!O189</f>
        <v>0</v>
      </c>
      <c r="BD177" s="212" t="e">
        <f>+'7 - Materialización del Riesgo'!P189</f>
        <v>#DIV/0!</v>
      </c>
      <c r="BE177" s="238">
        <f>+'7 - Materialización del Riesgo'!Q189</f>
        <v>1</v>
      </c>
    </row>
    <row r="179" spans="2:57" x14ac:dyDescent="0.25">
      <c r="AX179" s="286"/>
    </row>
  </sheetData>
  <autoFilter ref="B9:BE177" xr:uid="{1D27F7C9-992C-4FDD-8463-CDF22B307A13}">
    <filterColumn colId="39">
      <filters>
        <filter val="1"/>
        <filter val="10"/>
        <filter val="11"/>
        <filter val="12"/>
        <filter val="13"/>
        <filter val="2"/>
        <filter val="3"/>
        <filter val="36"/>
        <filter val="4"/>
        <filter val="48"/>
        <filter val="5"/>
        <filter val="6"/>
        <filter val="7"/>
        <filter val="8"/>
        <filter val="9"/>
      </filters>
    </filterColumn>
  </autoFilter>
  <mergeCells count="30">
    <mergeCell ref="BB4:BC4"/>
    <mergeCell ref="BD4:BE4"/>
    <mergeCell ref="BB2:BC2"/>
    <mergeCell ref="BD2:BE2"/>
    <mergeCell ref="D3:BA3"/>
    <mergeCell ref="BB3:BC3"/>
    <mergeCell ref="BD3:BE3"/>
    <mergeCell ref="AU7:BD7"/>
    <mergeCell ref="M7:T7"/>
    <mergeCell ref="U7:W7"/>
    <mergeCell ref="B2:B4"/>
    <mergeCell ref="D2:BA2"/>
    <mergeCell ref="D4:BA4"/>
    <mergeCell ref="X7:AD7"/>
    <mergeCell ref="AE7:AJ7"/>
    <mergeCell ref="AK7:AO7"/>
    <mergeCell ref="B5:BE5"/>
    <mergeCell ref="B6:BE6"/>
    <mergeCell ref="B7:B8"/>
    <mergeCell ref="C7:C8"/>
    <mergeCell ref="D7:D8"/>
    <mergeCell ref="F7:F8"/>
    <mergeCell ref="E7:E8"/>
    <mergeCell ref="I7:I8"/>
    <mergeCell ref="J7:J8"/>
    <mergeCell ref="L7:L8"/>
    <mergeCell ref="AP7:AT7"/>
    <mergeCell ref="G7:G8"/>
    <mergeCell ref="K7:K8"/>
    <mergeCell ref="H7:H8"/>
  </mergeCells>
  <phoneticPr fontId="11" type="noConversion"/>
  <conditionalFormatting sqref="B2 C2:E4 B7:G7 B8:D8 F8:G8 B9:BE9 N10:O177 Q10:T177">
    <cfRule type="containsBlanks" dxfId="985" priority="122">
      <formula>LEN(TRIM(B2))=0</formula>
    </cfRule>
  </conditionalFormatting>
  <conditionalFormatting sqref="H7:T8">
    <cfRule type="cellIs" dxfId="984" priority="114" operator="equal">
      <formula>0</formula>
    </cfRule>
    <cfRule type="containsBlanks" dxfId="983" priority="113">
      <formula>LEN(TRIM(H7))=0</formula>
    </cfRule>
  </conditionalFormatting>
  <conditionalFormatting sqref="N10:N177">
    <cfRule type="cellIs" dxfId="982" priority="112" operator="equal">
      <formula>"MUY BAJA"</formula>
    </cfRule>
    <cfRule type="cellIs" dxfId="981" priority="111" operator="equal">
      <formula>"BAJA"</formula>
    </cfRule>
    <cfRule type="cellIs" dxfId="980" priority="110" operator="equal">
      <formula>"MEDIA"</formula>
    </cfRule>
    <cfRule type="cellIs" dxfId="979" priority="109" operator="equal">
      <formula>"ALTA"</formula>
    </cfRule>
    <cfRule type="cellIs" dxfId="978" priority="108" operator="equal">
      <formula>"MUY ALTA"</formula>
    </cfRule>
  </conditionalFormatting>
  <conditionalFormatting sqref="N10:O177 Q10:T177 B2 C2:E4 B7:G7 B8:D8 F8:G8 B9:BE9">
    <cfRule type="cellIs" dxfId="977" priority="123" operator="equal">
      <formula>0</formula>
    </cfRule>
  </conditionalFormatting>
  <conditionalFormatting sqref="Q10:Q177 S10:S177 AH10:AI177">
    <cfRule type="cellIs" dxfId="976" priority="101" operator="equal">
      <formula>"Moderado"</formula>
    </cfRule>
  </conditionalFormatting>
  <conditionalFormatting sqref="Q10:Q177 AH10:AH177">
    <cfRule type="cellIs" dxfId="975" priority="102" operator="equal">
      <formula>"Menor"</formula>
    </cfRule>
    <cfRule type="cellIs" dxfId="974" priority="103" operator="equal">
      <formula>"Leve"</formula>
    </cfRule>
    <cfRule type="cellIs" dxfId="973" priority="100" operator="equal">
      <formula>"Mayor"</formula>
    </cfRule>
    <cfRule type="cellIs" dxfId="972" priority="99" operator="equal">
      <formula>"Catastrófico"</formula>
    </cfRule>
  </conditionalFormatting>
  <conditionalFormatting sqref="S10:S177 AI10:AI177">
    <cfRule type="cellIs" dxfId="971" priority="95" operator="equal">
      <formula>"Extremo"</formula>
    </cfRule>
    <cfRule type="cellIs" dxfId="970" priority="96" operator="equal">
      <formula>"Alto"</formula>
    </cfRule>
    <cfRule type="cellIs" dxfId="969" priority="98" operator="equal">
      <formula>"Bajo"</formula>
    </cfRule>
  </conditionalFormatting>
  <conditionalFormatting sqref="V1 V7 AU7:BE7 AR8:AW8 AZ8:BE8 AP10:AS10 AU10:BE10 Z10:Z176 X10:X177 AP11:AP12 AQ11:BE26 AC11:AC63 AB11:AB176 AD11:AD176 AL13:AP13 AP14 AL15:AP15 AM16 AO16:AP16 AP17:AP19 AO20:AP20 AP21:AP24 AL25:AP28 AQ27:AR28 AT27:BE28 AS29:BE30 AP29:AR31 AT31:BE31 AL32:AP32 AQ32:BE39 AP33 AL34:AP35 AP36:AP38 AL39:AP42 AQ40:AR40 AT40:BE40 AQ41:BE42 AP43:AR45 AT43:BE45 AL46:AP46 AQ46:BE50 AP47 AL48:AP49 AP50:AP51 AQ51:AR51 AT51:BE51 AL52:AP65 AP66:AP67 AP70:AP72 AL73:AP94 AQ80:AR80 AT80:BE80 AQ81:BE82 AQ83:AR83 AT83:BE83 AQ84:BE118 AO95:AP96 AP97:AP98 AL99:AP99 AP100 AL101:AP101 AP102 AL103:AP109 AL110:AM110 AO110:AP110 AL111:AP111 AL112:AM112 AO112:AP112 AL113:AP118 AL119:AM119 AO119:AR119 AT119:BE119 AQ120:BE123 AL120:AP131 AQ124:AR124 AT124:BE124 AQ125:BE137 AP132:AP133 AL134:AP137 AP138:BE138 AL139:BE140 AQ148:AR148 AT148:BE148 AL148:AN150 AP148:AP150 AQ149:BE151 AL151:AP152 AQ152:AT152 AU152:BE153 AL153:AN153 AQ153:AR153 AT153 AL154:AQ154 AR154:BE157 AP155:AP156 AQ155:AQ157 AO157:AP157 AL158:AP164 AQ158:BE170 AP165 AL166:AP166 AL168:AP177 AQ171:AR172 AT171:BE172 AQ173:BE174 AT175:BE175 AQ175:AR177 AS176:BE177">
    <cfRule type="cellIs" dxfId="968" priority="121" operator="equal">
      <formula>0</formula>
    </cfRule>
  </conditionalFormatting>
  <conditionalFormatting sqref="V29:V30">
    <cfRule type="cellIs" dxfId="967" priority="13" operator="equal">
      <formula>0</formula>
    </cfRule>
  </conditionalFormatting>
  <conditionalFormatting sqref="W1 W7:W8">
    <cfRule type="containsText" dxfId="966" priority="120" operator="containsText" text="El   a través de ">
      <formula>NOT(ISERROR(SEARCH("El   a través de ",W1)))</formula>
    </cfRule>
  </conditionalFormatting>
  <conditionalFormatting sqref="W154">
    <cfRule type="cellIs" dxfId="965" priority="19" operator="equal">
      <formula>0</formula>
    </cfRule>
  </conditionalFormatting>
  <conditionalFormatting sqref="X1 Z1 AB1:AD1 X7:X8 Z7:Z8 AB7:AD8">
    <cfRule type="cellIs" dxfId="964" priority="119" operator="equal">
      <formula>0</formula>
    </cfRule>
  </conditionalFormatting>
  <conditionalFormatting sqref="AB10:AD10">
    <cfRule type="cellIs" dxfId="963" priority="92" operator="equal">
      <formula>0</formula>
    </cfRule>
  </conditionalFormatting>
  <conditionalFormatting sqref="AC127:AC128">
    <cfRule type="containsBlanks" dxfId="962" priority="91">
      <formula>LEN(TRIM(AC127))=0</formula>
    </cfRule>
  </conditionalFormatting>
  <conditionalFormatting sqref="AF10:AF177">
    <cfRule type="cellIs" dxfId="961" priority="80" operator="equal">
      <formula>"Baja"</formula>
    </cfRule>
    <cfRule type="cellIs" dxfId="960" priority="79" operator="equal">
      <formula>"Media"</formula>
    </cfRule>
    <cfRule type="cellIs" dxfId="959" priority="81" operator="equal">
      <formula>"Muy baja"</formula>
    </cfRule>
    <cfRule type="cellIs" dxfId="958" priority="78" operator="equal">
      <formula>"Alta"</formula>
    </cfRule>
    <cfRule type="cellIs" dxfId="957" priority="77" operator="equal">
      <formula>"Muy Alta"</formula>
    </cfRule>
  </conditionalFormatting>
  <conditionalFormatting sqref="AL95:AM96">
    <cfRule type="cellIs" dxfId="956" priority="21" operator="equal">
      <formula>0</formula>
    </cfRule>
  </conditionalFormatting>
  <conditionalFormatting sqref="AL155:AN157">
    <cfRule type="cellIs" dxfId="955" priority="17" operator="equal">
      <formula>0</formula>
    </cfRule>
  </conditionalFormatting>
  <conditionalFormatting sqref="AL29:AO30">
    <cfRule type="cellIs" dxfId="954" priority="24" operator="equal">
      <formula>0</formula>
    </cfRule>
  </conditionalFormatting>
  <conditionalFormatting sqref="AL1:AP8">
    <cfRule type="cellIs" dxfId="953" priority="118" operator="equal">
      <formula>0</formula>
    </cfRule>
  </conditionalFormatting>
  <conditionalFormatting sqref="AL68:BE69">
    <cfRule type="cellIs" dxfId="952" priority="22" operator="equal">
      <formula>0</formula>
    </cfRule>
  </conditionalFormatting>
  <conditionalFormatting sqref="AL147:BE147">
    <cfRule type="cellIs" dxfId="951" priority="20" operator="equal">
      <formula>0</formula>
    </cfRule>
  </conditionalFormatting>
  <conditionalFormatting sqref="AP167">
    <cfRule type="cellIs" dxfId="950" priority="16" operator="equal">
      <formula>0</formula>
    </cfRule>
  </conditionalFormatting>
  <conditionalFormatting sqref="AQ1 AQ8">
    <cfRule type="containsErrors" dxfId="949" priority="124">
      <formula>ISERROR(AQ1)</formula>
    </cfRule>
  </conditionalFormatting>
  <conditionalFormatting sqref="AQ52:BE67 AQ70:AR74 AQ75:BE79 AP141:BE146">
    <cfRule type="cellIs" dxfId="948" priority="1" operator="equal">
      <formula>0</formula>
    </cfRule>
  </conditionalFormatting>
  <conditionalFormatting sqref="AR1:BE1 BB2:BE4">
    <cfRule type="cellIs" dxfId="947" priority="117" operator="equal">
      <formula>0</formula>
    </cfRule>
  </conditionalFormatting>
  <conditionalFormatting sqref="AS27">
    <cfRule type="cellIs" dxfId="946" priority="12" operator="equal">
      <formula>0</formula>
    </cfRule>
  </conditionalFormatting>
  <conditionalFormatting sqref="AS171">
    <cfRule type="cellIs" dxfId="945" priority="11" operator="equal">
      <formula>0</formula>
    </cfRule>
  </conditionalFormatting>
  <conditionalFormatting sqref="AS70:BE73 AS74 AU74:BE74">
    <cfRule type="cellIs" dxfId="944" priority="15" operator="equal">
      <formula>0</formula>
    </cfRule>
  </conditionalFormatting>
  <conditionalFormatting sqref="AX1:AY1 AX7:AY7">
    <cfRule type="containsErrors" dxfId="943" priority="125">
      <formula>ISERROR(AX1)</formula>
    </cfRule>
  </conditionalFormatting>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7E38-0B99-4DE8-A75A-073DC6670CAD}">
  <sheetPr>
    <tabColor rgb="FF002060"/>
  </sheetPr>
  <dimension ref="B1:L190"/>
  <sheetViews>
    <sheetView topLeftCell="J7" zoomScaleNormal="100" workbookViewId="0">
      <selection activeCell="E17" sqref="E17"/>
    </sheetView>
  </sheetViews>
  <sheetFormatPr baseColWidth="10" defaultColWidth="11.42578125" defaultRowHeight="15" x14ac:dyDescent="0.25"/>
  <cols>
    <col min="1" max="1" width="2.140625" style="37" customWidth="1"/>
    <col min="2" max="5" width="30.5703125" style="76" customWidth="1"/>
    <col min="6" max="6" width="60.5703125" style="76" customWidth="1"/>
    <col min="7" max="12" width="30.5703125" style="34" customWidth="1"/>
    <col min="13" max="16384" width="11.42578125" style="37"/>
  </cols>
  <sheetData>
    <row r="1" spans="2:12" ht="15" customHeight="1" x14ac:dyDescent="0.25"/>
    <row r="2" spans="2:12" ht="30" customHeight="1" x14ac:dyDescent="0.25">
      <c r="B2" s="460"/>
      <c r="C2" s="468"/>
      <c r="D2" s="29" t="s">
        <v>71</v>
      </c>
      <c r="E2" s="462" t="s">
        <v>229</v>
      </c>
      <c r="F2" s="462"/>
      <c r="G2" s="462"/>
      <c r="H2" s="462"/>
      <c r="I2" s="462"/>
      <c r="J2" s="462"/>
      <c r="K2" s="151" t="s">
        <v>72</v>
      </c>
      <c r="L2" s="152" t="s">
        <v>232</v>
      </c>
    </row>
    <row r="3" spans="2:12" ht="30" customHeight="1" x14ac:dyDescent="0.25">
      <c r="B3" s="460"/>
      <c r="C3" s="468"/>
      <c r="D3" s="29" t="s">
        <v>73</v>
      </c>
      <c r="E3" s="466" t="s">
        <v>230</v>
      </c>
      <c r="F3" s="466"/>
      <c r="G3" s="466"/>
      <c r="H3" s="466"/>
      <c r="I3" s="466"/>
      <c r="J3" s="466"/>
      <c r="K3" s="151" t="s">
        <v>74</v>
      </c>
      <c r="L3" s="153">
        <v>4</v>
      </c>
    </row>
    <row r="4" spans="2:12" ht="30" customHeight="1" x14ac:dyDescent="0.25">
      <c r="B4" s="461"/>
      <c r="C4" s="469"/>
      <c r="D4" s="29" t="s">
        <v>75</v>
      </c>
      <c r="E4" s="463" t="s">
        <v>231</v>
      </c>
      <c r="F4" s="463"/>
      <c r="G4" s="463"/>
      <c r="H4" s="463"/>
      <c r="I4" s="463"/>
      <c r="J4" s="463"/>
      <c r="K4" s="151" t="s">
        <v>335</v>
      </c>
      <c r="L4" s="154">
        <v>44636</v>
      </c>
    </row>
    <row r="5" spans="2:12" ht="30" customHeight="1" x14ac:dyDescent="0.25">
      <c r="B5" s="333" t="s">
        <v>426</v>
      </c>
      <c r="C5" s="334"/>
      <c r="D5" s="334"/>
      <c r="E5" s="334"/>
      <c r="F5" s="334"/>
      <c r="G5" s="334"/>
      <c r="H5" s="334"/>
      <c r="I5" s="334"/>
      <c r="J5" s="334"/>
      <c r="K5" s="334"/>
      <c r="L5" s="467"/>
    </row>
    <row r="6" spans="2:12" ht="30" customHeight="1" x14ac:dyDescent="0.25">
      <c r="B6" s="435"/>
      <c r="C6" s="436"/>
      <c r="D6" s="436"/>
      <c r="E6" s="436"/>
      <c r="F6" s="436"/>
      <c r="G6" s="436"/>
      <c r="H6" s="436"/>
      <c r="I6" s="436"/>
      <c r="J6" s="436"/>
      <c r="K6" s="436"/>
      <c r="L6" s="436"/>
    </row>
    <row r="7" spans="2:12" ht="27.75" customHeight="1" x14ac:dyDescent="0.25">
      <c r="B7" s="438" t="s">
        <v>405</v>
      </c>
      <c r="C7" s="439"/>
      <c r="D7" s="439"/>
      <c r="E7" s="439"/>
      <c r="F7" s="439"/>
      <c r="G7" s="439"/>
      <c r="H7" s="439"/>
      <c r="I7" s="439"/>
      <c r="J7" s="439"/>
      <c r="K7" s="439"/>
      <c r="L7" s="439"/>
    </row>
    <row r="8" spans="2:12" s="39" customFormat="1" ht="90" customHeight="1" x14ac:dyDescent="0.25">
      <c r="B8" s="406" t="s">
        <v>75</v>
      </c>
      <c r="C8" s="406" t="s">
        <v>989</v>
      </c>
      <c r="D8" s="404" t="s">
        <v>368</v>
      </c>
      <c r="E8" s="404" t="s">
        <v>827</v>
      </c>
      <c r="F8" s="404" t="s">
        <v>86</v>
      </c>
      <c r="G8" s="406" t="s">
        <v>386</v>
      </c>
      <c r="H8" s="406" t="s">
        <v>923</v>
      </c>
      <c r="I8" s="432" t="s">
        <v>669</v>
      </c>
      <c r="J8" s="434"/>
      <c r="K8" s="432" t="s">
        <v>924</v>
      </c>
      <c r="L8" s="434"/>
    </row>
    <row r="9" spans="2:12" ht="90" customHeight="1" x14ac:dyDescent="0.25">
      <c r="B9" s="407"/>
      <c r="C9" s="407"/>
      <c r="D9" s="405"/>
      <c r="E9" s="405"/>
      <c r="F9" s="405"/>
      <c r="G9" s="407"/>
      <c r="H9" s="407"/>
      <c r="I9" s="142" t="s">
        <v>398</v>
      </c>
      <c r="J9" s="137" t="s">
        <v>400</v>
      </c>
      <c r="K9" s="137" t="s">
        <v>399</v>
      </c>
      <c r="L9" s="137" t="s">
        <v>400</v>
      </c>
    </row>
    <row r="10" spans="2:12" ht="15" customHeight="1" x14ac:dyDescent="0.25">
      <c r="B10" s="270" t="s">
        <v>75</v>
      </c>
      <c r="C10" s="270" t="s">
        <v>2180</v>
      </c>
      <c r="D10" s="270" t="s">
        <v>2181</v>
      </c>
      <c r="E10" s="270" t="s">
        <v>827</v>
      </c>
      <c r="F10" s="270" t="s">
        <v>86</v>
      </c>
      <c r="G10" s="270" t="s">
        <v>386</v>
      </c>
      <c r="H10" s="270" t="s">
        <v>2182</v>
      </c>
      <c r="I10" s="271" t="s">
        <v>2183</v>
      </c>
      <c r="J10" s="272" t="s">
        <v>2184</v>
      </c>
      <c r="K10" s="271" t="s">
        <v>2185</v>
      </c>
      <c r="L10" s="272" t="s">
        <v>2186</v>
      </c>
    </row>
    <row r="11" spans="2:12" s="34" customFormat="1" ht="150" customHeight="1" x14ac:dyDescent="0.25">
      <c r="B11" s="30" t="str">
        <f>+'3 - Identificación del Riesgo'!B9</f>
        <v>DIRECCIONAMIENTO ESTRATÉGICO</v>
      </c>
      <c r="C11" s="185" t="str">
        <f>+'3 - Identificación del Riesgo'!F9</f>
        <v>OFICINA DE PLANEACIÓN</v>
      </c>
      <c r="D11" s="30" t="str">
        <f>+'3 - Identificación del Riesgo'!G9</f>
        <v>R 1</v>
      </c>
      <c r="E11" s="185" t="str">
        <f>+'3 - Identificación del Riesgo'!H9</f>
        <v>Aprobar planes no pertinentes a la entidad</v>
      </c>
      <c r="F11" s="193" t="str">
        <f>+'3 - Identificación del Riesgo'!J9</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1" s="99" t="str">
        <f>+'3 - Identificación del Riesgo'!I9</f>
        <v>Afectación Económica o presupuestal</v>
      </c>
      <c r="H11" s="100">
        <f ca="1">+TODAY()-'3 - Identificación del Riesgo'!O9</f>
        <v>528</v>
      </c>
      <c r="I11" s="50" t="str">
        <f>+'4 - Valor del Riesgo Inherente'!N10</f>
        <v>Extremo</v>
      </c>
      <c r="J11" s="50" t="str">
        <f t="shared" ref="J11:J74" si="0">_xlfn.IFS(I11="Bajo","Aceptar",I11="Moderado","Reducir",I11="Alto","Reducir",I11="Extremo","Reducir")</f>
        <v>Reducir</v>
      </c>
      <c r="K11" s="50" t="str">
        <f>+'5 - Diseño y Valoración Control'!V10</f>
        <v>Extremo</v>
      </c>
      <c r="L11" s="50" t="str">
        <f>+_xlfn.IFS(K11="Bajo","Aceptar",K11="Moderado","Reducir",K11="Alto","Reducir",K11="Extremo","Reducir")</f>
        <v>Reducir</v>
      </c>
    </row>
    <row r="12" spans="2:12" s="34" customFormat="1" ht="150" customHeight="1" x14ac:dyDescent="0.25">
      <c r="B12" s="30" t="str">
        <f>+'3 - Identificación del Riesgo'!B10</f>
        <v>DIRECCIONAMIENTO ESTRATÉGICO</v>
      </c>
      <c r="C12" s="185" t="str">
        <f>+'3 - Identificación del Riesgo'!F10</f>
        <v>OFICINA DE PLANEACIÓN</v>
      </c>
      <c r="D12" s="30" t="str">
        <f>+'3 - Identificación del Riesgo'!G10</f>
        <v>R 1</v>
      </c>
      <c r="E12" s="185" t="str">
        <f>+'3 - Identificación del Riesgo'!H10</f>
        <v>Aprobar planes no pertinentes a la entidad</v>
      </c>
      <c r="F12" s="193" t="str">
        <f>+'3 - Identificación del Riesgo'!J10</f>
        <v>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v>
      </c>
      <c r="G12" s="99" t="str">
        <f>+'3 - Identificación del Riesgo'!I10</f>
        <v>Afectación Económica o presupuestal</v>
      </c>
      <c r="H12" s="100">
        <f ca="1">+TODAY()-'3 - Identificación del Riesgo'!O10</f>
        <v>528</v>
      </c>
      <c r="I12" s="50" t="str">
        <f>+'4 - Valor del Riesgo Inherente'!N11</f>
        <v>Extremo</v>
      </c>
      <c r="J12" s="50" t="str">
        <f t="shared" si="0"/>
        <v>Reducir</v>
      </c>
      <c r="K12" s="50"/>
      <c r="L12" s="50"/>
    </row>
    <row r="13" spans="2:12" s="34" customFormat="1" ht="150" customHeight="1" x14ac:dyDescent="0.25">
      <c r="B13" s="30" t="str">
        <f>+'3 - Identificación del Riesgo'!B11</f>
        <v>DIRECCIONAMIENTO ESTRATÉGICO</v>
      </c>
      <c r="C13" s="185" t="str">
        <f>+'3 - Identificación del Riesgo'!F11</f>
        <v>OFICINA DE PLANEACIÓN</v>
      </c>
      <c r="D13" s="30" t="str">
        <f>+'3 - Identificación del Riesgo'!G11</f>
        <v>R 2</v>
      </c>
      <c r="E13" s="185" t="str">
        <f>+'3 - Identificación del Riesgo'!H11</f>
        <v>Inscribir proyectos de inversión no adecuados a las necesidades de la entidad</v>
      </c>
      <c r="F13" s="193" t="str">
        <f>+'3 -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3" s="99" t="str">
        <f>+'3 - Identificación del Riesgo'!I11</f>
        <v>Afectación Económica o presupuestal</v>
      </c>
      <c r="H13" s="100">
        <f ca="1">+TODAY()-'3 - Identificación del Riesgo'!O11</f>
        <v>528</v>
      </c>
      <c r="I13" s="50" t="str">
        <f>+'4 - Valor del Riesgo Inherente'!N12</f>
        <v>Extremo</v>
      </c>
      <c r="J13" s="50" t="str">
        <f t="shared" si="0"/>
        <v>Reducir</v>
      </c>
      <c r="K13" s="50" t="str">
        <f>+'5 - Diseño y Valoración Control'!V12</f>
        <v>Extremo</v>
      </c>
      <c r="L13" s="50" t="str">
        <f t="shared" ref="L13:L75" si="1">+_xlfn.IFS(K13="Bajo","Aceptar",K13="Moderado","Reducir",K13="Alto","Reducir",K13="Extremo","Reducir")</f>
        <v>Reducir</v>
      </c>
    </row>
    <row r="14" spans="2:12" s="34" customFormat="1" ht="150" customHeight="1" x14ac:dyDescent="0.25">
      <c r="B14" s="30" t="str">
        <f>+'3 - Identificación del Riesgo'!B12</f>
        <v>DIRECCIONAMIENTO ESTRATÉGICO</v>
      </c>
      <c r="C14" s="185" t="str">
        <f>+'3 - Identificación del Riesgo'!F12</f>
        <v>OFICINA DE PLANEACIÓN</v>
      </c>
      <c r="D14" s="30" t="str">
        <f>+'3 - Identificación del Riesgo'!G12</f>
        <v>R 2</v>
      </c>
      <c r="E14" s="185" t="str">
        <f>+'3 - Identificación del Riesgo'!H12</f>
        <v>Inscribir proyectos de inversión no adecuados a las necesidades de la entidad</v>
      </c>
      <c r="F14" s="193" t="str">
        <f>+'3 -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4" s="99" t="str">
        <f>+'3 - Identificación del Riesgo'!I12</f>
        <v>Afectación Económica o presupuestal</v>
      </c>
      <c r="H14" s="100">
        <f ca="1">+TODAY()-'3 - Identificación del Riesgo'!O12</f>
        <v>528</v>
      </c>
      <c r="I14" s="50" t="str">
        <f>+'4 - Valor del Riesgo Inherente'!N13</f>
        <v>Extremo</v>
      </c>
      <c r="J14" s="50" t="str">
        <f t="shared" si="0"/>
        <v>Reducir</v>
      </c>
      <c r="K14" s="50" t="str">
        <f>+'5 - Diseño y Valoración Control'!V13</f>
        <v>Extremo</v>
      </c>
      <c r="L14" s="50" t="str">
        <f t="shared" si="1"/>
        <v>Reducir</v>
      </c>
    </row>
    <row r="15" spans="2:12" s="34" customFormat="1" ht="150" customHeight="1" x14ac:dyDescent="0.25">
      <c r="B15" s="30" t="str">
        <f>+'3 - Identificación del Riesgo'!B13</f>
        <v>DIRECCIONAMIENTO ESTRATÉGICO</v>
      </c>
      <c r="C15" s="185" t="str">
        <f>+'3 - Identificación del Riesgo'!F13</f>
        <v>OFICINA DE PLANEACIÓN</v>
      </c>
      <c r="D15" s="30" t="str">
        <f>+'3 - Identificación del Riesgo'!G13</f>
        <v>R 2</v>
      </c>
      <c r="E15" s="185" t="str">
        <f>+'3 - Identificación del Riesgo'!H13</f>
        <v>Inscribir proyectos de inversión no adecuados a las necesidades de la entidad</v>
      </c>
      <c r="F15" s="193" t="str">
        <f>+'3 -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G15" s="99" t="str">
        <f>+'3 - Identificación del Riesgo'!I13</f>
        <v>Afectación Económica o presupuestal</v>
      </c>
      <c r="H15" s="100">
        <f ca="1">+TODAY()-'3 - Identificación del Riesgo'!O13</f>
        <v>528</v>
      </c>
      <c r="I15" s="50" t="str">
        <f>+'4 - Valor del Riesgo Inherente'!N14</f>
        <v>Extremo</v>
      </c>
      <c r="J15" s="50" t="str">
        <f t="shared" si="0"/>
        <v>Reducir</v>
      </c>
      <c r="K15" s="50"/>
      <c r="L15" s="50"/>
    </row>
    <row r="16" spans="2:12" s="34" customFormat="1" ht="150" customHeight="1" x14ac:dyDescent="0.25">
      <c r="B16" s="30" t="str">
        <f>+'3 - Identificación del Riesgo'!B14</f>
        <v>DIRECCIONAMIENTO ESTRATÉGICO</v>
      </c>
      <c r="C16" s="185" t="str">
        <f>+'3 - Identificación del Riesgo'!F14</f>
        <v>OFICINA DE PLANEACIÓN</v>
      </c>
      <c r="D16" s="30" t="str">
        <f>+'3 - Identificación del Riesgo'!G14</f>
        <v>R 3</v>
      </c>
      <c r="E16" s="185" t="str">
        <f>+'3 - Identificación del Riesgo'!H14</f>
        <v>Planeación inoportuna de cada vigencia</v>
      </c>
      <c r="F16" s="193" t="str">
        <f>+'3 -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6" s="99" t="str">
        <f>+'3 - Identificación del Riesgo'!I14</f>
        <v>Pérdida Reputacional</v>
      </c>
      <c r="H16" s="100">
        <f ca="1">+TODAY()-'3 - Identificación del Riesgo'!O14</f>
        <v>528</v>
      </c>
      <c r="I16" s="50" t="str">
        <f>+'4 - Valor del Riesgo Inherente'!N15</f>
        <v>Moderado</v>
      </c>
      <c r="J16" s="50" t="str">
        <f t="shared" si="0"/>
        <v>Reducir</v>
      </c>
      <c r="K16" s="50" t="str">
        <f>+'5 - Diseño y Valoración Control'!V15</f>
        <v>Moderado</v>
      </c>
      <c r="L16" s="50" t="str">
        <f t="shared" si="1"/>
        <v>Reducir</v>
      </c>
    </row>
    <row r="17" spans="2:12" s="34" customFormat="1" ht="150" customHeight="1" x14ac:dyDescent="0.25">
      <c r="B17" s="30" t="str">
        <f>+'3 - Identificación del Riesgo'!B15</f>
        <v>DIRECCIONAMIENTO ESTRATÉGICO</v>
      </c>
      <c r="C17" s="185" t="str">
        <f>+'3 - Identificación del Riesgo'!F15</f>
        <v>OFICINA DE PLANEACIÓN</v>
      </c>
      <c r="D17" s="30" t="str">
        <f>+'3 - Identificación del Riesgo'!G15</f>
        <v>R 3</v>
      </c>
      <c r="E17" s="185" t="str">
        <f>+'3 - Identificación del Riesgo'!H15</f>
        <v>Planeación inoportuna de cada vigencia</v>
      </c>
      <c r="F17" s="193" t="str">
        <f>+'3 -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G17" s="99" t="str">
        <f>+'3 - Identificación del Riesgo'!I15</f>
        <v>Pérdida Reputacional</v>
      </c>
      <c r="H17" s="100">
        <f ca="1">+TODAY()-'3 - Identificación del Riesgo'!O15</f>
        <v>528</v>
      </c>
      <c r="I17" s="50" t="str">
        <f>+'4 - Valor del Riesgo Inherente'!N16</f>
        <v>Moderado</v>
      </c>
      <c r="J17" s="50" t="str">
        <f t="shared" si="0"/>
        <v>Reducir</v>
      </c>
      <c r="K17" s="50"/>
      <c r="L17" s="50"/>
    </row>
    <row r="18" spans="2:12" s="34" customFormat="1" ht="150" customHeight="1" x14ac:dyDescent="0.25">
      <c r="B18" s="30" t="str">
        <f>+'3 - Identificación del Riesgo'!B16</f>
        <v>DIRECCIONAMIENTO ESTRATÉGICO</v>
      </c>
      <c r="C18" s="185" t="str">
        <f>+'3 - Identificación del Riesgo'!F16</f>
        <v>OFICINA DE PLANEACIÓN</v>
      </c>
      <c r="D18" s="30" t="str">
        <f>+'3 - Identificación del Riesgo'!G16</f>
        <v>R 4</v>
      </c>
      <c r="E18" s="185" t="str">
        <f>+'3 - Identificación del Riesgo'!H16</f>
        <v>Reporte de información no pertinente a las necesidades de la Dirección General</v>
      </c>
      <c r="F18" s="193" t="str">
        <f>+'3 -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G18" s="99" t="str">
        <f>+'3 - Identificación del Riesgo'!I16</f>
        <v>Pérdida Reputacional</v>
      </c>
      <c r="H18" s="109"/>
      <c r="I18" s="50" t="str">
        <f>+'4 - Valor del Riesgo Inherente'!N17</f>
        <v>Moderado</v>
      </c>
      <c r="J18" s="50" t="str">
        <f t="shared" si="0"/>
        <v>Reducir</v>
      </c>
      <c r="K18" s="50" t="str">
        <f>+'5 - Diseño y Valoración Control'!V17</f>
        <v>Moderado</v>
      </c>
      <c r="L18" s="50" t="str">
        <f t="shared" si="1"/>
        <v>Reducir</v>
      </c>
    </row>
    <row r="19" spans="2:12" s="34" customFormat="1" ht="150" customHeight="1" x14ac:dyDescent="0.25">
      <c r="B19" s="30" t="str">
        <f>+'3 - Identificación del Riesgo'!B17</f>
        <v>DIRECCIONAMIENTO ESTRATÉGICO</v>
      </c>
      <c r="C19" s="185" t="str">
        <f>+'3 - Identificación del Riesgo'!F17</f>
        <v>OFICINA DE PLANEACIÓN</v>
      </c>
      <c r="D19" s="30" t="str">
        <f>+'3 - Identificación del Riesgo'!G17</f>
        <v>R 4</v>
      </c>
      <c r="E19" s="185" t="str">
        <f>+'3 - Identificación del Riesgo'!H17</f>
        <v>Reporte de información no pertinente a las necesidades de la Dirección General</v>
      </c>
      <c r="F19" s="193" t="str">
        <f>+'3 -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G19" s="99" t="str">
        <f>+'3 - Identificación del Riesgo'!I17</f>
        <v>Pérdida Reputacional</v>
      </c>
      <c r="H19" s="109"/>
      <c r="I19" s="50" t="str">
        <f>+'4 - Valor del Riesgo Inherente'!N18</f>
        <v>Moderado</v>
      </c>
      <c r="J19" s="50" t="str">
        <f t="shared" si="0"/>
        <v>Reducir</v>
      </c>
      <c r="K19" s="50"/>
      <c r="L19" s="50"/>
    </row>
    <row r="20" spans="2:12" s="34" customFormat="1" ht="150" customHeight="1" x14ac:dyDescent="0.25">
      <c r="B20" s="30" t="str">
        <f>+'3 - Identificación del Riesgo'!B18</f>
        <v>DIRECCIONAMIENTO ESTRATÉGICO</v>
      </c>
      <c r="C20" s="185" t="str">
        <f>+'3 - Identificación del Riesgo'!F18</f>
        <v>OFICINA DE PLANEACIÓN</v>
      </c>
      <c r="D20" s="30" t="str">
        <f>+'3 - Identificación del Riesgo'!G18</f>
        <v>R 5</v>
      </c>
      <c r="E20" s="185" t="str">
        <f>+'3 - Identificación del Riesgo'!H18</f>
        <v>Planeación y gestión de procesos con inadecuada valoración de riesgos y oportunidades</v>
      </c>
      <c r="F20" s="193" t="str">
        <f>+'3 - Identificación del Riesgo'!J18</f>
        <v>Posibilidad de pérdida reputacional en la imagen institucional por la inadecuada identificación y control de riesgos que afectan los procesos de la entidad</v>
      </c>
      <c r="G20" s="99" t="str">
        <f>+'3 - Identificación del Riesgo'!I18</f>
        <v>Pérdida Reputacional</v>
      </c>
      <c r="H20" s="100">
        <f ca="1">+TODAY()-'3 - Identificación del Riesgo'!O18</f>
        <v>528</v>
      </c>
      <c r="I20" s="50" t="str">
        <f>+'4 - Valor del Riesgo Inherente'!N19</f>
        <v>Moderado</v>
      </c>
      <c r="J20" s="50" t="str">
        <f t="shared" si="0"/>
        <v>Reducir</v>
      </c>
      <c r="K20" s="50" t="str">
        <f>+'5 - Diseño y Valoración Control'!V19</f>
        <v>Moderado</v>
      </c>
      <c r="L20" s="50" t="str">
        <f t="shared" si="1"/>
        <v>Reducir</v>
      </c>
    </row>
    <row r="21" spans="2:12" s="34" customFormat="1" ht="150" customHeight="1" x14ac:dyDescent="0.25">
      <c r="B21" s="30" t="str">
        <f>+'3 - Identificación del Riesgo'!B19</f>
        <v>DIRECCIONAMIENTO ESTRATÉGICO</v>
      </c>
      <c r="C21" s="185" t="str">
        <f>+'3 - Identificación del Riesgo'!F19</f>
        <v>OFICINA DE PLANEACIÓN</v>
      </c>
      <c r="D21" s="30" t="str">
        <f>+'3 - Identificación del Riesgo'!G19</f>
        <v>R 5</v>
      </c>
      <c r="E21" s="185" t="str">
        <f>+'3 - Identificación del Riesgo'!H19</f>
        <v>Planeación y gestión de procesos con inadecuada valoración de riesgos y oportunidades</v>
      </c>
      <c r="F21" s="193" t="str">
        <f>+'3 - Identificación del Riesgo'!J19</f>
        <v>Posibilidad de pérdida reputacional en la imagen institucional por la inadecuada identificación y control de riesgos que afectan los procesos de la entidad</v>
      </c>
      <c r="G21" s="99" t="str">
        <f>+'3 - Identificación del Riesgo'!I19</f>
        <v>Pérdida Reputacional</v>
      </c>
      <c r="H21" s="109"/>
      <c r="I21" s="50" t="str">
        <f>+'4 - Valor del Riesgo Inherente'!N20</f>
        <v>Moderado</v>
      </c>
      <c r="J21" s="50" t="str">
        <f t="shared" si="0"/>
        <v>Reducir</v>
      </c>
      <c r="K21" s="50"/>
      <c r="L21" s="50"/>
    </row>
    <row r="22" spans="2:12" s="34" customFormat="1" ht="150" customHeight="1" x14ac:dyDescent="0.25">
      <c r="B22" s="30" t="str">
        <f>+'3 - Identificación del Riesgo'!B20</f>
        <v>COMUNICACIÓN Y GESTIÓN CON GRUPOS DE INTERÉS</v>
      </c>
      <c r="C22" s="185" t="str">
        <f>+'3 - Identificación del Riesgo'!F20</f>
        <v>DIRECCIÓN GENERAL (EQUIPO DE COMUNICACIONES)</v>
      </c>
      <c r="D22" s="30" t="str">
        <f>+'3 - Identificación del Riesgo'!G20</f>
        <v>R 6</v>
      </c>
      <c r="E22" s="185" t="str">
        <f>+'3 - Identificación del Riesgo'!H20</f>
        <v>Dar información imprecisa o errónea a la ciudadanía a través de cualquier medio de comunicación por parte de  personas autorizadas y NO autorizadas</v>
      </c>
      <c r="F22" s="193" t="str">
        <f>+'3 - Identificación del Riesgo'!J20</f>
        <v>Posibilidad de pérdida reputacional en la credibilidad y mala imagen institucional por deficiencia en la información interna y externa de la entidad</v>
      </c>
      <c r="G22" s="99" t="str">
        <f>+'3 - Identificación del Riesgo'!I20</f>
        <v>Pérdida Reputacional</v>
      </c>
      <c r="H22" s="109"/>
      <c r="I22" s="50" t="str">
        <f>+'4 - Valor del Riesgo Inherente'!N21</f>
        <v>Extremo</v>
      </c>
      <c r="J22" s="50" t="str">
        <f t="shared" si="0"/>
        <v>Reducir</v>
      </c>
      <c r="K22" s="50" t="str">
        <f>+'5 - Diseño y Valoración Control'!V21</f>
        <v>Extremo</v>
      </c>
      <c r="L22" s="50" t="str">
        <f t="shared" si="1"/>
        <v>Reducir</v>
      </c>
    </row>
    <row r="23" spans="2:12" s="34" customFormat="1" ht="150" customHeight="1" x14ac:dyDescent="0.25">
      <c r="B23" s="30" t="str">
        <f>+'3 - Identificación del Riesgo'!B21</f>
        <v>COMUNICACIÓN Y GESTIÓN CON GRUPOS DE INTERÉS</v>
      </c>
      <c r="C23" s="185" t="str">
        <f>+'3 - Identificación del Riesgo'!F21</f>
        <v>DIRECCIÓN GENERAL (EQUIPO DE COMUNICACIONES)</v>
      </c>
      <c r="D23" s="30" t="str">
        <f>+'3 - Identificación del Riesgo'!G21</f>
        <v>R 6</v>
      </c>
      <c r="E23" s="185" t="str">
        <f>+'3 - Identificación del Riesgo'!H21</f>
        <v>Dar información imprecisa o errónea a la ciudadanía a través de cualquier medio de comunicación por parte de  personas autorizadas y NO autorizadas</v>
      </c>
      <c r="F23" s="193" t="str">
        <f>+'3 - Identificación del Riesgo'!J21</f>
        <v>Posibilidad de pérdida reputacional en la credibilidad y mala imagen institucional por deficiencia en la información interna y externa de la entidad</v>
      </c>
      <c r="G23" s="99" t="str">
        <f>+'3 - Identificación del Riesgo'!I21</f>
        <v>Pérdida Reputacional</v>
      </c>
      <c r="H23" s="100">
        <f ca="1">+TODAY()-'3 - Identificación del Riesgo'!O21</f>
        <v>528</v>
      </c>
      <c r="I23" s="50" t="str">
        <f>+'4 - Valor del Riesgo Inherente'!N22</f>
        <v>Extremo</v>
      </c>
      <c r="J23" s="50" t="str">
        <f t="shared" si="0"/>
        <v>Reducir</v>
      </c>
      <c r="K23" s="50"/>
      <c r="L23" s="50"/>
    </row>
    <row r="24" spans="2:12" s="34" customFormat="1" ht="150" customHeight="1" x14ac:dyDescent="0.25">
      <c r="B24" s="30" t="str">
        <f>+'3 - Identificación del Riesgo'!B22</f>
        <v>COMUNICACIÓN Y GESTIÓN CON GRUPOS DE INTERÉS</v>
      </c>
      <c r="C24" s="185" t="str">
        <f>+'3 - Identificación del Riesgo'!F22</f>
        <v>DIRECCIÓN GENERAL (EQUIPO DE COMUNICACIONES)</v>
      </c>
      <c r="D24" s="30" t="str">
        <f>+'3 - Identificación del Riesgo'!G22</f>
        <v>R 6</v>
      </c>
      <c r="E24" s="185" t="str">
        <f>+'3 - Identificación del Riesgo'!H22</f>
        <v>Dar información imprecisa o errónea a la ciudadanía a través de cualquier medio de comunicación por parte de  personas autorizadas y NO autorizadas</v>
      </c>
      <c r="F24" s="193" t="str">
        <f>+'3 - Identificación del Riesgo'!J22</f>
        <v>Posibilidad de pérdida reputacional en la credibilidad y mala imagen institucional por deficiencia en la información interna y externa de la entidad</v>
      </c>
      <c r="G24" s="99" t="str">
        <f>+'3 - Identificación del Riesgo'!I22</f>
        <v>Pérdida Reputacional</v>
      </c>
      <c r="H24" s="109"/>
      <c r="I24" s="50" t="str">
        <f>+'4 - Valor del Riesgo Inherente'!N23</f>
        <v>Extremo</v>
      </c>
      <c r="J24" s="50" t="str">
        <f t="shared" si="0"/>
        <v>Reducir</v>
      </c>
      <c r="K24" s="50"/>
      <c r="L24" s="50"/>
    </row>
    <row r="25" spans="2:12" s="34" customFormat="1" ht="150" customHeight="1" x14ac:dyDescent="0.25">
      <c r="B25" s="30" t="str">
        <f>+'3 - Identificación del Riesgo'!B23</f>
        <v>COMUNICACIÓN Y GESTIÓN CON GRUPOS DE INTERÉS</v>
      </c>
      <c r="C25" s="185" t="str">
        <f>+'3 - Identificación del Riesgo'!F23</f>
        <v>DIRECCIÓN GENERAL (EQUIPO DE COMUNICACIONES)</v>
      </c>
      <c r="D25" s="30" t="str">
        <f>+'3 - Identificación del Riesgo'!G23</f>
        <v>R 7</v>
      </c>
      <c r="E25" s="185" t="str">
        <f>+'3 - Identificación del Riesgo'!H23</f>
        <v>Inadecuada utilización de la imagen institucional</v>
      </c>
      <c r="F25" s="193" t="str">
        <f>+'3 - Identificación del Riesgo'!J23</f>
        <v>Posibilidad de pérdida reputacional en la imagen institucional por el manejo inadecuado de la imagen institucional (símbolos, nombre, colores, manual de imagen, entre otros)</v>
      </c>
      <c r="G25" s="99" t="str">
        <f>+'3 - Identificación del Riesgo'!I23</f>
        <v>Pérdida Reputacional</v>
      </c>
      <c r="H25" s="109"/>
      <c r="I25" s="50" t="str">
        <f>+'4 - Valor del Riesgo Inherente'!N24</f>
        <v>Alto</v>
      </c>
      <c r="J25" s="50" t="str">
        <f t="shared" si="0"/>
        <v>Reducir</v>
      </c>
      <c r="K25" s="50" t="str">
        <f>+'5 - Diseño y Valoración Control'!V24</f>
        <v>Moderado</v>
      </c>
      <c r="L25" s="50" t="str">
        <f t="shared" si="1"/>
        <v>Reducir</v>
      </c>
    </row>
    <row r="26" spans="2:12" s="34" customFormat="1" ht="150" customHeight="1" x14ac:dyDescent="0.25">
      <c r="B26" s="30" t="str">
        <f>+'3 - Identificación del Riesgo'!B24</f>
        <v>COMUNICACIÓN Y GESTIÓN CON GRUPOS DE INTERÉS</v>
      </c>
      <c r="C26" s="185" t="str">
        <f>+'3 - Identificación del Riesgo'!F24</f>
        <v>DIRECCIÓN GENERAL (EQUIPO DE COMUNICACIONES)</v>
      </c>
      <c r="D26" s="30" t="str">
        <f>+'3 - Identificación del Riesgo'!G24</f>
        <v>R 7</v>
      </c>
      <c r="E26" s="185" t="str">
        <f>+'3 - Identificación del Riesgo'!H24</f>
        <v>Inadecuada utilización de la imagen institucional</v>
      </c>
      <c r="F26" s="193" t="str">
        <f>+'3 - Identificación del Riesgo'!J24</f>
        <v>Posibilidad de pérdida reputacional en la imagen institucional por el manejo inadecuado de la imagen institucional (símbolos, nombre, colores, manual de imagen, entre otros)</v>
      </c>
      <c r="G26" s="99" t="str">
        <f>+'3 - Identificación del Riesgo'!I24</f>
        <v>Pérdida Reputacional</v>
      </c>
      <c r="H26" s="100">
        <f ca="1">+TODAY()-'3 - Identificación del Riesgo'!O24</f>
        <v>528</v>
      </c>
      <c r="I26" s="50" t="str">
        <f>+'4 - Valor del Riesgo Inherente'!N25</f>
        <v>Alto</v>
      </c>
      <c r="J26" s="50" t="str">
        <f t="shared" si="0"/>
        <v>Reducir</v>
      </c>
      <c r="K26" s="50"/>
      <c r="L26" s="50"/>
    </row>
    <row r="27" spans="2:12" s="34" customFormat="1" ht="150" customHeight="1" x14ac:dyDescent="0.25">
      <c r="B27" s="30" t="str">
        <f>+'3 - Identificación del Riesgo'!B25</f>
        <v>COMUNICACIÓN Y GESTIÓN CON GRUPOS DE INTERÉS</v>
      </c>
      <c r="C27" s="185" t="str">
        <f>+'3 - Identificación del Riesgo'!F25</f>
        <v>DIRECCIÓN GENERAL (EQUIPO DE COMUNICACIONES)</v>
      </c>
      <c r="D27" s="30" t="str">
        <f>+'3 - Identificación del Riesgo'!G25</f>
        <v>R 8</v>
      </c>
      <c r="E27" s="185" t="str">
        <f>+'3 - Identificación del Riesgo'!H25</f>
        <v>Información de la ANT no llega al público objetivo</v>
      </c>
      <c r="F27" s="193" t="str">
        <f>+'3 - Identificación del Riesgo'!J25</f>
        <v>Posibilidad de pérdida reputacional en la imagen institucional en los grupo de interés por que los canales de comunicación no son efectivos y su es limitado</v>
      </c>
      <c r="G27" s="99" t="str">
        <f>+'3 - Identificación del Riesgo'!I25</f>
        <v>Pérdida Reputacional</v>
      </c>
      <c r="H27" s="109"/>
      <c r="I27" s="50" t="str">
        <f>+'4 - Valor del Riesgo Inherente'!N26</f>
        <v>Extremo</v>
      </c>
      <c r="J27" s="50" t="str">
        <f t="shared" si="0"/>
        <v>Reducir</v>
      </c>
      <c r="K27" s="50" t="str">
        <f>+'5 - Diseño y Valoración Control'!V26</f>
        <v>Extremo</v>
      </c>
      <c r="L27" s="50" t="str">
        <f t="shared" si="1"/>
        <v>Reducir</v>
      </c>
    </row>
    <row r="28" spans="2:12" s="34" customFormat="1" ht="150" customHeight="1" x14ac:dyDescent="0.25">
      <c r="B28" s="30" t="str">
        <f>+'3 - Identificación del Riesgo'!B26</f>
        <v>COMUNICACIÓN Y GESTIÓN CON GRUPOS DE INTERÉS</v>
      </c>
      <c r="C28" s="185" t="str">
        <f>+'3 - Identificación del Riesgo'!F26</f>
        <v>DIRECCIÓN GENERAL (EQUIPO DE COMUNICACIONES)</v>
      </c>
      <c r="D28" s="30" t="str">
        <f>+'3 - Identificación del Riesgo'!G26</f>
        <v>R 8</v>
      </c>
      <c r="E28" s="185" t="str">
        <f>+'3 - Identificación del Riesgo'!H26</f>
        <v>Información de la ANT no llega al público objetivo</v>
      </c>
      <c r="F28" s="193" t="str">
        <f>+'3 - Identificación del Riesgo'!J26</f>
        <v>Posibilidad de pérdida reputacional en la imagen institucional en los grupo de interés por que los canales de comunicación no son efectivos y su es limitado</v>
      </c>
      <c r="G28" s="99" t="str">
        <f>+'3 - Identificación del Riesgo'!I26</f>
        <v>Pérdida Reputacional</v>
      </c>
      <c r="H28" s="109"/>
      <c r="I28" s="50" t="str">
        <f>+'4 - Valor del Riesgo Inherente'!N27</f>
        <v>Extremo</v>
      </c>
      <c r="J28" s="50" t="str">
        <f t="shared" si="0"/>
        <v>Reducir</v>
      </c>
      <c r="K28" s="50" t="str">
        <f>+'5 - Diseño y Valoración Control'!V27</f>
        <v>Alto</v>
      </c>
      <c r="L28" s="50" t="str">
        <f t="shared" si="1"/>
        <v>Reducir</v>
      </c>
    </row>
    <row r="29" spans="2:12" s="34" customFormat="1" ht="150" customHeight="1" x14ac:dyDescent="0.25">
      <c r="B29" s="30" t="str">
        <f>+'3 - Identificación del Riesgo'!B27</f>
        <v>COMUNICACIÓN Y GESTIÓN CON GRUPOS DE INTERÉS</v>
      </c>
      <c r="C29" s="185" t="str">
        <f>+'3 - Identificación del Riesgo'!F27</f>
        <v>DIRECCIÓN GENERAL (EQUIPO DE COMUNICACIONES)</v>
      </c>
      <c r="D29" s="30" t="str">
        <f>+'3 - Identificación del Riesgo'!G27</f>
        <v>R 8</v>
      </c>
      <c r="E29" s="185" t="str">
        <f>+'3 - Identificación del Riesgo'!H27</f>
        <v>Información de la ANT no llega al público objetivo</v>
      </c>
      <c r="F29" s="193" t="str">
        <f>+'3 - Identificación del Riesgo'!J27</f>
        <v>Posibilidad de pérdida reputacional en la imagen institucional en los grupo de interés por que los canales de comunicación no son efectivos y su es limitado</v>
      </c>
      <c r="G29" s="99" t="str">
        <f>+'3 - Identificación del Riesgo'!I27</f>
        <v>Pérdida Reputacional</v>
      </c>
      <c r="H29" s="100">
        <f ca="1">+TODAY()-'3 - Identificación del Riesgo'!O27</f>
        <v>528</v>
      </c>
      <c r="I29" s="50" t="str">
        <f>+'4 - Valor del Riesgo Inherente'!N28</f>
        <v>Extremo</v>
      </c>
      <c r="J29" s="50" t="str">
        <f t="shared" si="0"/>
        <v>Reducir</v>
      </c>
      <c r="K29" s="50"/>
      <c r="L29" s="50"/>
    </row>
    <row r="30" spans="2:12" s="34" customFormat="1" ht="150" customHeight="1" x14ac:dyDescent="0.25">
      <c r="B30" s="30" t="str">
        <f>+'3 - Identificación del Riesgo'!B28</f>
        <v>COMUNICACIÓN Y GESTIÓN CON GRUPOS DE INTERÉS</v>
      </c>
      <c r="C30" s="185" t="str">
        <f>+'3 - Identificación del Riesgo'!F28</f>
        <v>OFICINA DEL INSPECTOR DE LA GESTIÓN DE TIERRAS</v>
      </c>
      <c r="D30" s="30" t="str">
        <f>+'3 - Identificación del Riesgo'!G28</f>
        <v>R 9</v>
      </c>
      <c r="E30" s="185" t="str">
        <f>+'3 - Identificación del Riesgo'!H28</f>
        <v>Omitir la gestión y/o respuesta  a las denuncias por posibles hechos de corrupción</v>
      </c>
      <c r="F30" s="193" t="str">
        <f>+'3 - Identificación del Riesgo'!J28</f>
        <v>Posibilidad de pérdida reputacional en la imagen institucional por el desconocimiento en el registro, gestión y tramite de denuncias</v>
      </c>
      <c r="G30" s="99" t="str">
        <f>+'3 - Identificación del Riesgo'!I28</f>
        <v>Pérdida Reputacional</v>
      </c>
      <c r="H30" s="109"/>
      <c r="I30" s="50" t="str">
        <f>+'4 - Valor del Riesgo Inherente'!N29</f>
        <v>Extremo</v>
      </c>
      <c r="J30" s="50" t="str">
        <f t="shared" si="0"/>
        <v>Reducir</v>
      </c>
      <c r="K30" s="50" t="str">
        <f>+'5 - Diseño y Valoración Control'!V29</f>
        <v>Extremo</v>
      </c>
      <c r="L30" s="50" t="str">
        <f t="shared" si="1"/>
        <v>Reducir</v>
      </c>
    </row>
    <row r="31" spans="2:12" s="34" customFormat="1" ht="150" customHeight="1" x14ac:dyDescent="0.25">
      <c r="B31" s="30" t="str">
        <f>+'3 - Identificación del Riesgo'!B29</f>
        <v>COMUNICACIÓN Y GESTIÓN CON GRUPOS DE INTERÉS</v>
      </c>
      <c r="C31" s="185" t="str">
        <f>+'3 - Identificación del Riesgo'!F29</f>
        <v>OFICINA DEL INSPECTOR DE LA GESTIÓN DE TIERRAS</v>
      </c>
      <c r="D31" s="30" t="str">
        <f>+'3 - Identificación del Riesgo'!G29</f>
        <v>R 9</v>
      </c>
      <c r="E31" s="185" t="str">
        <f>+'3 - Identificación del Riesgo'!H29</f>
        <v>Omitir la gestión y/o respuesta  a las denuncias por posibles hechos de corrupción</v>
      </c>
      <c r="F31" s="193" t="str">
        <f>+'3 - Identificación del Riesgo'!J29</f>
        <v>Posibilidad de pérdida reputacional en la imagen institucional por el desconocimiento en el registro, gestión y tramite de denuncias</v>
      </c>
      <c r="G31" s="99" t="str">
        <f>+'3 - Identificación del Riesgo'!I29</f>
        <v>Pérdida Reputacional</v>
      </c>
      <c r="H31" s="109"/>
      <c r="I31" s="50" t="str">
        <f>+'4 - Valor del Riesgo Inherente'!N30</f>
        <v>Extremo</v>
      </c>
      <c r="J31" s="50" t="str">
        <f t="shared" si="0"/>
        <v>Reducir</v>
      </c>
      <c r="K31" s="50"/>
      <c r="L31" s="50"/>
    </row>
    <row r="32" spans="2:12" s="34" customFormat="1" ht="150" customHeight="1" x14ac:dyDescent="0.25">
      <c r="B32" s="30" t="str">
        <f>+'3 - Identificación del Riesgo'!B30</f>
        <v>INTELIGENCIA DE LA INFORMACIÓN</v>
      </c>
      <c r="C32" s="185" t="str">
        <f>+'3 - Identificación del Riesgo'!F30</f>
        <v>OFICINA DE PLANEACIÓN</v>
      </c>
      <c r="D32" s="30" t="str">
        <f>+'3 - Identificación del Riesgo'!G30</f>
        <v>R 10</v>
      </c>
      <c r="E32" s="185" t="str">
        <f>+'3 - Identificación del Riesgo'!H30</f>
        <v>Aprobación y publicación de información documentada no pertinente a los Procesos de la entidad</v>
      </c>
      <c r="F32" s="193" t="str">
        <f>+'3 -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2" s="99" t="str">
        <f>+'3 - Identificación del Riesgo'!I30</f>
        <v>Pérdida Reputacional</v>
      </c>
      <c r="H32" s="100">
        <f ca="1">+TODAY()-'3 - Identificación del Riesgo'!O30</f>
        <v>528</v>
      </c>
      <c r="I32" s="50" t="str">
        <f>+'4 - Valor del Riesgo Inherente'!N31</f>
        <v>Moderado</v>
      </c>
      <c r="J32" s="50" t="str">
        <f t="shared" si="0"/>
        <v>Reducir</v>
      </c>
      <c r="K32" s="50" t="str">
        <f>+'5 - Diseño y Valoración Control'!V31</f>
        <v>Moderado</v>
      </c>
      <c r="L32" s="50" t="str">
        <f t="shared" si="1"/>
        <v>Reducir</v>
      </c>
    </row>
    <row r="33" spans="2:12" s="34" customFormat="1" ht="150" customHeight="1" x14ac:dyDescent="0.25">
      <c r="B33" s="30" t="str">
        <f>+'3 - Identificación del Riesgo'!B31</f>
        <v>INTELIGENCIA DE LA INFORMACIÓN</v>
      </c>
      <c r="C33" s="185" t="str">
        <f>+'3 - Identificación del Riesgo'!F31</f>
        <v>OFICINA DE PLANEACIÓN</v>
      </c>
      <c r="D33" s="30" t="str">
        <f>+'3 - Identificación del Riesgo'!G31</f>
        <v>R 10</v>
      </c>
      <c r="E33" s="185" t="str">
        <f>+'3 - Identificación del Riesgo'!H31</f>
        <v>Aprobación y publicación de información documentada no pertinente a los Procesos de la entidad</v>
      </c>
      <c r="F33" s="193" t="str">
        <f>+'3 -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G33" s="99" t="str">
        <f>+'3 - Identificación del Riesgo'!I31</f>
        <v>Pérdida Reputacional</v>
      </c>
      <c r="H33" s="109"/>
      <c r="I33" s="50" t="str">
        <f>+'4 - Valor del Riesgo Inherente'!N32</f>
        <v>Moderado</v>
      </c>
      <c r="J33" s="50" t="str">
        <f t="shared" si="0"/>
        <v>Reducir</v>
      </c>
      <c r="K33" s="50"/>
      <c r="L33" s="50"/>
    </row>
    <row r="34" spans="2:12" s="34" customFormat="1" ht="150" customHeight="1" x14ac:dyDescent="0.25">
      <c r="B34" s="30" t="str">
        <f>+'3 - Identificación del Riesgo'!B32</f>
        <v>INTELIGENCIA DE LA INFORMACIÓN</v>
      </c>
      <c r="C34" s="185" t="str">
        <f>+'3 - Identificación del Riesgo'!F32</f>
        <v>DIRECCIÓN GENERAL / GESTIÓN DEL CONOCIMIENTO</v>
      </c>
      <c r="D34" s="30" t="str">
        <f>+'3 - Identificación del Riesgo'!G32</f>
        <v>R 11</v>
      </c>
      <c r="E34" s="185" t="str">
        <f>+'3 - Identificación del Riesgo'!H32</f>
        <v>Fuga parcial o completa del conocimiento tácito o explicito de la Entidad</v>
      </c>
      <c r="F34" s="193" t="str">
        <f>+'3 - Identificación del Riesgo'!J32</f>
        <v>Posibilidad de pérdida reputacional en la desaparición del conocimiento organizacional por falta de mecanismos que permitan retener el conocimiento tácito y explícito tanto individual como grupal u organizacional</v>
      </c>
      <c r="G34" s="99" t="str">
        <f>+'3 - Identificación del Riesgo'!I32</f>
        <v>Pérdida Reputacional</v>
      </c>
      <c r="H34" s="109"/>
      <c r="I34" s="50" t="str">
        <f>+'4 - Valor del Riesgo Inherente'!N33</f>
        <v>Extremo</v>
      </c>
      <c r="J34" s="50" t="str">
        <f t="shared" si="0"/>
        <v>Reducir</v>
      </c>
      <c r="K34" s="50" t="str">
        <f>+'5 - Diseño y Valoración Control'!V33</f>
        <v>Alto</v>
      </c>
      <c r="L34" s="50" t="str">
        <f t="shared" si="1"/>
        <v>Reducir</v>
      </c>
    </row>
    <row r="35" spans="2:12" s="34" customFormat="1" ht="150" customHeight="1" x14ac:dyDescent="0.25">
      <c r="B35" s="30" t="str">
        <f>+'3 - Identificación del Riesgo'!B33</f>
        <v>INTELIGENCIA DE LA INFORMACIÓN</v>
      </c>
      <c r="C35" s="185" t="str">
        <f>+'3 - Identificación del Riesgo'!F33</f>
        <v>DIRECCIÓN GENERAL / GESTIÓN DEL CONOCIMIENTO</v>
      </c>
      <c r="D35" s="30" t="str">
        <f>+'3 - Identificación del Riesgo'!G33</f>
        <v>R 11</v>
      </c>
      <c r="E35" s="185" t="str">
        <f>+'3 - Identificación del Riesgo'!H33</f>
        <v>Fuga parcial o completa del conocimiento tácito o explicito de la Entidad</v>
      </c>
      <c r="F35" s="193" t="str">
        <f>+'3 - Identificación del Riesgo'!J33</f>
        <v>Posibilidad de pérdida reputacional en la desaparición del conocimiento organizacional por falta de mecanismos que permitan retener el conocimiento tácito y explícito tanto individual como grupal u organizacional</v>
      </c>
      <c r="G35" s="99" t="str">
        <f>+'3 - Identificación del Riesgo'!I33</f>
        <v>Pérdida Reputacional</v>
      </c>
      <c r="H35" s="100">
        <f ca="1">+TODAY()-'3 - Identificación del Riesgo'!O33</f>
        <v>528</v>
      </c>
      <c r="I35" s="50" t="str">
        <f>+'4 - Valor del Riesgo Inherente'!N34</f>
        <v>Extremo</v>
      </c>
      <c r="J35" s="50" t="str">
        <f t="shared" si="0"/>
        <v>Reducir</v>
      </c>
      <c r="K35" s="50"/>
      <c r="L35" s="50"/>
    </row>
    <row r="36" spans="2:12" s="34" customFormat="1" ht="150" customHeight="1" x14ac:dyDescent="0.25">
      <c r="B36" s="30" t="str">
        <f>+'3 - Identificación del Riesgo'!B34</f>
        <v>INTELIGENCIA DE LA INFORMACIÓN</v>
      </c>
      <c r="C36" s="185" t="str">
        <f>+'3 - Identificación del Riesgo'!F34</f>
        <v>SUBDIRECCIÓN DE SISTEMAS DE INFORMACIÓN DE TIERRAS</v>
      </c>
      <c r="D36" s="30" t="str">
        <f>+'3 - Identificación del Riesgo'!G34</f>
        <v>R 12</v>
      </c>
      <c r="E36" s="185" t="str">
        <f>+'3 - Identificación del Riesgo'!H34</f>
        <v>Incumplimiento en la implementación del PETI</v>
      </c>
      <c r="F36" s="193" t="str">
        <f>+'3 -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6" s="99" t="str">
        <f>+'3 - Identificación del Riesgo'!I34</f>
        <v>Afectación Económica o presupuestal</v>
      </c>
      <c r="H36" s="109"/>
      <c r="I36" s="50" t="str">
        <f>+'4 - Valor del Riesgo Inherente'!N35</f>
        <v>Extremo</v>
      </c>
      <c r="J36" s="50" t="str">
        <f t="shared" si="0"/>
        <v>Reducir</v>
      </c>
      <c r="K36" s="50" t="str">
        <f>+'5 - Diseño y Valoración Control'!V35</f>
        <v>Alto</v>
      </c>
      <c r="L36" s="50" t="str">
        <f t="shared" si="1"/>
        <v>Reducir</v>
      </c>
    </row>
    <row r="37" spans="2:12" s="34" customFormat="1" ht="150" customHeight="1" x14ac:dyDescent="0.25">
      <c r="B37" s="30" t="str">
        <f>+'3 - Identificación del Riesgo'!B35</f>
        <v>INTELIGENCIA DE LA INFORMACIÓN</v>
      </c>
      <c r="C37" s="185" t="str">
        <f>+'3 - Identificación del Riesgo'!F35</f>
        <v>SUBDIRECCIÓN DE SISTEMAS DE INFORMACIÓN DE TIERRAS</v>
      </c>
      <c r="D37" s="30" t="str">
        <f>+'3 - Identificación del Riesgo'!G35</f>
        <v>R 12</v>
      </c>
      <c r="E37" s="185" t="str">
        <f>+'3 - Identificación del Riesgo'!H35</f>
        <v>Incumplimiento en la implementación del PETI</v>
      </c>
      <c r="F37" s="193" t="str">
        <f>+'3 -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G37" s="99" t="str">
        <f>+'3 - Identificación del Riesgo'!I35</f>
        <v>Afectación Económica o presupuestal</v>
      </c>
      <c r="H37" s="109"/>
      <c r="I37" s="50" t="str">
        <f>+'4 - Valor del Riesgo Inherente'!N36</f>
        <v>Extremo</v>
      </c>
      <c r="J37" s="50" t="str">
        <f t="shared" si="0"/>
        <v>Reducir</v>
      </c>
      <c r="K37" s="50"/>
      <c r="L37" s="50"/>
    </row>
    <row r="38" spans="2:12" s="34" customFormat="1" ht="150" customHeight="1" x14ac:dyDescent="0.25">
      <c r="B38" s="30" t="str">
        <f>+'3 - Identificación del Riesgo'!B36</f>
        <v>INTELIGENCIA DE LA INFORMACIÓN</v>
      </c>
      <c r="C38" s="185" t="str">
        <f>+'3 - Identificación del Riesgo'!F36</f>
        <v>SUBDIRECCIÓN DE SISTEMAS DE INFORMACIÓN DE TIERRAS</v>
      </c>
      <c r="D38" s="30" t="str">
        <f>+'3 - Identificación del Riesgo'!G36</f>
        <v>R 13</v>
      </c>
      <c r="E38" s="185" t="str">
        <f>+'3 - Identificación del Riesgo'!H36</f>
        <v>Definición y evolución de la arquitectura empresarial de TI que no responda a las necesidades de la entidad</v>
      </c>
      <c r="F38" s="193" t="str">
        <f>+'3 -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G38" s="99" t="str">
        <f>+'3 - Identificación del Riesgo'!I36</f>
        <v>Pérdida Reputacional</v>
      </c>
      <c r="H38" s="100">
        <f ca="1">+TODAY()-'3 - Identificación del Riesgo'!O36</f>
        <v>528</v>
      </c>
      <c r="I38" s="50" t="str">
        <f>+'4 - Valor del Riesgo Inherente'!N37</f>
        <v>Alto</v>
      </c>
      <c r="J38" s="50" t="str">
        <f t="shared" si="0"/>
        <v>Reducir</v>
      </c>
      <c r="K38" s="50" t="str">
        <f>+'5 - Diseño y Valoración Control'!V37</f>
        <v>Moderado</v>
      </c>
      <c r="L38" s="50" t="str">
        <f t="shared" si="1"/>
        <v>Reducir</v>
      </c>
    </row>
    <row r="39" spans="2:12" s="34" customFormat="1" ht="150" customHeight="1" x14ac:dyDescent="0.25">
      <c r="B39" s="30" t="str">
        <f>+'3 - Identificación del Riesgo'!B37</f>
        <v>INTELIGENCIA DE LA INFORMACIÓN</v>
      </c>
      <c r="C39" s="185" t="str">
        <f>+'3 - Identificación del Riesgo'!F37</f>
        <v>SUBDIRECCIÓN DE SISTEMAS DE INFORMACIÓN DE TIERRAS</v>
      </c>
      <c r="D39" s="30" t="str">
        <f>+'3 - Identificación del Riesgo'!G37</f>
        <v>R 13</v>
      </c>
      <c r="E39" s="185" t="str">
        <f>+'3 - Identificación del Riesgo'!H37</f>
        <v>Definición y evolución de la arquitectura empresarial de TI que no responda a las necesidades de la entidad</v>
      </c>
      <c r="F39" s="193" t="str">
        <f>+'3 -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G39" s="99" t="str">
        <f>+'3 - Identificación del Riesgo'!I37</f>
        <v>Pérdida Reputacional</v>
      </c>
      <c r="H39" s="109"/>
      <c r="I39" s="50" t="str">
        <f>+'4 - Valor del Riesgo Inherente'!N38</f>
        <v>Alto</v>
      </c>
      <c r="J39" s="50" t="str">
        <f t="shared" si="0"/>
        <v>Reducir</v>
      </c>
      <c r="K39" s="50" t="str">
        <f>+'5 - Diseño y Valoración Control'!V38</f>
        <v>Moderado</v>
      </c>
      <c r="L39" s="50" t="str">
        <f t="shared" si="1"/>
        <v>Reducir</v>
      </c>
    </row>
    <row r="40" spans="2:12" s="34" customFormat="1" ht="150" customHeight="1" x14ac:dyDescent="0.25">
      <c r="B40" s="30" t="str">
        <f>+'3 - Identificación del Riesgo'!B38</f>
        <v>INTELIGENCIA DE LA INFORMACIÓN</v>
      </c>
      <c r="C40" s="185" t="str">
        <f>+'3 - Identificación del Riesgo'!F38</f>
        <v>SUBDIRECCIÓN DE SISTEMAS DE INFORMACIÓN DE TIERRAS</v>
      </c>
      <c r="D40" s="30" t="str">
        <f>+'3 - Identificación del Riesgo'!G38</f>
        <v>R 13</v>
      </c>
      <c r="E40" s="185" t="str">
        <f>+'3 - Identificación del Riesgo'!H38</f>
        <v>Definición y evolución de la arquitectura empresarial de TI que no responda a las necesidades de la entidad</v>
      </c>
      <c r="F40" s="193" t="str">
        <f>+'3 -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G40" s="99" t="str">
        <f>+'3 - Identificación del Riesgo'!I38</f>
        <v>Pérdida Reputacional</v>
      </c>
      <c r="H40" s="109"/>
      <c r="I40" s="50" t="str">
        <f>+'4 - Valor del Riesgo Inherente'!N39</f>
        <v>Alto</v>
      </c>
      <c r="J40" s="50" t="str">
        <f t="shared" si="0"/>
        <v>Reducir</v>
      </c>
      <c r="K40" s="50"/>
      <c r="L40" s="50"/>
    </row>
    <row r="41" spans="2:12" s="34" customFormat="1" ht="150" customHeight="1" x14ac:dyDescent="0.25">
      <c r="B41" s="30" t="str">
        <f>+'3 - Identificación del Riesgo'!B39</f>
        <v>INTELIGENCIA DE LA INFORMACIÓN</v>
      </c>
      <c r="C41" s="185" t="str">
        <f>+'3 - Identificación del Riesgo'!F39</f>
        <v>SUBDIRECCIÓN DE SISTEMAS DE INFORMACIÓN DE TIERRAS</v>
      </c>
      <c r="D41" s="30" t="str">
        <f>+'3 - Identificación del Riesgo'!G39</f>
        <v>R 14</v>
      </c>
      <c r="E41" s="185" t="str">
        <f>+'3 - Identificación del Riesgo'!H39</f>
        <v>Incumplimiento en la implementación del Modelo de Seguridad y Privacidad  de la información de la estrategia de Gobierno Digital</v>
      </c>
      <c r="F41" s="193" t="str">
        <f>+'3 - Identificación del Riesgo'!J39</f>
        <v>Posibilidad de pérdida reputacional en la imagen institucional debido a la inadecuada priorización de las tareas necesarias para planificar e implementar el componente de seguridad digital de la estrategia de gobierno digital</v>
      </c>
      <c r="G41" s="99" t="str">
        <f>+'3 - Identificación del Riesgo'!I39</f>
        <v>Pérdida Reputacional</v>
      </c>
      <c r="H41" s="100">
        <f ca="1">+TODAY()-'3 - Identificación del Riesgo'!O39</f>
        <v>528</v>
      </c>
      <c r="I41" s="50" t="str">
        <f>+'4 - Valor del Riesgo Inherente'!N40</f>
        <v>Alto</v>
      </c>
      <c r="J41" s="50" t="str">
        <f t="shared" si="0"/>
        <v>Reducir</v>
      </c>
      <c r="K41" s="50" t="str">
        <f>+'5 - Diseño y Valoración Control'!V40</f>
        <v>Alto</v>
      </c>
      <c r="L41" s="50" t="str">
        <f t="shared" si="1"/>
        <v>Reducir</v>
      </c>
    </row>
    <row r="42" spans="2:12" s="34" customFormat="1" ht="150" customHeight="1" x14ac:dyDescent="0.25">
      <c r="B42" s="30" t="str">
        <f>+'3 - Identificación del Riesgo'!B40</f>
        <v>INTELIGENCIA DE LA INFORMACIÓN</v>
      </c>
      <c r="C42" s="185" t="str">
        <f>+'3 - Identificación del Riesgo'!F40</f>
        <v>SUBDIRECCIÓN DE SISTEMAS DE INFORMACIÓN DE TIERRAS</v>
      </c>
      <c r="D42" s="30" t="str">
        <f>+'3 - Identificación del Riesgo'!G40</f>
        <v>R 14</v>
      </c>
      <c r="E42" s="185" t="str">
        <f>+'3 - Identificación del Riesgo'!H40</f>
        <v>Incumplimiento en la implementación del Modelo de Seguridad y Privacidad  de la información de la estrategia de Gobierno Digital</v>
      </c>
      <c r="F42" s="193" t="str">
        <f>+'3 - Identificación del Riesgo'!J40</f>
        <v>Posibilidad de pérdida reputacional en la imagen institucional debido a la inadecuada priorización de las tareas necesarias para planificar e implementar el componente de seguridad digital de la estrategia de gobierno digital</v>
      </c>
      <c r="G42" s="99" t="str">
        <f>+'3 - Identificación del Riesgo'!I40</f>
        <v>Pérdida Reputacional</v>
      </c>
      <c r="H42" s="109"/>
      <c r="I42" s="50" t="str">
        <f>+'4 - Valor del Riesgo Inherente'!N41</f>
        <v>Alto</v>
      </c>
      <c r="J42" s="50" t="str">
        <f t="shared" si="0"/>
        <v>Reducir</v>
      </c>
      <c r="K42" s="50"/>
      <c r="L42" s="50"/>
    </row>
    <row r="43" spans="2:12" s="34" customFormat="1" ht="150" customHeight="1" x14ac:dyDescent="0.25">
      <c r="B43" s="30" t="str">
        <f>+'3 - Identificación del Riesgo'!B41</f>
        <v>GESTIÓN DEL MODELO DE ATENCIÓN</v>
      </c>
      <c r="C43" s="185" t="str">
        <f>+'3 - Identificación del Riesgo'!F41</f>
        <v>DIRECCIÓN DE GESTIÓN DEL ORDENAMIENTO SOCIAL DE LA PROPIEDAD</v>
      </c>
      <c r="D43" s="30" t="str">
        <f>+'3 - Identificación del Riesgo'!G41</f>
        <v>R 15</v>
      </c>
      <c r="E43" s="185" t="str">
        <f>+'3 - Identificación del Riesgo'!H41</f>
        <v>Programar municipios que posteriormente presenten limitantes para su intervención</v>
      </c>
      <c r="F43" s="193" t="str">
        <f>+'3 - Identificación del Riesgo'!J41</f>
        <v>Posibilidad de afectación económica en los sobrecostos de la operación debido a las Inconsistencias de la información considerada para la programación de los municipios frente a la situación real del territorio</v>
      </c>
      <c r="G43" s="99" t="str">
        <f>+'3 - Identificación del Riesgo'!I41</f>
        <v>Afectación Económica o presupuestal</v>
      </c>
      <c r="H43" s="109"/>
      <c r="I43" s="50" t="str">
        <f>+'4 - Valor del Riesgo Inherente'!N42</f>
        <v>Extremo</v>
      </c>
      <c r="J43" s="50" t="str">
        <f t="shared" si="0"/>
        <v>Reducir</v>
      </c>
      <c r="K43" s="50" t="str">
        <f>+'5 - Diseño y Valoración Control'!V42</f>
        <v>Extremo</v>
      </c>
      <c r="L43" s="50" t="str">
        <f t="shared" si="1"/>
        <v>Reducir</v>
      </c>
    </row>
    <row r="44" spans="2:12" s="34" customFormat="1" ht="150" customHeight="1" x14ac:dyDescent="0.25">
      <c r="B44" s="30" t="str">
        <f>+'3 - Identificación del Riesgo'!B42</f>
        <v>GESTIÓN DEL MODELO DE ATENCIÓN</v>
      </c>
      <c r="C44" s="185" t="str">
        <f>+'3 - Identificación del Riesgo'!F42</f>
        <v>DIRECCIÓN DE GESTIÓN DEL ORDENAMIENTO SOCIAL DE LA PROPIEDAD</v>
      </c>
      <c r="D44" s="30" t="str">
        <f>+'3 - Identificación del Riesgo'!G42</f>
        <v>R 15</v>
      </c>
      <c r="E44" s="185" t="str">
        <f>+'3 - Identificación del Riesgo'!H42</f>
        <v>Programar municipios que posteriormente presenten limitantes para su intervención</v>
      </c>
      <c r="F44" s="193" t="str">
        <f>+'3 - Identificación del Riesgo'!J42</f>
        <v>Posibilidad de afectación económica en los sobrecostos de la operación debido a las Inconsistencias de la información considerada para la programación de los municipios frente a la situación real del territorio</v>
      </c>
      <c r="G44" s="99" t="str">
        <f>+'3 - Identificación del Riesgo'!I42</f>
        <v>Afectación Económica o presupuestal</v>
      </c>
      <c r="H44" s="100">
        <f ca="1">+TODAY()-'3 - Identificación del Riesgo'!O42</f>
        <v>528</v>
      </c>
      <c r="I44" s="50" t="str">
        <f>+'4 - Valor del Riesgo Inherente'!N43</f>
        <v>Extremo</v>
      </c>
      <c r="J44" s="50" t="str">
        <f t="shared" si="0"/>
        <v>Reducir</v>
      </c>
      <c r="K44" s="50"/>
      <c r="L44" s="50"/>
    </row>
    <row r="45" spans="2:12" s="34" customFormat="1" ht="150" customHeight="1" x14ac:dyDescent="0.25">
      <c r="B45" s="30" t="str">
        <f>+'3 - Identificación del Riesgo'!B43</f>
        <v>GESTIÓN DEL MODELO DE ATENCIÓN</v>
      </c>
      <c r="C45" s="185" t="str">
        <f>+'3 - Identificación del Riesgo'!F43</f>
        <v>SECRETARÍA GENERAL</v>
      </c>
      <c r="D45" s="30" t="str">
        <f>+'3 - Identificación del Riesgo'!G43</f>
        <v>R 16</v>
      </c>
      <c r="E45" s="185" t="str">
        <f>+'3 - Identificación del Riesgo'!H43</f>
        <v>Respuesta inoportuna a las PQRSD</v>
      </c>
      <c r="F45" s="193" t="str">
        <f>+'3 -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5" s="99" t="str">
        <f>+'3 - Identificación del Riesgo'!I43</f>
        <v>Pérdida Reputacional</v>
      </c>
      <c r="H45" s="109"/>
      <c r="I45" s="50" t="str">
        <f>+'4 - Valor del Riesgo Inherente'!N44</f>
        <v>Extremo</v>
      </c>
      <c r="J45" s="50" t="str">
        <f t="shared" si="0"/>
        <v>Reducir</v>
      </c>
      <c r="K45" s="50" t="str">
        <f>+'5 - Diseño y Valoración Control'!V44</f>
        <v>Alto</v>
      </c>
      <c r="L45" s="50" t="str">
        <f t="shared" si="1"/>
        <v>Reducir</v>
      </c>
    </row>
    <row r="46" spans="2:12" s="34" customFormat="1" ht="150" customHeight="1" x14ac:dyDescent="0.25">
      <c r="B46" s="30" t="str">
        <f>+'3 - Identificación del Riesgo'!B44</f>
        <v>GESTIÓN DEL MODELO DE ATENCIÓN</v>
      </c>
      <c r="C46" s="185" t="str">
        <f>+'3 - Identificación del Riesgo'!F44</f>
        <v>SECRETARÍA GENERAL</v>
      </c>
      <c r="D46" s="30" t="str">
        <f>+'3 - Identificación del Riesgo'!G44</f>
        <v>R 16</v>
      </c>
      <c r="E46" s="185" t="str">
        <f>+'3 - Identificación del Riesgo'!H44</f>
        <v>Respuesta inoportuna a las PQRSD</v>
      </c>
      <c r="F46" s="193" t="str">
        <f>+'3 -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6" s="99" t="str">
        <f>+'3 - Identificación del Riesgo'!I44</f>
        <v>Pérdida Reputacional</v>
      </c>
      <c r="H46" s="109"/>
      <c r="I46" s="50" t="str">
        <f>+'4 - Valor del Riesgo Inherente'!N45</f>
        <v>Extremo</v>
      </c>
      <c r="J46" s="50" t="str">
        <f t="shared" si="0"/>
        <v>Reducir</v>
      </c>
      <c r="K46" s="50" t="str">
        <f>+'5 - Diseño y Valoración Control'!V45</f>
        <v>Alto</v>
      </c>
      <c r="L46" s="50" t="str">
        <f t="shared" si="1"/>
        <v>Reducir</v>
      </c>
    </row>
    <row r="47" spans="2:12" s="34" customFormat="1" ht="150" customHeight="1" x14ac:dyDescent="0.25">
      <c r="B47" s="30" t="str">
        <f>+'3 - Identificación del Riesgo'!B45</f>
        <v>GESTIÓN DEL MODELO DE ATENCIÓN</v>
      </c>
      <c r="C47" s="185" t="str">
        <f>+'3 - Identificación del Riesgo'!F45</f>
        <v>SECRETARÍA GENERAL</v>
      </c>
      <c r="D47" s="30" t="str">
        <f>+'3 - Identificación del Riesgo'!G45</f>
        <v>R 16</v>
      </c>
      <c r="E47" s="185" t="str">
        <f>+'3 - Identificación del Riesgo'!H45</f>
        <v>Respuesta inoportuna a las PQRSD</v>
      </c>
      <c r="F47" s="193" t="str">
        <f>+'3 -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G47" s="99" t="str">
        <f>+'3 - Identificación del Riesgo'!I45</f>
        <v>Pérdida Reputacional</v>
      </c>
      <c r="H47" s="100">
        <f ca="1">+TODAY()-'3 - Identificación del Riesgo'!O45</f>
        <v>528</v>
      </c>
      <c r="I47" s="50" t="str">
        <f>+'4 - Valor del Riesgo Inherente'!N46</f>
        <v>Extremo</v>
      </c>
      <c r="J47" s="50" t="str">
        <f t="shared" si="0"/>
        <v>Reducir</v>
      </c>
      <c r="K47" s="50"/>
      <c r="L47" s="50"/>
    </row>
    <row r="48" spans="2:12" s="34" customFormat="1" ht="150" customHeight="1" x14ac:dyDescent="0.25">
      <c r="B48" s="30" t="str">
        <f>+'3 - Identificación del Riesgo'!B46</f>
        <v>PLANIFICACIÓN DEL ORDENAMIENTO SOCIAL DE LA PROPIEDAD</v>
      </c>
      <c r="C48" s="185" t="str">
        <f>+'3 - Identificación del Riesgo'!F46</f>
        <v>SUBDIRECCIÓN DE SISTEMAS DE INFORMACIÓN DE TIERRAS</v>
      </c>
      <c r="D48" s="30" t="str">
        <f>+'3 - Identificación del Riesgo'!G46</f>
        <v>R 17</v>
      </c>
      <c r="E48" s="185" t="str">
        <f>+'3 -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8" s="193" t="str">
        <f>+'3 -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8" s="99" t="str">
        <f>+'3 - Identificación del Riesgo'!I46</f>
        <v>Pérdida Reputacional</v>
      </c>
      <c r="H48" s="109"/>
      <c r="I48" s="50" t="str">
        <f>+'4 - Valor del Riesgo Inherente'!N47</f>
        <v>Extremo</v>
      </c>
      <c r="J48" s="50" t="str">
        <f t="shared" si="0"/>
        <v>Reducir</v>
      </c>
      <c r="K48" s="50" t="str">
        <f>+'5 - Diseño y Valoración Control'!V47</f>
        <v>Extremo</v>
      </c>
      <c r="L48" s="50" t="str">
        <f t="shared" si="1"/>
        <v>Reducir</v>
      </c>
    </row>
    <row r="49" spans="2:12" s="34" customFormat="1" ht="150" customHeight="1" x14ac:dyDescent="0.25">
      <c r="B49" s="30" t="str">
        <f>+'3 - Identificación del Riesgo'!B47</f>
        <v>PLANIFICACIÓN DEL ORDENAMIENTO SOCIAL DE LA PROPIEDAD</v>
      </c>
      <c r="C49" s="185" t="str">
        <f>+'3 - Identificación del Riesgo'!F47</f>
        <v>SUBDIRECCIÓN DE SISTEMAS DE INFORMACIÓN DE TIERRAS</v>
      </c>
      <c r="D49" s="30" t="str">
        <f>+'3 - Identificación del Riesgo'!G47</f>
        <v>R 17</v>
      </c>
      <c r="E49" s="185" t="str">
        <f>+'3 -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F49" s="193" t="str">
        <f>+'3 -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G49" s="99" t="str">
        <f>+'3 - Identificación del Riesgo'!I47</f>
        <v>Pérdida Reputacional</v>
      </c>
      <c r="H49" s="109"/>
      <c r="I49" s="50" t="str">
        <f>+'4 - Valor del Riesgo Inherente'!N48</f>
        <v>Extremo</v>
      </c>
      <c r="J49" s="50" t="str">
        <f t="shared" si="0"/>
        <v>Reducir</v>
      </c>
      <c r="K49" s="50"/>
      <c r="L49" s="50"/>
    </row>
    <row r="50" spans="2:12" s="34" customFormat="1" ht="150" customHeight="1" x14ac:dyDescent="0.25">
      <c r="B50" s="30" t="str">
        <f>+'3 - Identificación del Riesgo'!B48</f>
        <v>PLANIFICACIÓN DEL ORDENAMIENTO SOCIAL DE LA PROPIEDAD</v>
      </c>
      <c r="C50" s="185" t="str">
        <f>+'3 - Identificación del Riesgo'!F48</f>
        <v>SUBDIRECCIÓN DE PLANEACIÓN OPERATIVA</v>
      </c>
      <c r="D50" s="30" t="str">
        <f>+'3 - Identificación del Riesgo'!G48</f>
        <v>R 18</v>
      </c>
      <c r="E50" s="185" t="str">
        <f>+'3 - Identificación del Riesgo'!H48</f>
        <v>Incumplimiento en la formulación e implementación de los POSPR en los municipios programados por razones técnicas y operativas</v>
      </c>
      <c r="F50" s="193" t="str">
        <f>+'3 -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0" s="99" t="str">
        <f>+'3 - Identificación del Riesgo'!I48</f>
        <v>Afectación Económica o presupuestal</v>
      </c>
      <c r="H50" s="100">
        <f ca="1">+TODAY()-'3 - Identificación del Riesgo'!O48</f>
        <v>528</v>
      </c>
      <c r="I50" s="50" t="str">
        <f>+'4 - Valor del Riesgo Inherente'!N49</f>
        <v>Extremo</v>
      </c>
      <c r="J50" s="50" t="str">
        <f t="shared" si="0"/>
        <v>Reducir</v>
      </c>
      <c r="K50" s="50" t="str">
        <f>+'5 - Diseño y Valoración Control'!V49</f>
        <v>Extremo</v>
      </c>
      <c r="L50" s="50" t="str">
        <f t="shared" si="1"/>
        <v>Reducir</v>
      </c>
    </row>
    <row r="51" spans="2:12" s="34" customFormat="1" ht="150" customHeight="1" x14ac:dyDescent="0.25">
      <c r="B51" s="30" t="str">
        <f>+'3 - Identificación del Riesgo'!B49</f>
        <v>PLANIFICACIÓN DEL ORDENAMIENTO SOCIAL DE LA PROPIEDAD</v>
      </c>
      <c r="C51" s="185" t="str">
        <f>+'3 - Identificación del Riesgo'!F49</f>
        <v>SUBDIRECCIÓN DE PLANEACIÓN OPERATIVA</v>
      </c>
      <c r="D51" s="30" t="str">
        <f>+'3 - Identificación del Riesgo'!G49</f>
        <v>R 18</v>
      </c>
      <c r="E51" s="185" t="str">
        <f>+'3 - Identificación del Riesgo'!H49</f>
        <v>Incumplimiento en la formulación e implementación de los POSPR en los municipios programados por razones técnicas y operativas</v>
      </c>
      <c r="F51" s="193" t="str">
        <f>+'3 -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G51" s="99" t="str">
        <f>+'3 - Identificación del Riesgo'!I49</f>
        <v>Afectación Económica o presupuestal</v>
      </c>
      <c r="H51" s="109"/>
      <c r="I51" s="50" t="str">
        <f>+'4 - Valor del Riesgo Inherente'!N50</f>
        <v>Extremo</v>
      </c>
      <c r="J51" s="50" t="str">
        <f t="shared" si="0"/>
        <v>Reducir</v>
      </c>
      <c r="K51" s="50"/>
      <c r="L51" s="50"/>
    </row>
    <row r="52" spans="2:12" s="34" customFormat="1" ht="150" customHeight="1" x14ac:dyDescent="0.25">
      <c r="B52" s="30" t="str">
        <f>+'3 - Identificación del Riesgo'!B50</f>
        <v>PLANIFICACIÓN DEL ORDENAMIENTO SOCIAL DE LA PROPIEDAD</v>
      </c>
      <c r="C52" s="185" t="str">
        <f>+'3 - Identificación del Riesgo'!F50</f>
        <v>SUBDIRECCIÓN DE PLANEACIÓN OPERATIVA</v>
      </c>
      <c r="D52" s="30" t="str">
        <f>+'3 - Identificación del Riesgo'!G50</f>
        <v>R 19</v>
      </c>
      <c r="E52" s="185" t="str">
        <f>+'3 - Identificación del Riesgo'!H50</f>
        <v>Retrasos o suspensión en la formulación e implementación de POSPR en los municipios programados por condiciones de seguridad adversas a la operación</v>
      </c>
      <c r="F52" s="193" t="str">
        <f>+'3 -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G52" s="99" t="str">
        <f>+'3 - Identificación del Riesgo'!I50</f>
        <v>Afectación Económica o presupuestal</v>
      </c>
      <c r="H52" s="109"/>
      <c r="I52" s="50" t="str">
        <f>+'4 - Valor del Riesgo Inherente'!N51</f>
        <v>Extremo</v>
      </c>
      <c r="J52" s="50" t="str">
        <f t="shared" si="0"/>
        <v>Reducir</v>
      </c>
      <c r="K52" s="50" t="str">
        <f>+'5 - Diseño y Valoración Control'!V51</f>
        <v>Extremo</v>
      </c>
      <c r="L52" s="50" t="str">
        <f t="shared" si="1"/>
        <v>Reducir</v>
      </c>
    </row>
    <row r="53" spans="2:12" s="34" customFormat="1" ht="150" customHeight="1" x14ac:dyDescent="0.25">
      <c r="B53" s="30" t="str">
        <f>+'3 - Identificación del Riesgo'!B51</f>
        <v>PLANIFICACIÓN DEL ORDENAMIENTO SOCIAL DE LA PROPIEDAD</v>
      </c>
      <c r="C53" s="185" t="str">
        <f>+'3 - Identificación del Riesgo'!F51</f>
        <v>SUBDIRECCIÓN DE PLANEACIÓN OPERATIVA</v>
      </c>
      <c r="D53" s="30" t="str">
        <f>+'3 - Identificación del Riesgo'!G51</f>
        <v>R 19</v>
      </c>
      <c r="E53" s="185" t="str">
        <f>+'3 - Identificación del Riesgo'!H51</f>
        <v>Retrasos o suspensión en la formulación e implementación de POSPR en los municipios programados por condiciones de seguridad adversas a la operación</v>
      </c>
      <c r="F53" s="193" t="str">
        <f>+'3 -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G53" s="99" t="str">
        <f>+'3 - Identificación del Riesgo'!I51</f>
        <v>Afectación Económica o presupuestal</v>
      </c>
      <c r="H53" s="100">
        <f ca="1">+TODAY()-'3 - Identificación del Riesgo'!O51</f>
        <v>528</v>
      </c>
      <c r="I53" s="50" t="str">
        <f>+'4 - Valor del Riesgo Inherente'!N52</f>
        <v>Extremo</v>
      </c>
      <c r="J53" s="50" t="str">
        <f t="shared" si="0"/>
        <v>Reducir</v>
      </c>
      <c r="K53" s="50" t="str">
        <f>+'5 - Diseño y Valoración Control'!V52</f>
        <v>Extremo</v>
      </c>
      <c r="L53" s="50" t="str">
        <f t="shared" si="1"/>
        <v>Reducir</v>
      </c>
    </row>
    <row r="54" spans="2:12" s="34" customFormat="1" ht="150" customHeight="1" x14ac:dyDescent="0.25">
      <c r="B54" s="30" t="str">
        <f>+'3 - Identificación del Riesgo'!B52</f>
        <v>PLANIFICACIÓN DEL ORDENAMIENTO SOCIAL DE LA PROPIEDAD</v>
      </c>
      <c r="C54" s="185" t="str">
        <f>+'3 - Identificación del Riesgo'!F52</f>
        <v>SUBDIRECCIÓN DE PLANEACIÓN OPERATIVA</v>
      </c>
      <c r="D54" s="30" t="str">
        <f>+'3 - Identificación del Riesgo'!G52</f>
        <v>R 19</v>
      </c>
      <c r="E54" s="185" t="str">
        <f>+'3 - Identificación del Riesgo'!H52</f>
        <v>Retrasos o suspensión en la formulación e implementación de POSPR en los municipios programados por condiciones de seguridad adversas a la operación</v>
      </c>
      <c r="F54" s="193" t="str">
        <f>+'3 -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G54" s="99" t="str">
        <f>+'3 - Identificación del Riesgo'!I52</f>
        <v>Afectación Económica o presupuestal</v>
      </c>
      <c r="H54" s="109"/>
      <c r="I54" s="50" t="str">
        <f>+'4 - Valor del Riesgo Inherente'!N53</f>
        <v>Extremo</v>
      </c>
      <c r="J54" s="50" t="str">
        <f t="shared" si="0"/>
        <v>Reducir</v>
      </c>
      <c r="K54" s="50"/>
      <c r="L54" s="50"/>
    </row>
    <row r="55" spans="2:12" s="34" customFormat="1" ht="150" customHeight="1" x14ac:dyDescent="0.25">
      <c r="B55" s="30" t="str">
        <f>+'3 - Identificación del Riesgo'!B53</f>
        <v>PLANIFICACIÓN DEL ORDENAMIENTO SOCIAL DE LA PROPIEDAD</v>
      </c>
      <c r="C55" s="185" t="str">
        <f>+'3 - Identificación del Riesgo'!F53</f>
        <v>SUBDIRECCIÓN DE PLANEACIÓN OPERATIVA</v>
      </c>
      <c r="D55" s="30" t="str">
        <f>+'3 - Identificación del Riesgo'!G53</f>
        <v>R 20</v>
      </c>
      <c r="E55" s="185" t="str">
        <f>+'3 - Identificación del Riesgo'!H53</f>
        <v>Incumplimientos por parte de los socios estratégicos y/u operadores de catastro en la entrega de insumos / productos requeridos para la formulación e implementación de POSPR, en el marco de los convenios celebrados</v>
      </c>
      <c r="F55" s="193" t="str">
        <f>+'3 -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G55" s="99" t="str">
        <f>+'3 - Identificación del Riesgo'!I53</f>
        <v>Afectación Económica o presupuestal</v>
      </c>
      <c r="H55" s="109"/>
      <c r="I55" s="50" t="str">
        <f>+'4 - Valor del Riesgo Inherente'!N54</f>
        <v>Extremo</v>
      </c>
      <c r="J55" s="50" t="str">
        <f t="shared" si="0"/>
        <v>Reducir</v>
      </c>
      <c r="K55" s="50" t="str">
        <f>+'5 - Diseño y Valoración Control'!V54</f>
        <v>Alto</v>
      </c>
      <c r="L55" s="50" t="str">
        <f t="shared" si="1"/>
        <v>Reducir</v>
      </c>
    </row>
    <row r="56" spans="2:12" s="34" customFormat="1" ht="150" customHeight="1" x14ac:dyDescent="0.25">
      <c r="B56" s="30" t="str">
        <f>+'3 - Identificación del Riesgo'!B54</f>
        <v>PLANIFICACIÓN DEL ORDENAMIENTO SOCIAL DE LA PROPIEDAD</v>
      </c>
      <c r="C56" s="185" t="str">
        <f>+'3 - Identificación del Riesgo'!F54</f>
        <v>SUBDIRECCIÓN DE PLANEACIÓN OPERATIVA</v>
      </c>
      <c r="D56" s="30" t="str">
        <f>+'3 - Identificación del Riesgo'!G54</f>
        <v>R 20</v>
      </c>
      <c r="E56" s="185" t="str">
        <f>+'3 - Identificación del Riesgo'!H54</f>
        <v>Incumplimientos por parte de los socios estratégicos y/u operadores de catastro en la entrega de insumos / productos requeridos para la formulación e implementación de POSPR, en el marco de los convenios celebrados</v>
      </c>
      <c r="F56" s="193" t="str">
        <f>+'3 -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G56" s="99" t="str">
        <f>+'3 - Identificación del Riesgo'!I54</f>
        <v>Afectación Económica o presupuestal</v>
      </c>
      <c r="H56" s="100">
        <f ca="1">+TODAY()-'3 - Identificación del Riesgo'!O54</f>
        <v>528</v>
      </c>
      <c r="I56" s="50" t="str">
        <f>+'4 - Valor del Riesgo Inherente'!N55</f>
        <v>Extremo</v>
      </c>
      <c r="J56" s="50" t="str">
        <f t="shared" si="0"/>
        <v>Reducir</v>
      </c>
      <c r="K56" s="50"/>
      <c r="L56" s="50"/>
    </row>
    <row r="57" spans="2:12" s="34" customFormat="1" ht="150" customHeight="1" x14ac:dyDescent="0.25">
      <c r="B57" s="30" t="str">
        <f>+'3 - Identificación del Riesgo'!B55</f>
        <v>SEGURIDAD JURÍDICA SOBRE LA TITULARIDAD DE LA TIERRA Y LOS TERRITORIOS</v>
      </c>
      <c r="C57" s="185" t="str">
        <f>+'3 - Identificación del Riesgo'!F55</f>
        <v>DIRECCIÓN DE GESTIÓN JURÍDICA DE TIERRAS</v>
      </c>
      <c r="D57" s="30" t="str">
        <f>+'3 - Identificación del Riesgo'!G55</f>
        <v>R 21</v>
      </c>
      <c r="E57" s="185" t="str">
        <f>+'3 - Identificación del Riesgo'!H55</f>
        <v>Tomar decisiones incorrectas en los procesos agrarios y la formalización de la propiedad privada rural (zonas no focalizadas)</v>
      </c>
      <c r="F57" s="193" t="str">
        <f>+'3 - Identificación del Riesgo'!J55</f>
        <v>Posibilidad de pérdida reputacional en la credibilidad institucional por la decisión generada erradamente en el acto administrativo para las zonas no focalizadas</v>
      </c>
      <c r="G57" s="99" t="str">
        <f>+'3 - Identificación del Riesgo'!I55</f>
        <v>Pérdida Reputacional</v>
      </c>
      <c r="H57" s="109"/>
      <c r="I57" s="50" t="str">
        <f>+'4 - Valor del Riesgo Inherente'!N56</f>
        <v>Alto</v>
      </c>
      <c r="J57" s="50" t="str">
        <f t="shared" si="0"/>
        <v>Reducir</v>
      </c>
      <c r="K57" s="50" t="str">
        <f>+'5 - Diseño y Valoración Control'!V56</f>
        <v>Alto</v>
      </c>
      <c r="L57" s="50" t="str">
        <f t="shared" si="1"/>
        <v>Reducir</v>
      </c>
    </row>
    <row r="58" spans="2:12" s="34" customFormat="1" ht="150" customHeight="1" x14ac:dyDescent="0.25">
      <c r="B58" s="30" t="str">
        <f>+'3 - Identificación del Riesgo'!B56</f>
        <v>SEGURIDAD JURÍDICA SOBRE LA TITULARIDAD DE LA TIERRA Y LOS TERRITORIOS</v>
      </c>
      <c r="C58" s="185" t="str">
        <f>+'3 - Identificación del Riesgo'!F56</f>
        <v>DIRECCIÓN DE GESTIÓN JURÍDICA DE TIERRAS</v>
      </c>
      <c r="D58" s="30" t="str">
        <f>+'3 - Identificación del Riesgo'!G56</f>
        <v>R 21</v>
      </c>
      <c r="E58" s="185" t="str">
        <f>+'3 - Identificación del Riesgo'!H56</f>
        <v>Tomar decisiones incorrectas en los procesos agrarios y la formalización de la propiedad privada rural (zonas no focalizadas)</v>
      </c>
      <c r="F58" s="193" t="str">
        <f>+'3 - Identificación del Riesgo'!J56</f>
        <v>Posibilidad de pérdida reputacional en la credibilidad institucional por la decisión generada erradamente en el acto administrativo para las zonas no focalizadas</v>
      </c>
      <c r="G58" s="99" t="str">
        <f>+'3 - Identificación del Riesgo'!I56</f>
        <v>Pérdida Reputacional</v>
      </c>
      <c r="H58" s="109"/>
      <c r="I58" s="50" t="str">
        <f>+'4 - Valor del Riesgo Inherente'!N57</f>
        <v>Alto</v>
      </c>
      <c r="J58" s="50" t="str">
        <f t="shared" si="0"/>
        <v>Reducir</v>
      </c>
      <c r="K58" s="50"/>
      <c r="L58" s="50"/>
    </row>
    <row r="59" spans="2:12" s="34" customFormat="1" ht="150" customHeight="1" x14ac:dyDescent="0.25">
      <c r="B59" s="30" t="str">
        <f>+'3 - Identificación del Riesgo'!B57</f>
        <v>SEGURIDAD JURÍDICA SOBRE LA TITULARIDAD DE LA TIERRA Y LOS TERRITORIOS</v>
      </c>
      <c r="C59" s="185" t="str">
        <f>+'3 - Identificación del Riesgo'!F57</f>
        <v>DIRECCIÓN DE GESTIÓN JURÍDICA DE TIERRAS</v>
      </c>
      <c r="D59" s="30" t="str">
        <f>+'3 - Identificación del Riesgo'!G57</f>
        <v>R 22</v>
      </c>
      <c r="E59" s="185" t="str">
        <f>+'3 - Identificación del Riesgo'!H57</f>
        <v>Tomar decisiones incorrectas en los procesos agrarios y la formalización de la propiedad privada rural (zonas focalizadas)</v>
      </c>
      <c r="F59" s="193" t="str">
        <f>+'3 - Identificación del Riesgo'!J57</f>
        <v>Posibilidad de pérdida reputacional en la credibilidad institucional por la decisión generada erradamente en el acto administrativo para las zonas focalizadas y formalización de la propiedad privada rural</v>
      </c>
      <c r="G59" s="99" t="str">
        <f>+'3 - Identificación del Riesgo'!I57</f>
        <v>Pérdida Reputacional</v>
      </c>
      <c r="H59" s="100">
        <f ca="1">+TODAY()-'3 - Identificación del Riesgo'!O57</f>
        <v>528</v>
      </c>
      <c r="I59" s="50" t="str">
        <f>+'4 - Valor del Riesgo Inherente'!N58</f>
        <v>Alto</v>
      </c>
      <c r="J59" s="50" t="str">
        <f t="shared" si="0"/>
        <v>Reducir</v>
      </c>
      <c r="K59" s="50" t="str">
        <f>+'5 - Diseño y Valoración Control'!V58</f>
        <v>Alto</v>
      </c>
      <c r="L59" s="50" t="str">
        <f t="shared" si="1"/>
        <v>Reducir</v>
      </c>
    </row>
    <row r="60" spans="2:12" s="34" customFormat="1" ht="150" customHeight="1" x14ac:dyDescent="0.25">
      <c r="B60" s="30" t="str">
        <f>+'3 - Identificación del Riesgo'!B58</f>
        <v>SEGURIDAD JURÍDICA SOBRE LA TITULARIDAD DE LA TIERRA Y LOS TERRITORIOS</v>
      </c>
      <c r="C60" s="185" t="str">
        <f>+'3 - Identificación del Riesgo'!F58</f>
        <v>DIRECCIÓN DE GESTIÓN JURÍDICA DE TIERRAS</v>
      </c>
      <c r="D60" s="30" t="str">
        <f>+'3 - Identificación del Riesgo'!G58</f>
        <v>R 22</v>
      </c>
      <c r="E60" s="185" t="str">
        <f>+'3 - Identificación del Riesgo'!H58</f>
        <v>Tomar decisiones incorrectas en los procesos agrarios y la formalización de la propiedad privada rural (zonas focalizadas)</v>
      </c>
      <c r="F60" s="193" t="str">
        <f>+'3 - Identificación del Riesgo'!J58</f>
        <v>Posibilidad de pérdida reputacional en la credibilidad institucional por la decisión generada erradamente en el acto administrativo para las zonas focalizadas y formalización de la propiedad privada rural</v>
      </c>
      <c r="G60" s="99" t="str">
        <f>+'3 - Identificación del Riesgo'!I58</f>
        <v>Pérdida Reputacional</v>
      </c>
      <c r="H60" s="109"/>
      <c r="I60" s="50" t="str">
        <f>+'4 - Valor del Riesgo Inherente'!N59</f>
        <v>Alto</v>
      </c>
      <c r="J60" s="50" t="str">
        <f t="shared" si="0"/>
        <v>Reducir</v>
      </c>
      <c r="K60" s="50"/>
      <c r="L60" s="50"/>
    </row>
    <row r="61" spans="2:12" s="34" customFormat="1" ht="150" customHeight="1" x14ac:dyDescent="0.25">
      <c r="B61" s="30" t="str">
        <f>+'3 - Identificación del Riesgo'!B59</f>
        <v>SEGURIDAD JURÍDICA SOBRE LA TITULARIDAD DE LA TIERRA Y LOS TERRITORIOS</v>
      </c>
      <c r="C61" s="185" t="str">
        <f>+'3 - Identificación del Riesgo'!F59</f>
        <v>DIRECCIÓN DE GESTIÓN JURÍDICA DE TIERRAS</v>
      </c>
      <c r="D61" s="30" t="str">
        <f>+'3 - Identificación del Riesgo'!G59</f>
        <v>R 23</v>
      </c>
      <c r="E61" s="185" t="str">
        <f>+'3 - Identificación del Riesgo'!H59</f>
        <v>Incumplimiento de términos para dar respuesta a las nuevas solicitudes de recursos, de decisiones finales de procesos agrarios y formalización de la propiedad privada rural</v>
      </c>
      <c r="F61" s="193" t="str">
        <f>+'3 - Identificación del Riesgo'!J59</f>
        <v>Posibilidad de pérdida reputacional en la credibilidad institucional por el incumpliendo de los términos para resolver un recurso</v>
      </c>
      <c r="G61" s="99" t="str">
        <f>+'3 - Identificación del Riesgo'!I59</f>
        <v>Pérdida Reputacional</v>
      </c>
      <c r="H61" s="109"/>
      <c r="I61" s="50" t="str">
        <f>+'4 - Valor del Riesgo Inherente'!N60</f>
        <v>Extremo</v>
      </c>
      <c r="J61" s="50" t="str">
        <f t="shared" si="0"/>
        <v>Reducir</v>
      </c>
      <c r="K61" s="50" t="str">
        <f>+'5 - Diseño y Valoración Control'!V60</f>
        <v>Extremo</v>
      </c>
      <c r="L61" s="50" t="str">
        <f t="shared" si="1"/>
        <v>Reducir</v>
      </c>
    </row>
    <row r="62" spans="2:12" s="34" customFormat="1" ht="150" customHeight="1" x14ac:dyDescent="0.25">
      <c r="B62" s="30" t="str">
        <f>+'3 - Identificación del Riesgo'!B60</f>
        <v>SEGURIDAD JURÍDICA SOBRE LA TITULARIDAD DE LA TIERRA Y LOS TERRITORIOS</v>
      </c>
      <c r="C62" s="185" t="str">
        <f>+'3 - Identificación del Riesgo'!F60</f>
        <v>DIRECCIÓN DE GESTIÓN JURÍDICA DE TIERRAS</v>
      </c>
      <c r="D62" s="30" t="str">
        <f>+'3 - Identificación del Riesgo'!G60</f>
        <v>R 23</v>
      </c>
      <c r="E62" s="185" t="str">
        <f>+'3 - Identificación del Riesgo'!H60</f>
        <v>Incumplimiento de términos para dar respuesta a las nuevas solicitudes de recursos, de decisiones finales de procesos agrarios y formalización de la propiedad privada rural</v>
      </c>
      <c r="F62" s="193" t="str">
        <f>+'3 - Identificación del Riesgo'!J60</f>
        <v>Posibilidad de pérdida reputacional en la credibilidad institucional por el incumpliendo de los términos para resolver un recurso</v>
      </c>
      <c r="G62" s="99" t="str">
        <f>+'3 - Identificación del Riesgo'!I60</f>
        <v>Pérdida Reputacional</v>
      </c>
      <c r="H62" s="100">
        <f ca="1">+TODAY()-'3 - Identificación del Riesgo'!O60</f>
        <v>528</v>
      </c>
      <c r="I62" s="50" t="str">
        <f>+'4 - Valor del Riesgo Inherente'!N61</f>
        <v>Extremo</v>
      </c>
      <c r="J62" s="50" t="str">
        <f t="shared" si="0"/>
        <v>Reducir</v>
      </c>
      <c r="K62" s="50" t="str">
        <f>+'5 - Diseño y Valoración Control'!V61</f>
        <v>Extremo</v>
      </c>
      <c r="L62" s="50" t="str">
        <f t="shared" si="1"/>
        <v>Reducir</v>
      </c>
    </row>
    <row r="63" spans="2:12" s="34" customFormat="1" ht="150" customHeight="1" x14ac:dyDescent="0.25">
      <c r="B63" s="30" t="str">
        <f>+'3 - Identificación del Riesgo'!B61</f>
        <v>SEGURIDAD JURÍDICA SOBRE LA TITULARIDAD DE LA TIERRA Y LOS TERRITORIOS</v>
      </c>
      <c r="C63" s="185" t="str">
        <f>+'3 - Identificación del Riesgo'!F61</f>
        <v>DIRECCIÓN DE GESTIÓN JURÍDICA DE TIERRAS</v>
      </c>
      <c r="D63" s="30" t="str">
        <f>+'3 - Identificación del Riesgo'!G61</f>
        <v>R 23</v>
      </c>
      <c r="E63" s="185" t="str">
        <f>+'3 - Identificación del Riesgo'!H61</f>
        <v>Incumplimiento de términos para dar respuesta a las nuevas solicitudes de recursos, de decisiones finales de procesos agrarios y formalización de la propiedad privada rural</v>
      </c>
      <c r="F63" s="193" t="str">
        <f>+'3 - Identificación del Riesgo'!J61</f>
        <v>Posibilidad de pérdida reputacional en la credibilidad institucional por el incumpliendo de los términos para resolver un recurso</v>
      </c>
      <c r="G63" s="99" t="str">
        <f>+'3 - Identificación del Riesgo'!I61</f>
        <v>Pérdida Reputacional</v>
      </c>
      <c r="H63" s="109"/>
      <c r="I63" s="50" t="str">
        <f>+'4 - Valor del Riesgo Inherente'!N62</f>
        <v>Extremo</v>
      </c>
      <c r="J63" s="50" t="str">
        <f t="shared" si="0"/>
        <v>Reducir</v>
      </c>
      <c r="K63" s="50"/>
      <c r="L63" s="50"/>
    </row>
    <row r="64" spans="2:12" s="34" customFormat="1" ht="150" customHeight="1" x14ac:dyDescent="0.25">
      <c r="B64" s="30" t="str">
        <f>+'3 - Identificación del Riesgo'!B62</f>
        <v>SEGURIDAD JURÍDICA SOBRE LA TITULARIDAD DE LA TIERRA Y LOS TERRITORIOS</v>
      </c>
      <c r="C64" s="185" t="str">
        <f>+'3 - Identificación del Riesgo'!F62</f>
        <v>DIRECCIÓN DE GESTIÓN JURÍDICA DE TIERRAS</v>
      </c>
      <c r="D64" s="30" t="str">
        <f>+'3 - Identificación del Riesgo'!G62</f>
        <v>R 23</v>
      </c>
      <c r="E64" s="185" t="str">
        <f>+'3 - Identificación del Riesgo'!H62</f>
        <v>Incumplimiento de términos para dar respuesta a las nuevas solicitudes de recursos, de decisiones finales de procesos agrarios y formalización de la propiedad privada rural</v>
      </c>
      <c r="F64" s="193" t="str">
        <f>+'3 - Identificación del Riesgo'!J62</f>
        <v>Posibilidad de pérdida reputacional en la credibilidad institucional por el incumpliendo de los términos para resolver un recurso</v>
      </c>
      <c r="G64" s="99" t="str">
        <f>+'3 - Identificación del Riesgo'!I62</f>
        <v>Pérdida Reputacional</v>
      </c>
      <c r="H64" s="109"/>
      <c r="I64" s="50" t="str">
        <f>+'4 - Valor del Riesgo Inherente'!N63</f>
        <v>Extremo</v>
      </c>
      <c r="J64" s="50" t="str">
        <f t="shared" si="0"/>
        <v>Reducir</v>
      </c>
      <c r="K64" s="50"/>
      <c r="L64" s="50"/>
    </row>
    <row r="65" spans="2:12" s="34" customFormat="1" ht="150" customHeight="1" x14ac:dyDescent="0.25">
      <c r="B65" s="30" t="str">
        <f>+'3 - Identificación del Riesgo'!B63</f>
        <v>SEGURIDAD JURÍDICA SOBRE LA TITULARIDAD DE LA TIERRA Y LOS TERRITORIOS</v>
      </c>
      <c r="C65" s="185" t="str">
        <f>+'3 - Identificación del Riesgo'!F63</f>
        <v>DIRECCIÓN DE GESTIÓN JURÍDICA DE TIERRAS</v>
      </c>
      <c r="D65" s="30" t="str">
        <f>+'3 - Identificación del Riesgo'!G63</f>
        <v>R 24</v>
      </c>
      <c r="E65" s="185" t="str">
        <f>+'3 - Identificación del Riesgo'!H63</f>
        <v>Realizar el reparto de una solicitud a dos o más, diferentes dependencias</v>
      </c>
      <c r="F65" s="193" t="str">
        <f>+'3 - Identificación del Riesgo'!J63</f>
        <v>Posibilidad de pérdida reputacional en la credibilidad institucional por falta de bases de datos unificadas y estandarizadas como única matriz de control y seguimiento a respuestas</v>
      </c>
      <c r="G65" s="99" t="str">
        <f>+'3 - Identificación del Riesgo'!I63</f>
        <v>Pérdida Reputacional</v>
      </c>
      <c r="H65" s="100">
        <f ca="1">+TODAY()-'3 - Identificación del Riesgo'!O63</f>
        <v>528</v>
      </c>
      <c r="I65" s="50" t="str">
        <f>+'4 - Valor del Riesgo Inherente'!N64</f>
        <v>Moderado</v>
      </c>
      <c r="J65" s="50" t="str">
        <f t="shared" si="0"/>
        <v>Reducir</v>
      </c>
      <c r="K65" s="50" t="str">
        <f>+'5 - Diseño y Valoración Control'!V64</f>
        <v>Moderado</v>
      </c>
      <c r="L65" s="50" t="str">
        <f t="shared" si="1"/>
        <v>Reducir</v>
      </c>
    </row>
    <row r="66" spans="2:12" s="34" customFormat="1" ht="150" customHeight="1" x14ac:dyDescent="0.25">
      <c r="B66" s="30" t="str">
        <f>+'3 - Identificación del Riesgo'!B64</f>
        <v>SEGURIDAD JURÍDICA SOBRE LA TITULARIDAD DE LA TIERRA Y LOS TERRITORIOS</v>
      </c>
      <c r="C66" s="185" t="str">
        <f>+'3 - Identificación del Riesgo'!F64</f>
        <v>DIRECCIÓN DE GESTIÓN JURÍDICA DE TIERRAS</v>
      </c>
      <c r="D66" s="30" t="str">
        <f>+'3 - Identificación del Riesgo'!G64</f>
        <v>R 24</v>
      </c>
      <c r="E66" s="185" t="str">
        <f>+'3 - Identificación del Riesgo'!H64</f>
        <v>Realizar el reparto de una solicitud a dos o más, diferentes dependencias</v>
      </c>
      <c r="F66" s="193" t="str">
        <f>+'3 - Identificación del Riesgo'!J64</f>
        <v>Posibilidad de pérdida reputacional en la credibilidad institucional por falta de bases de datos unificadas y estandarizadas como única matriz de control y seguimiento a respuestas</v>
      </c>
      <c r="G66" s="99" t="str">
        <f>+'3 - Identificación del Riesgo'!I64</f>
        <v>Pérdida Reputacional</v>
      </c>
      <c r="H66" s="109"/>
      <c r="I66" s="50" t="str">
        <f>+'4 - Valor del Riesgo Inherente'!N65</f>
        <v>Moderado</v>
      </c>
      <c r="J66" s="50" t="str">
        <f t="shared" si="0"/>
        <v>Reducir</v>
      </c>
      <c r="K66" s="50" t="str">
        <f>+'5 - Diseño y Valoración Control'!V65</f>
        <v>Moderado</v>
      </c>
      <c r="L66" s="50" t="str">
        <f t="shared" si="1"/>
        <v>Reducir</v>
      </c>
    </row>
    <row r="67" spans="2:12" s="34" customFormat="1" ht="150" customHeight="1" x14ac:dyDescent="0.25">
      <c r="B67" s="30" t="str">
        <f>+'3 - Identificación del Riesgo'!B65</f>
        <v>SEGURIDAD JURÍDICA SOBRE LA TITULARIDAD DE LA TIERRA Y LOS TERRITORIOS</v>
      </c>
      <c r="C67" s="185" t="str">
        <f>+'3 - Identificación del Riesgo'!F65</f>
        <v>DIRECCIÓN DE GESTIÓN JURÍDICA DE TIERRAS</v>
      </c>
      <c r="D67" s="30" t="str">
        <f>+'3 - Identificación del Riesgo'!G65</f>
        <v>R 24</v>
      </c>
      <c r="E67" s="185" t="str">
        <f>+'3 - Identificación del Riesgo'!H65</f>
        <v>Realizar el reparto de una solicitud a dos o más, diferentes dependencias</v>
      </c>
      <c r="F67" s="193" t="str">
        <f>+'3 - Identificación del Riesgo'!J65</f>
        <v>Posibilidad de pérdida reputacional en la credibilidad institucional por falta de bases de datos unificadas y estandarizadas como única matriz de control y seguimiento a respuestas</v>
      </c>
      <c r="G67" s="99" t="str">
        <f>+'3 - Identificación del Riesgo'!I65</f>
        <v>Pérdida Reputacional</v>
      </c>
      <c r="H67" s="109"/>
      <c r="I67" s="50" t="str">
        <f>+'4 - Valor del Riesgo Inherente'!N66</f>
        <v>Moderado</v>
      </c>
      <c r="J67" s="50" t="str">
        <f t="shared" si="0"/>
        <v>Reducir</v>
      </c>
      <c r="K67" s="50"/>
      <c r="L67" s="50"/>
    </row>
    <row r="68" spans="2:12" s="34" customFormat="1" ht="150" customHeight="1" x14ac:dyDescent="0.25">
      <c r="B68" s="30" t="str">
        <f>+'3 - Identificación del Riesgo'!B66</f>
        <v>SEGURIDAD JURÍDICA SOBRE LA TITULARIDAD DE LA TIERRA Y LOS TERRITORIOS</v>
      </c>
      <c r="C68" s="185" t="str">
        <f>+'3 - Identificación del Riesgo'!F66</f>
        <v>DIRECCIÓN DE GESTIÓN JURÍDICA DE TIERRAS</v>
      </c>
      <c r="D68" s="30" t="str">
        <f>+'3 - Identificación del Riesgo'!G66</f>
        <v>R 24</v>
      </c>
      <c r="E68" s="185" t="str">
        <f>+'3 - Identificación del Riesgo'!H66</f>
        <v>Realizar el reparto de una solicitud a dos o más, diferentes dependencias</v>
      </c>
      <c r="F68" s="193" t="str">
        <f>+'3 - Identificación del Riesgo'!J66</f>
        <v>Posibilidad de pérdida reputacional en la credibilidad institucional por falta de bases de datos unificadas y estandarizadas como única matriz de control y seguimiento a respuestas</v>
      </c>
      <c r="G68" s="99" t="str">
        <f>+'3 - Identificación del Riesgo'!I66</f>
        <v>Pérdida Reputacional</v>
      </c>
      <c r="H68" s="100">
        <f ca="1">+TODAY()-'3 - Identificación del Riesgo'!O66</f>
        <v>528</v>
      </c>
      <c r="I68" s="50" t="str">
        <f>+'4 - Valor del Riesgo Inherente'!N67</f>
        <v>Moderado</v>
      </c>
      <c r="J68" s="50" t="str">
        <f t="shared" si="0"/>
        <v>Reducir</v>
      </c>
      <c r="K68" s="50"/>
      <c r="L68" s="50"/>
    </row>
    <row r="69" spans="2:12" s="34" customFormat="1" ht="150" customHeight="1" x14ac:dyDescent="0.25">
      <c r="B69" s="30" t="str">
        <f>+'3 - Identificación del Riesgo'!B67</f>
        <v>ACCESO A LA PROPIEDAD DE LA TIERRA Y LOS TERRITORIOS</v>
      </c>
      <c r="C69" s="185" t="str">
        <f>+'3 - Identificación del Riesgo'!F67</f>
        <v>EQUIPO INICIATIVAS COMUNITARIAS DAE</v>
      </c>
      <c r="D69" s="30" t="str">
        <f>+'3 - Identificación del Riesgo'!G67</f>
        <v>R 25</v>
      </c>
      <c r="E69" s="185" t="str">
        <f>+'3 - Identificación del Riesgo'!H67</f>
        <v>Incumplimiento por parte de los proveedores de servicios e insumos de las Iniciativas Cofinanciadas</v>
      </c>
      <c r="F69" s="193" t="str">
        <f>+'3 - Identificación del Riesgo'!J67</f>
        <v>Posibilidad de afectación económica  presentando incrementos en los costos por la suspensión de la iniciativa cofinanciada debido a la falta de verificación de la capacidad operativa de los proveedores en la región</v>
      </c>
      <c r="G69" s="99" t="str">
        <f>+'3 - Identificación del Riesgo'!I67</f>
        <v>Afectación Económica o presupuestal</v>
      </c>
      <c r="H69" s="109"/>
      <c r="I69" s="50" t="str">
        <f>+'4 - Valor del Riesgo Inherente'!N68</f>
        <v>Extremo</v>
      </c>
      <c r="J69" s="50" t="str">
        <f t="shared" si="0"/>
        <v>Reducir</v>
      </c>
      <c r="K69" s="50" t="str">
        <f>+'5 - Diseño y Valoración Control'!V68</f>
        <v>Alto</v>
      </c>
      <c r="L69" s="50" t="str">
        <f t="shared" si="1"/>
        <v>Reducir</v>
      </c>
    </row>
    <row r="70" spans="2:12" s="34" customFormat="1" ht="150" customHeight="1" x14ac:dyDescent="0.25">
      <c r="B70" s="30" t="str">
        <f>+'3 - Identificación del Riesgo'!B68</f>
        <v>ACCESO A LA PROPIEDAD DE LA TIERRA Y LOS TERRITORIOS</v>
      </c>
      <c r="C70" s="185" t="str">
        <f>+'3 - Identificación del Riesgo'!F68</f>
        <v>EQUIPO INICIATIVAS COMUNITARIAS DAE</v>
      </c>
      <c r="D70" s="30" t="str">
        <f>+'3 - Identificación del Riesgo'!G68</f>
        <v>R 25</v>
      </c>
      <c r="E70" s="185" t="str">
        <f>+'3 - Identificación del Riesgo'!H68</f>
        <v>Incumplimiento por parte de los proveedores de servicios e insumos de las Iniciativas Cofinanciadas</v>
      </c>
      <c r="F70" s="193" t="str">
        <f>+'3 - Identificación del Riesgo'!J68</f>
        <v>Posibilidad de afectación económica  presentando incrementos en los costos por la suspensión de la iniciativa cofinanciada debido a la falta de verificación de la capacidad operativa de los proveedores en la región</v>
      </c>
      <c r="G70" s="99" t="str">
        <f>+'3 - Identificación del Riesgo'!I68</f>
        <v>Afectación Económica o presupuestal</v>
      </c>
      <c r="H70" s="109"/>
      <c r="I70" s="50" t="str">
        <f>+'4 - Valor del Riesgo Inherente'!N69</f>
        <v>Extremo</v>
      </c>
      <c r="J70" s="50" t="str">
        <f t="shared" si="0"/>
        <v>Reducir</v>
      </c>
      <c r="K70" s="50"/>
      <c r="L70" s="50"/>
    </row>
    <row r="71" spans="2:12" s="34" customFormat="1" ht="150" customHeight="1" x14ac:dyDescent="0.25">
      <c r="B71" s="30" t="str">
        <f>+'3 - Identificación del Riesgo'!B69</f>
        <v>ACCESO A LA PROPIEDAD DE LA TIERRA Y LOS TERRITORIOS</v>
      </c>
      <c r="C71" s="185" t="str">
        <f>+'3 - Identificación del Riesgo'!F69</f>
        <v>EQUIPO INICIATIVAS COMUNITARIAS DAE</v>
      </c>
      <c r="D71" s="30" t="str">
        <f>+'3 - Identificación del Riesgo'!G69</f>
        <v>R 25</v>
      </c>
      <c r="E71" s="185" t="str">
        <f>+'3 - Identificación del Riesgo'!H69</f>
        <v>Incumplimiento por parte de los proveedores de servicios e insumos de las Iniciativas Cofinanciadas</v>
      </c>
      <c r="F71" s="193" t="str">
        <f>+'3 - Identificación del Riesgo'!J69</f>
        <v>Posibilidad de afectación económica  presentando incrementos en los costos por la suspensión de la iniciativa cofinanciada debido a la falta de verificación de la capacidad operativa de los proveedores en la región</v>
      </c>
      <c r="G71" s="99" t="str">
        <f>+'3 - Identificación del Riesgo'!I69</f>
        <v>Afectación Económica o presupuestal</v>
      </c>
      <c r="H71" s="100">
        <f ca="1">+TODAY()-'3 - Identificación del Riesgo'!O69</f>
        <v>528</v>
      </c>
      <c r="I71" s="50" t="str">
        <f>+'4 - Valor del Riesgo Inherente'!N70</f>
        <v>Extremo</v>
      </c>
      <c r="J71" s="50" t="str">
        <f t="shared" si="0"/>
        <v>Reducir</v>
      </c>
      <c r="K71" s="50"/>
      <c r="L71" s="50"/>
    </row>
    <row r="72" spans="2:12" s="34" customFormat="1" ht="150" customHeight="1" x14ac:dyDescent="0.25">
      <c r="B72" s="30" t="str">
        <f>+'3 - Identificación del Riesgo'!B70</f>
        <v>ACCESO A LA PROPIEDAD DE LA TIERRA Y LOS TERRITORIOS</v>
      </c>
      <c r="C72" s="185" t="str">
        <f>+'3 - Identificación del Riesgo'!F70</f>
        <v>EQUIPO DE ADQUISICIONES DE PREDIOS Y/O MEJORAS DAE</v>
      </c>
      <c r="D72" s="30" t="str">
        <f>+'3 - Identificación del Riesgo'!G70</f>
        <v>R 26</v>
      </c>
      <c r="E72" s="185" t="str">
        <f>+'3 - Identificación del Riesgo'!H70</f>
        <v>Interrupción del proceso de compra directa de un predio y/o mejora</v>
      </c>
      <c r="F72" s="193" t="str">
        <f>+'3 -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2" s="99" t="str">
        <f>+'3 - Identificación del Riesgo'!I70</f>
        <v>Afectación Económica o presupuestal</v>
      </c>
      <c r="H72" s="109"/>
      <c r="I72" s="50" t="str">
        <f>+'4 - Valor del Riesgo Inherente'!N71</f>
        <v>Extremo</v>
      </c>
      <c r="J72" s="50" t="str">
        <f t="shared" si="0"/>
        <v>Reducir</v>
      </c>
      <c r="K72" s="50" t="str">
        <f>+'5 - Diseño y Valoración Control'!V71</f>
        <v>Extremo</v>
      </c>
      <c r="L72" s="50" t="str">
        <f t="shared" si="1"/>
        <v>Reducir</v>
      </c>
    </row>
    <row r="73" spans="2:12" s="34" customFormat="1" ht="150" customHeight="1" x14ac:dyDescent="0.25">
      <c r="B73" s="30" t="str">
        <f>+'3 - Identificación del Riesgo'!B71</f>
        <v>ACCESO A LA PROPIEDAD DE LA TIERRA Y LOS TERRITORIOS</v>
      </c>
      <c r="C73" s="185" t="str">
        <f>+'3 - Identificación del Riesgo'!F71</f>
        <v>EQUIPO DE ADQUISICIONES DE PREDIOS Y/O MEJORAS DAE</v>
      </c>
      <c r="D73" s="30" t="str">
        <f>+'3 - Identificación del Riesgo'!G71</f>
        <v>R 26</v>
      </c>
      <c r="E73" s="185" t="str">
        <f>+'3 - Identificación del Riesgo'!H71</f>
        <v>Interrupción del proceso de compra directa de un predio y/o mejora</v>
      </c>
      <c r="F73" s="193" t="str">
        <f>+'3 -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3" s="99" t="str">
        <f>+'3 - Identificación del Riesgo'!I71</f>
        <v>Afectación Económica o presupuestal</v>
      </c>
      <c r="H73" s="109"/>
      <c r="I73" s="50" t="str">
        <f>+'4 - Valor del Riesgo Inherente'!N72</f>
        <v>Extremo</v>
      </c>
      <c r="J73" s="50" t="str">
        <f t="shared" si="0"/>
        <v>Reducir</v>
      </c>
      <c r="K73" s="50" t="str">
        <f>+'5 - Diseño y Valoración Control'!V72</f>
        <v>Extremo</v>
      </c>
      <c r="L73" s="50" t="str">
        <f t="shared" si="1"/>
        <v>Reducir</v>
      </c>
    </row>
    <row r="74" spans="2:12" s="34" customFormat="1" ht="150" customHeight="1" x14ac:dyDescent="0.25">
      <c r="B74" s="30" t="str">
        <f>+'3 - Identificación del Riesgo'!B72</f>
        <v>ACCESO A LA PROPIEDAD DE LA TIERRA Y LOS TERRITORIOS</v>
      </c>
      <c r="C74" s="185" t="str">
        <f>+'3 - Identificación del Riesgo'!F72</f>
        <v>EQUIPO DE ADQUISICIONES DE PREDIOS Y/O MEJORAS DAE</v>
      </c>
      <c r="D74" s="30" t="str">
        <f>+'3 - Identificación del Riesgo'!G72</f>
        <v>R 26</v>
      </c>
      <c r="E74" s="185" t="str">
        <f>+'3 - Identificación del Riesgo'!H72</f>
        <v>Interrupción del proceso de compra directa de un predio y/o mejora</v>
      </c>
      <c r="F74" s="193" t="str">
        <f>+'3 -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G74" s="99" t="str">
        <f>+'3 - Identificación del Riesgo'!I72</f>
        <v>Afectación Económica o presupuestal</v>
      </c>
      <c r="H74" s="100">
        <f ca="1">+TODAY()-'3 - Identificación del Riesgo'!O72</f>
        <v>528</v>
      </c>
      <c r="I74" s="50" t="str">
        <f>+'4 - Valor del Riesgo Inherente'!N73</f>
        <v>Extremo</v>
      </c>
      <c r="J74" s="50" t="str">
        <f t="shared" si="0"/>
        <v>Reducir</v>
      </c>
      <c r="K74" s="50"/>
      <c r="L74" s="50"/>
    </row>
    <row r="75" spans="2:12" s="34" customFormat="1" ht="150" customHeight="1" x14ac:dyDescent="0.25">
      <c r="B75" s="30" t="str">
        <f>+'3 - Identificación del Riesgo'!B73</f>
        <v>ACCESO A LA PROPIEDAD DE LA TIERRA Y LOS TERRITORIOS</v>
      </c>
      <c r="C75" s="185" t="str">
        <f>+'3 - Identificación del Riesgo'!F73</f>
        <v>EQUIPO SISTEMAS DE INFORMACIÓN DAE</v>
      </c>
      <c r="D75" s="30" t="str">
        <f>+'3 - Identificación del Riesgo'!G73</f>
        <v>R 27</v>
      </c>
      <c r="E75" s="185" t="str">
        <f>+'3 - Identificación del Riesgo'!H73</f>
        <v>Falta de unificación en la información reportada</v>
      </c>
      <c r="F75" s="193" t="str">
        <f>+'3 - Identificación del Riesgo'!J73</f>
        <v>Posibilidad de Pérdida Reputacional por reporte de información imprecisa y variada debido a las diferentes archivos de datos para almacenamiento de la información y las distintas fuentes finales para el envío de la información</v>
      </c>
      <c r="G75" s="99" t="str">
        <f>+'3 - Identificación del Riesgo'!I73</f>
        <v>Pérdida Reputacional</v>
      </c>
      <c r="H75" s="109"/>
      <c r="I75" s="50" t="str">
        <f>+'4 - Valor del Riesgo Inherente'!N74</f>
        <v>Moderado</v>
      </c>
      <c r="J75" s="50" t="str">
        <f t="shared" ref="J75:J138" si="2">_xlfn.IFS(I75="Bajo","Aceptar",I75="Moderado","Reducir",I75="Alto","Reducir",I75="Extremo","Reducir")</f>
        <v>Reducir</v>
      </c>
      <c r="K75" s="50" t="str">
        <f>+'5 - Diseño y Valoración Control'!V74</f>
        <v>Moderado</v>
      </c>
      <c r="L75" s="50" t="str">
        <f t="shared" si="1"/>
        <v>Reducir</v>
      </c>
    </row>
    <row r="76" spans="2:12" s="34" customFormat="1" ht="150" customHeight="1" x14ac:dyDescent="0.25">
      <c r="B76" s="30" t="str">
        <f>+'3 - Identificación del Riesgo'!B74</f>
        <v>ACCESO A LA PROPIEDAD DE LA TIERRA Y LOS TERRITORIOS</v>
      </c>
      <c r="C76" s="185" t="str">
        <f>+'3 - Identificación del Riesgo'!F74</f>
        <v>EQUIPO SISTEMAS DE INFORMACIÓN DAE</v>
      </c>
      <c r="D76" s="30" t="str">
        <f>+'3 - Identificación del Riesgo'!G74</f>
        <v>R 27</v>
      </c>
      <c r="E76" s="185" t="str">
        <f>+'3 - Identificación del Riesgo'!H74</f>
        <v>Falta de unificación en la información reportada</v>
      </c>
      <c r="F76" s="193" t="str">
        <f>+'3 - Identificación del Riesgo'!J74</f>
        <v>Posibilidad de Pérdida Reputacional por reporte de información imprecisa y variada debido a las diferentes archivos de datos para almacenamiento de la información y las distintas fuentes finales para el envío de la información</v>
      </c>
      <c r="G76" s="99" t="str">
        <f>+'3 - Identificación del Riesgo'!I74</f>
        <v>Pérdida Reputacional</v>
      </c>
      <c r="H76" s="109"/>
      <c r="I76" s="50" t="str">
        <f>+'4 - Valor del Riesgo Inherente'!N75</f>
        <v>Moderado</v>
      </c>
      <c r="J76" s="50" t="str">
        <f t="shared" si="2"/>
        <v>Reducir</v>
      </c>
      <c r="K76" s="50"/>
      <c r="L76" s="50"/>
    </row>
    <row r="77" spans="2:12" s="34" customFormat="1" ht="150" customHeight="1" x14ac:dyDescent="0.25">
      <c r="B77" s="30" t="str">
        <f>+'3 - Identificación del Riesgo'!B75</f>
        <v>ACCESO A LA PROPIEDAD DE LA TIERRA Y LOS TERRITORIOS</v>
      </c>
      <c r="C77" s="185" t="str">
        <f>+'3 - Identificación del Riesgo'!F75</f>
        <v>EQUIPO SISTEMAS DE INFORMACIÓN DAE</v>
      </c>
      <c r="D77" s="30" t="str">
        <f>+'3 - Identificación del Riesgo'!G75</f>
        <v>R 28</v>
      </c>
      <c r="E77" s="185" t="str">
        <f>+'3 - Identificación del Riesgo'!H75</f>
        <v>Demora en la revisión de las diferentes peticiones presentadas por las comunidades étnicas a cargo de la DAE</v>
      </c>
      <c r="F77" s="193" t="str">
        <f>+'3 -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7" s="99" t="str">
        <f>+'3 - Identificación del Riesgo'!I75</f>
        <v>Pérdida Reputacional</v>
      </c>
      <c r="H77" s="100">
        <f ca="1">+TODAY()-'3 - Identificación del Riesgo'!O75</f>
        <v>528</v>
      </c>
      <c r="I77" s="50" t="str">
        <f>+'4 - Valor del Riesgo Inherente'!N76</f>
        <v>Extremo</v>
      </c>
      <c r="J77" s="50" t="str">
        <f t="shared" si="2"/>
        <v>Reducir</v>
      </c>
      <c r="K77" s="50" t="str">
        <f>+'5 - Diseño y Valoración Control'!V76</f>
        <v>Extremo</v>
      </c>
      <c r="L77" s="50" t="str">
        <f t="shared" ref="L77:L138" si="3">+_xlfn.IFS(K77="Bajo","Aceptar",K77="Moderado","Reducir",K77="Alto","Reducir",K77="Extremo","Reducir")</f>
        <v>Reducir</v>
      </c>
    </row>
    <row r="78" spans="2:12" s="34" customFormat="1" ht="150" customHeight="1" x14ac:dyDescent="0.25">
      <c r="B78" s="30" t="str">
        <f>+'3 - Identificación del Riesgo'!B76</f>
        <v>ACCESO A LA PROPIEDAD DE LA TIERRA Y LOS TERRITORIOS</v>
      </c>
      <c r="C78" s="185" t="str">
        <f>+'3 - Identificación del Riesgo'!F76</f>
        <v>EQUIPO SISTEMAS DE INFORMACIÓN DAE</v>
      </c>
      <c r="D78" s="30" t="str">
        <f>+'3 - Identificación del Riesgo'!G76</f>
        <v>R 28</v>
      </c>
      <c r="E78" s="185" t="str">
        <f>+'3 - Identificación del Riesgo'!H76</f>
        <v>Demora en la revisión de las diferentes peticiones presentadas por las comunidades étnicas a cargo de la DAE</v>
      </c>
      <c r="F78" s="193" t="str">
        <f>+'3 -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G78" s="99" t="str">
        <f>+'3 - Identificación del Riesgo'!I76</f>
        <v>Pérdida Reputacional</v>
      </c>
      <c r="H78" s="109"/>
      <c r="I78" s="50" t="str">
        <f>+'4 - Valor del Riesgo Inherente'!N77</f>
        <v>Extremo</v>
      </c>
      <c r="J78" s="50" t="str">
        <f t="shared" si="2"/>
        <v>Reducir</v>
      </c>
      <c r="K78" s="50"/>
      <c r="L78" s="50"/>
    </row>
    <row r="79" spans="2:12" s="34" customFormat="1" ht="150" customHeight="1" x14ac:dyDescent="0.25">
      <c r="B79" s="30" t="str">
        <f>+'3 - Identificación del Riesgo'!B77</f>
        <v>ACCESO A LA PROPIEDAD DE LA TIERRA Y LOS TERRITORIOS</v>
      </c>
      <c r="C79" s="185" t="str">
        <f>+'3 - Identificación del Riesgo'!F77</f>
        <v>DIRECCIÓN DE ACCESO A TIERRAS</v>
      </c>
      <c r="D79" s="30" t="str">
        <f>+'3 - Identificación del Riesgo'!G77</f>
        <v>R 29</v>
      </c>
      <c r="E79" s="185" t="str">
        <f>+'3 - Identificación del Riesgo'!H77</f>
        <v>Incumplimiento  de adquisición de predios en el marco de Políticas del Gobierno</v>
      </c>
      <c r="F79" s="193" t="str">
        <f>+'3 -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79" s="99" t="str">
        <f>+'3 - Identificación del Riesgo'!I77</f>
        <v>Pérdida Reputacional</v>
      </c>
      <c r="H79" s="109"/>
      <c r="I79" s="50" t="str">
        <f>+'4 - Valor del Riesgo Inherente'!N78</f>
        <v>Extremo</v>
      </c>
      <c r="J79" s="50" t="str">
        <f t="shared" si="2"/>
        <v>Reducir</v>
      </c>
      <c r="K79" s="50" t="str">
        <f>+'5 - Diseño y Valoración Control'!V78</f>
        <v>Extremo</v>
      </c>
      <c r="L79" s="50" t="str">
        <f t="shared" si="3"/>
        <v>Reducir</v>
      </c>
    </row>
    <row r="80" spans="2:12" s="34" customFormat="1" ht="150" customHeight="1" x14ac:dyDescent="0.25">
      <c r="B80" s="30" t="str">
        <f>+'3 - Identificación del Riesgo'!B78</f>
        <v>ACCESO A LA PROPIEDAD DE LA TIERRA Y LOS TERRITORIOS</v>
      </c>
      <c r="C80" s="185" t="str">
        <f>+'3 - Identificación del Riesgo'!F78</f>
        <v>DIRECCIÓN DE ACCESO A TIERRAS</v>
      </c>
      <c r="D80" s="30" t="str">
        <f>+'3 - Identificación del Riesgo'!G78</f>
        <v>R 29</v>
      </c>
      <c r="E80" s="185" t="str">
        <f>+'3 - Identificación del Riesgo'!H78</f>
        <v>Incumplimiento  de adquisición de predios en el marco de Políticas del Gobierno</v>
      </c>
      <c r="F80" s="193" t="str">
        <f>+'3 -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0" s="99" t="str">
        <f>+'3 - Identificación del Riesgo'!I78</f>
        <v>Pérdida Reputacional</v>
      </c>
      <c r="H80" s="100">
        <f ca="1">+TODAY()-'3 - Identificación del Riesgo'!O78</f>
        <v>528</v>
      </c>
      <c r="I80" s="50" t="str">
        <f>+'4 - Valor del Riesgo Inherente'!N79</f>
        <v>Extremo</v>
      </c>
      <c r="J80" s="50" t="str">
        <f t="shared" si="2"/>
        <v>Reducir</v>
      </c>
      <c r="K80" s="50" t="str">
        <f>+'5 - Diseño y Valoración Control'!V79</f>
        <v>Extremo</v>
      </c>
      <c r="L80" s="50" t="str">
        <f t="shared" si="3"/>
        <v>Reducir</v>
      </c>
    </row>
    <row r="81" spans="2:12" s="34" customFormat="1" ht="150" customHeight="1" x14ac:dyDescent="0.25">
      <c r="B81" s="30" t="str">
        <f>+'3 - Identificación del Riesgo'!B79</f>
        <v>ACCESO A LA PROPIEDAD DE LA TIERRA Y LOS TERRITORIOS</v>
      </c>
      <c r="C81" s="185" t="str">
        <f>+'3 - Identificación del Riesgo'!F79</f>
        <v>DIRECCIÓN DE ACCESO A TIERRAS</v>
      </c>
      <c r="D81" s="30" t="str">
        <f>+'3 - Identificación del Riesgo'!G79</f>
        <v>R 29</v>
      </c>
      <c r="E81" s="185" t="str">
        <f>+'3 - Identificación del Riesgo'!H79</f>
        <v>Incumplimiento  de adquisición de predios en el marco de Políticas del Gobierno</v>
      </c>
      <c r="F81" s="193" t="str">
        <f>+'3 -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G81" s="99" t="str">
        <f>+'3 - Identificación del Riesgo'!I79</f>
        <v>Pérdida Reputacional</v>
      </c>
      <c r="H81" s="109"/>
      <c r="I81" s="50" t="str">
        <f>+'4 - Valor del Riesgo Inherente'!N80</f>
        <v>Extremo</v>
      </c>
      <c r="J81" s="50" t="str">
        <f t="shared" si="2"/>
        <v>Reducir</v>
      </c>
      <c r="K81" s="50"/>
      <c r="L81" s="50"/>
    </row>
    <row r="82" spans="2:12" s="34" customFormat="1" ht="150" customHeight="1" x14ac:dyDescent="0.25">
      <c r="B82" s="30" t="str">
        <f>+'3 - Identificación del Riesgo'!B80</f>
        <v>ACCESO A LA PROPIEDAD DE LA TIERRA Y LOS TERRITORIOS</v>
      </c>
      <c r="C82" s="185" t="str">
        <f>+'3 - Identificación del Riesgo'!F80</f>
        <v>SUBDIRECCIÓN DE ACCESO A TIERRAS EN ZONAS FOCALIZADAS</v>
      </c>
      <c r="D82" s="30" t="str">
        <f>+'3 - Identificación del Riesgo'!G80</f>
        <v>R 30</v>
      </c>
      <c r="E82" s="185" t="str">
        <f>+'3 - Identificación del Riesgo'!H80</f>
        <v>Materializar un subsidio que no cumpla con los requisitos establecidos</v>
      </c>
      <c r="F82" s="193" t="str">
        <f>+'3 -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2" s="99" t="str">
        <f>+'3 - Identificación del Riesgo'!I80</f>
        <v>Afectación Económica o presupuestal</v>
      </c>
      <c r="H82" s="109"/>
      <c r="I82" s="50" t="str">
        <f>+'4 - Valor del Riesgo Inherente'!N81</f>
        <v>Extremo</v>
      </c>
      <c r="J82" s="50" t="str">
        <f t="shared" si="2"/>
        <v>Reducir</v>
      </c>
      <c r="K82" s="50" t="str">
        <f>+'5 - Diseño y Valoración Control'!V81</f>
        <v>Extremo</v>
      </c>
      <c r="L82" s="50" t="str">
        <f t="shared" si="3"/>
        <v>Reducir</v>
      </c>
    </row>
    <row r="83" spans="2:12" s="34" customFormat="1" ht="150" customHeight="1" x14ac:dyDescent="0.25">
      <c r="B83" s="30" t="str">
        <f>+'3 - Identificación del Riesgo'!B81</f>
        <v>ACCESO A LA PROPIEDAD DE LA TIERRA Y LOS TERRITORIOS</v>
      </c>
      <c r="C83" s="185" t="str">
        <f>+'3 - Identificación del Riesgo'!F81</f>
        <v>SUBDIRECCIÓN DE ACCESO A TIERRAS EN ZONAS FOCALIZADAS</v>
      </c>
      <c r="D83" s="30" t="str">
        <f>+'3 - Identificación del Riesgo'!G81</f>
        <v>R 30</v>
      </c>
      <c r="E83" s="185" t="str">
        <f>+'3 - Identificación del Riesgo'!H81</f>
        <v>Materializar un subsidio que no cumpla con los requisitos establecidos</v>
      </c>
      <c r="F83" s="193" t="str">
        <f>+'3 -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3" s="99" t="str">
        <f>+'3 - Identificación del Riesgo'!I81</f>
        <v>Afectación Económica o presupuestal</v>
      </c>
      <c r="H83" s="100">
        <f ca="1">+TODAY()-'3 - Identificación del Riesgo'!O81</f>
        <v>528</v>
      </c>
      <c r="I83" s="50" t="str">
        <f>+'4 - Valor del Riesgo Inherente'!N82</f>
        <v>Extremo</v>
      </c>
      <c r="J83" s="50" t="str">
        <f t="shared" si="2"/>
        <v>Reducir</v>
      </c>
      <c r="K83" s="50" t="str">
        <f>+'5 - Diseño y Valoración Control'!V82</f>
        <v>Extremo</v>
      </c>
      <c r="L83" s="50" t="str">
        <f t="shared" si="3"/>
        <v>Reducir</v>
      </c>
    </row>
    <row r="84" spans="2:12" s="34" customFormat="1" ht="150" customHeight="1" x14ac:dyDescent="0.25">
      <c r="B84" s="30" t="str">
        <f>+'3 - Identificación del Riesgo'!B82</f>
        <v>ACCESO A LA PROPIEDAD DE LA TIERRA Y LOS TERRITORIOS</v>
      </c>
      <c r="C84" s="185" t="str">
        <f>+'3 - Identificación del Riesgo'!F82</f>
        <v>SUBDIRECCIÓN DE ACCESO A TIERRAS EN ZONAS FOCALIZADAS</v>
      </c>
      <c r="D84" s="30" t="str">
        <f>+'3 - Identificación del Riesgo'!G82</f>
        <v>R 30</v>
      </c>
      <c r="E84" s="185" t="str">
        <f>+'3 - Identificación del Riesgo'!H82</f>
        <v>Materializar un subsidio que no cumpla con los requisitos establecidos</v>
      </c>
      <c r="F84" s="193" t="str">
        <f>+'3 -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4" s="99" t="str">
        <f>+'3 - Identificación del Riesgo'!I82</f>
        <v>Afectación Económica o presupuestal</v>
      </c>
      <c r="H84" s="109"/>
      <c r="I84" s="50" t="str">
        <f>+'4 - Valor del Riesgo Inherente'!N83</f>
        <v>Extremo</v>
      </c>
      <c r="J84" s="50" t="str">
        <f t="shared" si="2"/>
        <v>Reducir</v>
      </c>
      <c r="K84" s="50" t="str">
        <f>+'5 - Diseño y Valoración Control'!V83</f>
        <v>Alto</v>
      </c>
      <c r="L84" s="50" t="str">
        <f t="shared" si="3"/>
        <v>Reducir</v>
      </c>
    </row>
    <row r="85" spans="2:12" s="34" customFormat="1" ht="150" customHeight="1" x14ac:dyDescent="0.25">
      <c r="B85" s="30" t="str">
        <f>+'3 - Identificación del Riesgo'!B83</f>
        <v>ACCESO A LA PROPIEDAD DE LA TIERRA Y LOS TERRITORIOS</v>
      </c>
      <c r="C85" s="185" t="str">
        <f>+'3 - Identificación del Riesgo'!F83</f>
        <v>SUBDIRECCIÓN DE ACCESO A TIERRAS EN ZONAS FOCALIZADAS</v>
      </c>
      <c r="D85" s="30" t="str">
        <f>+'3 - Identificación del Riesgo'!G83</f>
        <v>R 30</v>
      </c>
      <c r="E85" s="185" t="str">
        <f>+'3 - Identificación del Riesgo'!H83</f>
        <v>Materializar un subsidio que no cumpla con los requisitos establecidos</v>
      </c>
      <c r="F85" s="193" t="str">
        <f>+'3 -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G85" s="99" t="str">
        <f>+'3 - Identificación del Riesgo'!I83</f>
        <v>Afectación Económica o presupuestal</v>
      </c>
      <c r="H85" s="109"/>
      <c r="I85" s="50" t="str">
        <f>+'4 - Valor del Riesgo Inherente'!N84</f>
        <v>Extremo</v>
      </c>
      <c r="J85" s="50" t="str">
        <f t="shared" si="2"/>
        <v>Reducir</v>
      </c>
      <c r="K85" s="50"/>
      <c r="L85" s="50"/>
    </row>
    <row r="86" spans="2:12" s="34" customFormat="1" ht="150" customHeight="1" x14ac:dyDescent="0.25">
      <c r="B86" s="30" t="str">
        <f>+'3 - Identificación del Riesgo'!B84</f>
        <v>ACCESO A LA PROPIEDAD DE LA TIERRA Y LOS TERRITORIOS</v>
      </c>
      <c r="C86" s="185" t="str">
        <f>+'3 - Identificación del Riesgo'!F84</f>
        <v>SUBDIRECCIÓN DE ACCESO A TIERRAS EN ZONAS FOCALIZADAS</v>
      </c>
      <c r="D86" s="30" t="str">
        <f>+'3 - Identificación del Riesgo'!G84</f>
        <v>R 31</v>
      </c>
      <c r="E86" s="185" t="str">
        <f>+'3 - Identificación del Riesgo'!H84</f>
        <v>Adjudicación de baldíos a persona natural, sin el cumplimiento de requisitos jurídicos, agronómicos y catastrales en los municipios focalizados</v>
      </c>
      <c r="F86" s="193" t="str">
        <f>+'3 -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6" s="99" t="str">
        <f>+'3 - Identificación del Riesgo'!I84</f>
        <v>Pérdida Reputacional</v>
      </c>
      <c r="H86" s="100">
        <f ca="1">+TODAY()-'3 - Identificación del Riesgo'!O84</f>
        <v>528</v>
      </c>
      <c r="I86" s="50" t="str">
        <f>+'4 - Valor del Riesgo Inherente'!N85</f>
        <v>Extremo</v>
      </c>
      <c r="J86" s="50" t="str">
        <f t="shared" si="2"/>
        <v>Reducir</v>
      </c>
      <c r="K86" s="50" t="str">
        <f>+'5 - Diseño y Valoración Control'!V85</f>
        <v>Extremo</v>
      </c>
      <c r="L86" s="50" t="str">
        <f t="shared" si="3"/>
        <v>Reducir</v>
      </c>
    </row>
    <row r="87" spans="2:12" s="34" customFormat="1" ht="150" customHeight="1" x14ac:dyDescent="0.25">
      <c r="B87" s="30" t="str">
        <f>+'3 - Identificación del Riesgo'!B85</f>
        <v>ACCESO A LA PROPIEDAD DE LA TIERRA Y LOS TERRITORIOS</v>
      </c>
      <c r="C87" s="185" t="str">
        <f>+'3 - Identificación del Riesgo'!F85</f>
        <v>SUBDIRECCIÓN DE ACCESO A TIERRAS EN ZONAS FOCALIZADAS</v>
      </c>
      <c r="D87" s="30" t="str">
        <f>+'3 - Identificación del Riesgo'!G85</f>
        <v>R 31</v>
      </c>
      <c r="E87" s="185" t="str">
        <f>+'3 - Identificación del Riesgo'!H85</f>
        <v>Adjudicación de baldíos a persona natural, sin el cumplimiento de requisitos jurídicos, agronómicos y catastrales en los municipios focalizados</v>
      </c>
      <c r="F87" s="193" t="str">
        <f>+'3 -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7" s="99" t="str">
        <f>+'3 - Identificación del Riesgo'!I85</f>
        <v>Pérdida Reputacional</v>
      </c>
      <c r="H87" s="109"/>
      <c r="I87" s="50" t="str">
        <f>+'4 - Valor del Riesgo Inherente'!N86</f>
        <v>Extremo</v>
      </c>
      <c r="J87" s="50" t="str">
        <f t="shared" si="2"/>
        <v>Reducir</v>
      </c>
      <c r="K87" s="50" t="str">
        <f>+'5 - Diseño y Valoración Control'!V86</f>
        <v>Extremo</v>
      </c>
      <c r="L87" s="50" t="str">
        <f t="shared" si="3"/>
        <v>Reducir</v>
      </c>
    </row>
    <row r="88" spans="2:12" s="34" customFormat="1" ht="150" customHeight="1" x14ac:dyDescent="0.25">
      <c r="B88" s="30" t="str">
        <f>+'3 - Identificación del Riesgo'!B86</f>
        <v>ACCESO A LA PROPIEDAD DE LA TIERRA Y LOS TERRITORIOS</v>
      </c>
      <c r="C88" s="185" t="str">
        <f>+'3 - Identificación del Riesgo'!F86</f>
        <v>SUBDIRECCIÓN DE ACCESO A TIERRAS EN ZONAS FOCALIZADAS</v>
      </c>
      <c r="D88" s="30" t="str">
        <f>+'3 - Identificación del Riesgo'!G86</f>
        <v>R 31</v>
      </c>
      <c r="E88" s="185" t="str">
        <f>+'3 - Identificación del Riesgo'!H86</f>
        <v>Adjudicación de baldíos a persona natural, sin el cumplimiento de requisitos jurídicos, agronómicos y catastrales en los municipios focalizados</v>
      </c>
      <c r="F88" s="193" t="str">
        <f>+'3 -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G88" s="99" t="str">
        <f>+'3 - Identificación del Riesgo'!I86</f>
        <v>Pérdida Reputacional</v>
      </c>
      <c r="H88" s="109"/>
      <c r="I88" s="50" t="str">
        <f>+'4 - Valor del Riesgo Inherente'!N87</f>
        <v>Extremo</v>
      </c>
      <c r="J88" s="50" t="str">
        <f t="shared" si="2"/>
        <v>Reducir</v>
      </c>
      <c r="K88" s="50"/>
      <c r="L88" s="50"/>
    </row>
    <row r="89" spans="2:12" s="34" customFormat="1" ht="150" customHeight="1" x14ac:dyDescent="0.25">
      <c r="B89" s="30" t="str">
        <f>+'3 - Identificación del Riesgo'!B87</f>
        <v>ACCESO A LA PROPIEDAD DE LA TIERRA Y LOS TERRITORIOS</v>
      </c>
      <c r="C89" s="185" t="str">
        <f>+'3 - Identificación del Riesgo'!F87</f>
        <v>SUBDIRECCIÓN DE ACCESO A TIERRAS POR DEMANDA Y DESCONGESTIÓN</v>
      </c>
      <c r="D89" s="30" t="str">
        <f>+'3 - Identificación del Riesgo'!G87</f>
        <v>R 32</v>
      </c>
      <c r="E89" s="185" t="str">
        <f>+'3 - Identificación del Riesgo'!H87</f>
        <v xml:space="preserve">Demoras en ejecutar las etapas propias del procedimiento por causas internas de revocatoria de predios no focalizados </v>
      </c>
      <c r="F89" s="193" t="str">
        <f>+'3 -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89" s="99" t="str">
        <f>+'3 - Identificación del Riesgo'!I87</f>
        <v>Pérdida Reputacional</v>
      </c>
      <c r="H89" s="100">
        <f ca="1">+TODAY()-'3 - Identificación del Riesgo'!O87</f>
        <v>528</v>
      </c>
      <c r="I89" s="50" t="str">
        <f>+'4 - Valor del Riesgo Inherente'!N88</f>
        <v>Extremo</v>
      </c>
      <c r="J89" s="50" t="str">
        <f t="shared" si="2"/>
        <v>Reducir</v>
      </c>
      <c r="K89" s="50" t="str">
        <f>+'5 - Diseño y Valoración Control'!V88</f>
        <v>Extremo</v>
      </c>
      <c r="L89" s="50" t="str">
        <f t="shared" si="3"/>
        <v>Reducir</v>
      </c>
    </row>
    <row r="90" spans="2:12" s="34" customFormat="1" ht="150" customHeight="1" x14ac:dyDescent="0.25">
      <c r="B90" s="30" t="str">
        <f>+'3 - Identificación del Riesgo'!B88</f>
        <v>ACCESO A LA PROPIEDAD DE LA TIERRA Y LOS TERRITORIOS</v>
      </c>
      <c r="C90" s="185" t="str">
        <f>+'3 - Identificación del Riesgo'!F88</f>
        <v>SUBDIRECCIÓN DE ACCESO A TIERRAS POR DEMANDA Y DESCONGESTIÓN</v>
      </c>
      <c r="D90" s="30" t="str">
        <f>+'3 - Identificación del Riesgo'!G88</f>
        <v>R 32</v>
      </c>
      <c r="E90" s="185" t="str">
        <f>+'3 - Identificación del Riesgo'!H88</f>
        <v xml:space="preserve">Demoras en ejecutar las etapas propias del procedimiento por causas internas de revocatoria de predios no focalizados </v>
      </c>
      <c r="F90" s="193" t="str">
        <f>+'3 -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0" s="99" t="str">
        <f>+'3 - Identificación del Riesgo'!I88</f>
        <v>Pérdida Reputacional</v>
      </c>
      <c r="H90" s="109"/>
      <c r="I90" s="50" t="str">
        <f>+'4 - Valor del Riesgo Inherente'!N89</f>
        <v>Extremo</v>
      </c>
      <c r="J90" s="50" t="str">
        <f t="shared" si="2"/>
        <v>Reducir</v>
      </c>
      <c r="K90" s="50" t="str">
        <f>+'5 - Diseño y Valoración Control'!V89</f>
        <v>Alto</v>
      </c>
      <c r="L90" s="50" t="str">
        <f t="shared" si="3"/>
        <v>Reducir</v>
      </c>
    </row>
    <row r="91" spans="2:12" s="34" customFormat="1" ht="150" customHeight="1" x14ac:dyDescent="0.25">
      <c r="B91" s="30" t="str">
        <f>+'3 - Identificación del Riesgo'!B89</f>
        <v>ACCESO A LA PROPIEDAD DE LA TIERRA Y LOS TERRITORIOS</v>
      </c>
      <c r="C91" s="185" t="str">
        <f>+'3 - Identificación del Riesgo'!F89</f>
        <v>SUBDIRECCIÓN DE ACCESO A TIERRAS POR DEMANDA Y DESCONGESTIÓN</v>
      </c>
      <c r="D91" s="30" t="str">
        <f>+'3 - Identificación del Riesgo'!G89</f>
        <v>R 32</v>
      </c>
      <c r="E91" s="185" t="str">
        <f>+'3 - Identificación del Riesgo'!H89</f>
        <v xml:space="preserve">Demoras en ejecutar las etapas propias del procedimiento por causas internas de revocatoria de predios no focalizados </v>
      </c>
      <c r="F91" s="193" t="str">
        <f>+'3 -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G91" s="99" t="str">
        <f>+'3 - Identificación del Riesgo'!I89</f>
        <v>Pérdida Reputacional</v>
      </c>
      <c r="H91" s="109"/>
      <c r="I91" s="50" t="str">
        <f>+'4 - Valor del Riesgo Inherente'!N90</f>
        <v>Extremo</v>
      </c>
      <c r="J91" s="50" t="str">
        <f t="shared" si="2"/>
        <v>Reducir</v>
      </c>
      <c r="K91" s="50"/>
      <c r="L91" s="50"/>
    </row>
    <row r="92" spans="2:12" s="34" customFormat="1" ht="150" customHeight="1" x14ac:dyDescent="0.25">
      <c r="B92" s="30" t="str">
        <f>+'3 - Identificación del Riesgo'!B90</f>
        <v>ACCESO A LA PROPIEDAD DE LA TIERRA Y LOS TERRITORIOS</v>
      </c>
      <c r="C92" s="185" t="str">
        <f>+'3 - Identificación del Riesgo'!F90</f>
        <v>SUBDIRECCIÓN DE ACCESO A TIERRAS EN ZONAS FOCALIZADAS</v>
      </c>
      <c r="D92" s="30" t="str">
        <f>+'3 - Identificación del Riesgo'!G90</f>
        <v>R 33</v>
      </c>
      <c r="E92" s="185" t="str">
        <f>+'3 - Identificación del Riesgo'!H90</f>
        <v xml:space="preserve">Demoras en ejecutar las etapas propias del procedimiento por causas internas de revocatoria de predios focalizados </v>
      </c>
      <c r="F92" s="193" t="str">
        <f>+'3 -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2" s="99" t="str">
        <f>+'3 - Identificación del Riesgo'!I90</f>
        <v>Pérdida Reputacional</v>
      </c>
      <c r="H92" s="100">
        <f ca="1">+TODAY()-'3 - Identificación del Riesgo'!O90</f>
        <v>528</v>
      </c>
      <c r="I92" s="50" t="str">
        <f>+'4 - Valor del Riesgo Inherente'!N91</f>
        <v>Extremo</v>
      </c>
      <c r="J92" s="50" t="str">
        <f t="shared" si="2"/>
        <v>Reducir</v>
      </c>
      <c r="K92" s="50" t="str">
        <f>+'5 - Diseño y Valoración Control'!V91</f>
        <v>Extremo</v>
      </c>
      <c r="L92" s="50" t="str">
        <f t="shared" si="3"/>
        <v>Reducir</v>
      </c>
    </row>
    <row r="93" spans="2:12" s="34" customFormat="1" ht="150" customHeight="1" x14ac:dyDescent="0.25">
      <c r="B93" s="30" t="str">
        <f>+'3 - Identificación del Riesgo'!B91</f>
        <v>ACCESO A LA PROPIEDAD DE LA TIERRA Y LOS TERRITORIOS</v>
      </c>
      <c r="C93" s="185" t="str">
        <f>+'3 - Identificación del Riesgo'!F91</f>
        <v>SUBDIRECCIÓN DE ACCESO A TIERRAS EN ZONAS FOCALIZADAS</v>
      </c>
      <c r="D93" s="30" t="str">
        <f>+'3 - Identificación del Riesgo'!G91</f>
        <v>R 33</v>
      </c>
      <c r="E93" s="185" t="str">
        <f>+'3 - Identificación del Riesgo'!H91</f>
        <v xml:space="preserve">Demoras en ejecutar las etapas propias del procedimiento por causas internas de revocatoria de predios focalizados </v>
      </c>
      <c r="F93" s="193" t="str">
        <f>+'3 -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3" s="99" t="str">
        <f>+'3 - Identificación del Riesgo'!I91</f>
        <v>Pérdida Reputacional</v>
      </c>
      <c r="H93" s="109"/>
      <c r="I93" s="50" t="str">
        <f>+'4 - Valor del Riesgo Inherente'!N92</f>
        <v>Extremo</v>
      </c>
      <c r="J93" s="50" t="str">
        <f t="shared" si="2"/>
        <v>Reducir</v>
      </c>
      <c r="K93" s="50" t="str">
        <f>+'5 - Diseño y Valoración Control'!V92</f>
        <v>Alto</v>
      </c>
      <c r="L93" s="50" t="str">
        <f t="shared" si="3"/>
        <v>Reducir</v>
      </c>
    </row>
    <row r="94" spans="2:12" s="34" customFormat="1" ht="150" customHeight="1" x14ac:dyDescent="0.25">
      <c r="B94" s="30" t="str">
        <f>+'3 - Identificación del Riesgo'!B92</f>
        <v>ACCESO A LA PROPIEDAD DE LA TIERRA Y LOS TERRITORIOS</v>
      </c>
      <c r="C94" s="185" t="str">
        <f>+'3 - Identificación del Riesgo'!F92</f>
        <v>SUBDIRECCIÓN DE ACCESO A TIERRAS EN ZONAS FOCALIZADAS</v>
      </c>
      <c r="D94" s="30" t="str">
        <f>+'3 - Identificación del Riesgo'!G92</f>
        <v>R 33</v>
      </c>
      <c r="E94" s="185" t="str">
        <f>+'3 - Identificación del Riesgo'!H92</f>
        <v xml:space="preserve">Demoras en ejecutar las etapas propias del procedimiento por causas internas de revocatoria de predios focalizados </v>
      </c>
      <c r="F94" s="193" t="str">
        <f>+'3 -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G94" s="99" t="str">
        <f>+'3 - Identificación del Riesgo'!I92</f>
        <v>Pérdida Reputacional</v>
      </c>
      <c r="H94" s="109"/>
      <c r="I94" s="50" t="str">
        <f>+'4 - Valor del Riesgo Inherente'!N93</f>
        <v>Extremo</v>
      </c>
      <c r="J94" s="50" t="str">
        <f t="shared" si="2"/>
        <v>Reducir</v>
      </c>
      <c r="K94" s="50"/>
      <c r="L94" s="50"/>
    </row>
    <row r="95" spans="2:12" s="34" customFormat="1" ht="150" customHeight="1" x14ac:dyDescent="0.25">
      <c r="B95" s="30" t="str">
        <f>+'3 - Identificación del Riesgo'!B93</f>
        <v>ACCESO A LA PROPIEDAD DE LA TIERRA Y LOS TERRITORIOS</v>
      </c>
      <c r="C95" s="185" t="str">
        <f>+'3 - Identificación del Riesgo'!F93</f>
        <v>DIRECCIÓN DE ACCESO A TIERRAS</v>
      </c>
      <c r="D95" s="30" t="str">
        <f>+'3 - Identificación del Riesgo'!G93</f>
        <v>R 34</v>
      </c>
      <c r="E95" s="185" t="str">
        <f>+'3 - Identificación del Riesgo'!H93</f>
        <v>Redireccionamiento equivocado de las solicitudes que ingresan a la DAT</v>
      </c>
      <c r="F95" s="193" t="str">
        <f>+'3 -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5" s="99" t="str">
        <f>+'3 - Identificación del Riesgo'!I93</f>
        <v>Pérdida Reputacional</v>
      </c>
      <c r="H95" s="100">
        <f ca="1">+TODAY()-'3 - Identificación del Riesgo'!O93</f>
        <v>528</v>
      </c>
      <c r="I95" s="50" t="str">
        <f>+'4 - Valor del Riesgo Inherente'!N94</f>
        <v>Extremo</v>
      </c>
      <c r="J95" s="50" t="str">
        <f t="shared" si="2"/>
        <v>Reducir</v>
      </c>
      <c r="K95" s="50" t="str">
        <f>+'5 - Diseño y Valoración Control'!V94</f>
        <v>Extremo</v>
      </c>
      <c r="L95" s="50" t="str">
        <f t="shared" si="3"/>
        <v>Reducir</v>
      </c>
    </row>
    <row r="96" spans="2:12" s="34" customFormat="1" ht="150" customHeight="1" x14ac:dyDescent="0.25">
      <c r="B96" s="30" t="str">
        <f>+'3 - Identificación del Riesgo'!B94</f>
        <v>ACCESO A LA PROPIEDAD DE LA TIERRA Y LOS TERRITORIOS</v>
      </c>
      <c r="C96" s="185" t="str">
        <f>+'3 - Identificación del Riesgo'!F94</f>
        <v>DIRECCIÓN DE ACCESO A TIERRAS</v>
      </c>
      <c r="D96" s="30" t="str">
        <f>+'3 - Identificación del Riesgo'!G94</f>
        <v>R 34</v>
      </c>
      <c r="E96" s="185" t="str">
        <f>+'3 - Identificación del Riesgo'!H94</f>
        <v>Redireccionamiento equivocado de las solicitudes que ingresan a la DAT</v>
      </c>
      <c r="F96" s="193" t="str">
        <f>+'3 -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G96" s="99" t="str">
        <f>+'3 - Identificación del Riesgo'!I94</f>
        <v>Pérdida Reputacional</v>
      </c>
      <c r="H96" s="109"/>
      <c r="I96" s="50" t="str">
        <f>+'4 - Valor del Riesgo Inherente'!N95</f>
        <v>Extremo</v>
      </c>
      <c r="J96" s="50" t="str">
        <f t="shared" si="2"/>
        <v>Reducir</v>
      </c>
      <c r="K96" s="50"/>
      <c r="L96" s="50"/>
    </row>
    <row r="97" spans="2:12" s="34" customFormat="1" ht="150" customHeight="1" x14ac:dyDescent="0.25">
      <c r="B97" s="30" t="str">
        <f>+'3 - Identificación del Riesgo'!B95</f>
        <v>ADMINISTRACIÓN DE TIERRAS</v>
      </c>
      <c r="C97" s="185" t="str">
        <f>+'3 - Identificación del Riesgo'!F95</f>
        <v>EQUIPO SISTEMAS DE INFORMACIÓN DAE</v>
      </c>
      <c r="D97" s="30" t="str">
        <f>+'3 - Identificación del Riesgo'!G95</f>
        <v>R 35</v>
      </c>
      <c r="E97" s="185" t="str">
        <f>+'3 - Identificación del Riesgo'!H95</f>
        <v>Demora en la revisión de las diferentes peticiones presentadas por las comunidades y/o resguardos indígenas a cargo de la DAE</v>
      </c>
      <c r="F97" s="193" t="str">
        <f>+'3 - Identificación del Riesgo'!J95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7" s="99" t="str">
        <f>+'3 - Identificación del Riesgo'!I95</f>
        <v>Pérdida Reputacional</v>
      </c>
      <c r="H97" s="109"/>
      <c r="I97" s="50" t="str">
        <f>+'4 - Valor del Riesgo Inherente'!N96</f>
        <v>Extremo</v>
      </c>
      <c r="J97" s="50" t="str">
        <f t="shared" si="2"/>
        <v>Reducir</v>
      </c>
      <c r="K97" s="50" t="str">
        <f>+'5 - Diseño y Valoración Control'!V96</f>
        <v>Extremo</v>
      </c>
      <c r="L97" s="50" t="str">
        <f t="shared" si="3"/>
        <v>Reducir</v>
      </c>
    </row>
    <row r="98" spans="2:12" s="34" customFormat="1" ht="150" customHeight="1" x14ac:dyDescent="0.25">
      <c r="B98" s="30" t="str">
        <f>+'3 - Identificación del Riesgo'!B96</f>
        <v>ADMINISTRACIÓN DE TIERRAS</v>
      </c>
      <c r="C98" s="185" t="str">
        <f>+'3 - Identificación del Riesgo'!F96</f>
        <v>EQUIPO SISTEMAS DE INFORMACIÓN DAE</v>
      </c>
      <c r="D98" s="30" t="str">
        <f>+'3 - Identificación del Riesgo'!G96</f>
        <v>R 35</v>
      </c>
      <c r="E98" s="185" t="str">
        <f>+'3 - Identificación del Riesgo'!H96</f>
        <v>Demora en la revisión de las diferentes peticiones presentadas por las comunidades y/o resguardos indígenas a cargo de la DAE</v>
      </c>
      <c r="F98" s="193" t="str">
        <f>+'3 - Identificación del Riesgo'!J96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y/o resguardos indígenas cargo de la DAE
</v>
      </c>
      <c r="G98" s="99" t="str">
        <f>+'3 - Identificación del Riesgo'!I96</f>
        <v>Pérdida Reputacional</v>
      </c>
      <c r="H98" s="100">
        <f ca="1">+TODAY()-'3 - Identificación del Riesgo'!O96</f>
        <v>528</v>
      </c>
      <c r="I98" s="50" t="str">
        <f>+'4 - Valor del Riesgo Inherente'!N97</f>
        <v>Extremo</v>
      </c>
      <c r="J98" s="50" t="str">
        <f t="shared" si="2"/>
        <v>Reducir</v>
      </c>
      <c r="K98" s="50"/>
      <c r="L98" s="50"/>
    </row>
    <row r="99" spans="2:12" s="34" customFormat="1" ht="150" customHeight="1" x14ac:dyDescent="0.25">
      <c r="B99" s="30" t="str">
        <f>+'3 - Identificación del Riesgo'!B97</f>
        <v>ADMINISTRACIÓN DE TIERRAS</v>
      </c>
      <c r="C99" s="185" t="str">
        <f>+'3 - Identificación del Riesgo'!F97</f>
        <v>SUBDIRECCIÓN DE ADMINISTRACIÓN DE TIERRAS DE LA NACIÓN</v>
      </c>
      <c r="D99" s="30" t="str">
        <f>+'3 - Identificación del Riesgo'!G97</f>
        <v>R 36</v>
      </c>
      <c r="E99" s="185" t="str">
        <f>+'3 - Identificación del Riesgo'!H97</f>
        <v>Inventario de predios desactualizado de Fondo de Tierras para la Reforma Rural Integral</v>
      </c>
      <c r="F99" s="193" t="str">
        <f>+'3 -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99" s="99" t="str">
        <f>+'3 - Identificación del Riesgo'!I97</f>
        <v>Pérdida Reputacional</v>
      </c>
      <c r="H99" s="109"/>
      <c r="I99" s="50" t="str">
        <f>+'4 - Valor del Riesgo Inherente'!N98</f>
        <v>Extremo</v>
      </c>
      <c r="J99" s="50" t="str">
        <f t="shared" si="2"/>
        <v>Reducir</v>
      </c>
      <c r="K99" s="50" t="str">
        <f>+'5 - Diseño y Valoración Control'!V98</f>
        <v>Alto</v>
      </c>
      <c r="L99" s="50" t="str">
        <f t="shared" si="3"/>
        <v>Reducir</v>
      </c>
    </row>
    <row r="100" spans="2:12" s="34" customFormat="1" ht="150" customHeight="1" x14ac:dyDescent="0.25">
      <c r="B100" s="30" t="str">
        <f>+'3 - Identificación del Riesgo'!B98</f>
        <v>ADMINISTRACIÓN DE TIERRAS</v>
      </c>
      <c r="C100" s="185" t="str">
        <f>+'3 - Identificación del Riesgo'!F98</f>
        <v>SUBDIRECCIÓN DE ADMINISTRACIÓN DE TIERRAS DE LA NACIÓN</v>
      </c>
      <c r="D100" s="30" t="str">
        <f>+'3 - Identificación del Riesgo'!G98</f>
        <v>R 36</v>
      </c>
      <c r="E100" s="185" t="str">
        <f>+'3 - Identificación del Riesgo'!H98</f>
        <v>Inventario de predios desactualizado de Fondo de Tierras para la Reforma Rural Integral</v>
      </c>
      <c r="F100" s="193" t="str">
        <f>+'3 -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G100" s="99" t="str">
        <f>+'3 - Identificación del Riesgo'!I98</f>
        <v>Pérdida Reputacional</v>
      </c>
      <c r="H100" s="109"/>
      <c r="I100" s="50" t="str">
        <f>+'4 - Valor del Riesgo Inherente'!N99</f>
        <v>Extremo</v>
      </c>
      <c r="J100" s="50" t="str">
        <f t="shared" si="2"/>
        <v>Reducir</v>
      </c>
      <c r="K100" s="50"/>
      <c r="L100" s="50"/>
    </row>
    <row r="101" spans="2:12" s="34" customFormat="1" ht="150" customHeight="1" x14ac:dyDescent="0.25">
      <c r="B101" s="30" t="str">
        <f>+'3 - Identificación del Riesgo'!B99</f>
        <v>GESTIÓN DE LA INFORMACIÓN</v>
      </c>
      <c r="C101" s="185" t="str">
        <f>+'3 - Identificación del Riesgo'!F99</f>
        <v>DIRECCIÓN GENERAL - GEOGRAFÍA, TOPOGRAFÍA Y CATASTRO</v>
      </c>
      <c r="D101" s="30" t="str">
        <f>+'3 - Identificación del Riesgo'!G99</f>
        <v>R 37</v>
      </c>
      <c r="E101" s="185" t="str">
        <f>+'3 - Identificación del Riesgo'!H99</f>
        <v>Entrega de información Topográfica fuera de los tiempos requeridos</v>
      </c>
      <c r="F101" s="193" t="str">
        <f>+'3 - Identificación del Riesgo'!J99</f>
        <v>Posibilidad de pérdida reputacional en la imagen de la entidad de manera interna o externa por falta de planeación del área misional en la entrega de información para validación</v>
      </c>
      <c r="G101" s="99" t="str">
        <f>+'3 - Identificación del Riesgo'!I99</f>
        <v>Pérdida Reputacional</v>
      </c>
      <c r="H101" s="100">
        <f ca="1">+TODAY()-'3 - Identificación del Riesgo'!O99</f>
        <v>528</v>
      </c>
      <c r="I101" s="50" t="str">
        <f>+'4 - Valor del Riesgo Inherente'!N100</f>
        <v>Alto</v>
      </c>
      <c r="J101" s="50" t="str">
        <f t="shared" si="2"/>
        <v>Reducir</v>
      </c>
      <c r="K101" s="50" t="str">
        <f>+'5 - Diseño y Valoración Control'!V100</f>
        <v>Moderado</v>
      </c>
      <c r="L101" s="50" t="str">
        <f t="shared" si="3"/>
        <v>Reducir</v>
      </c>
    </row>
    <row r="102" spans="2:12" s="34" customFormat="1" ht="150" customHeight="1" x14ac:dyDescent="0.25">
      <c r="B102" s="30" t="str">
        <f>+'3 - Identificación del Riesgo'!B100</f>
        <v>GESTIÓN DE LA INFORMACIÓN</v>
      </c>
      <c r="C102" s="185" t="str">
        <f>+'3 - Identificación del Riesgo'!F100</f>
        <v>DIRECCIÓN GENERAL - GEOGRAFÍA, TOPOGRAFÍA Y CATASTRO</v>
      </c>
      <c r="D102" s="30" t="str">
        <f>+'3 - Identificación del Riesgo'!G100</f>
        <v>R 37</v>
      </c>
      <c r="E102" s="185" t="str">
        <f>+'3 - Identificación del Riesgo'!H100</f>
        <v>Entrega de información Topográfica fuera de los tiempos requeridos</v>
      </c>
      <c r="F102" s="193" t="str">
        <f>+'3 - Identificación del Riesgo'!J100</f>
        <v>Posibilidad de pérdida reputacional en la imagen de la entidad de manera interna o externa por falta de planeación del área misional en la entrega de información para validación</v>
      </c>
      <c r="G102" s="99" t="str">
        <f>+'3 - Identificación del Riesgo'!I100</f>
        <v>Pérdida Reputacional</v>
      </c>
      <c r="H102" s="109"/>
      <c r="I102" s="50" t="str">
        <f>+'4 - Valor del Riesgo Inherente'!N101</f>
        <v>Alto</v>
      </c>
      <c r="J102" s="50" t="str">
        <f t="shared" si="2"/>
        <v>Reducir</v>
      </c>
      <c r="K102" s="50"/>
      <c r="L102" s="50"/>
    </row>
    <row r="103" spans="2:12" s="34" customFormat="1" ht="150" customHeight="1" x14ac:dyDescent="0.25">
      <c r="B103" s="30" t="str">
        <f>+'3 - Identificación del Riesgo'!B101</f>
        <v>GESTIÓN DE LA INFORMACIÓN</v>
      </c>
      <c r="C103" s="185" t="str">
        <f>+'3 - Identificación del Riesgo'!F101</f>
        <v>DIRECCIÓN GENERAL - GEOGRAFÍA, TOPOGRAFÍA Y CATASTRO</v>
      </c>
      <c r="D103" s="30" t="str">
        <f>+'3 - Identificación del Riesgo'!G101</f>
        <v>R 38</v>
      </c>
      <c r="E103" s="185" t="str">
        <f>+'3 - Identificación del Riesgo'!H101</f>
        <v>Entrega de información fuera de los estándares y requisitos técnicos mínimos</v>
      </c>
      <c r="F103" s="193" t="str">
        <f>+'3 -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3" s="99" t="str">
        <f>+'3 - Identificación del Riesgo'!I101</f>
        <v>Pérdida Reputacional</v>
      </c>
      <c r="H103" s="109"/>
      <c r="I103" s="50" t="str">
        <f>+'4 - Valor del Riesgo Inherente'!N102</f>
        <v>Alto</v>
      </c>
      <c r="J103" s="50" t="str">
        <f t="shared" si="2"/>
        <v>Reducir</v>
      </c>
      <c r="K103" s="50" t="str">
        <f>+'5 - Diseño y Valoración Control'!V102</f>
        <v>Moderado</v>
      </c>
      <c r="L103" s="50" t="str">
        <f t="shared" si="3"/>
        <v>Reducir</v>
      </c>
    </row>
    <row r="104" spans="2:12" s="34" customFormat="1" ht="150" customHeight="1" x14ac:dyDescent="0.25">
      <c r="B104" s="30" t="str">
        <f>+'3 - Identificación del Riesgo'!B102</f>
        <v>GESTIÓN DE LA INFORMACIÓN</v>
      </c>
      <c r="C104" s="185" t="str">
        <f>+'3 - Identificación del Riesgo'!F102</f>
        <v>DIRECCIÓN GENERAL - GEOGRAFÍA, TOPOGRAFÍA Y CATASTRO</v>
      </c>
      <c r="D104" s="30" t="str">
        <f>+'3 - Identificación del Riesgo'!G102</f>
        <v>R 38</v>
      </c>
      <c r="E104" s="185" t="str">
        <f>+'3 - Identificación del Riesgo'!H102</f>
        <v>Entrega de información fuera de los estándares y requisitos técnicos mínimos</v>
      </c>
      <c r="F104" s="193" t="str">
        <f>+'3 -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G104" s="99" t="str">
        <f>+'3 - Identificación del Riesgo'!I102</f>
        <v>Pérdida Reputacional</v>
      </c>
      <c r="H104" s="100">
        <f ca="1">+TODAY()-'3 - Identificación del Riesgo'!O102</f>
        <v>528</v>
      </c>
      <c r="I104" s="50" t="str">
        <f>+'4 - Valor del Riesgo Inherente'!N103</f>
        <v>Alto</v>
      </c>
      <c r="J104" s="50" t="str">
        <f t="shared" si="2"/>
        <v>Reducir</v>
      </c>
      <c r="K104" s="50"/>
      <c r="L104" s="50"/>
    </row>
    <row r="105" spans="2:12" s="34" customFormat="1" ht="150" customHeight="1" x14ac:dyDescent="0.25">
      <c r="B105" s="30" t="str">
        <f>+'3 - Identificación del Riesgo'!B103</f>
        <v>GESTIÓN DE LA INFORMACIÓN</v>
      </c>
      <c r="C105" s="185" t="str">
        <f>+'3 - Identificación del Riesgo'!F103</f>
        <v>SUBDIRECCIÓN DE SISTEMAS DE INFORMACIÓN DE TIERRAS</v>
      </c>
      <c r="D105" s="30" t="str">
        <f>+'3 - Identificación del Riesgo'!G103</f>
        <v>R 39</v>
      </c>
      <c r="E105" s="185" t="str">
        <f>+'3 - Identificación del Riesgo'!H103</f>
        <v>Incumplimiento en la entrega de productos y servicios en la construcción de soluciones de software</v>
      </c>
      <c r="F105" s="193" t="str">
        <f>+'3 -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G105" s="99" t="str">
        <f>+'3 - Identificación del Riesgo'!I103</f>
        <v>Afectación Económica o presupuestal</v>
      </c>
      <c r="H105" s="109"/>
      <c r="I105" s="50" t="str">
        <f>+'4 - Valor del Riesgo Inherente'!N104</f>
        <v>Extremo</v>
      </c>
      <c r="J105" s="50" t="str">
        <f t="shared" si="2"/>
        <v>Reducir</v>
      </c>
      <c r="K105" s="50" t="str">
        <f>+'5 - Diseño y Valoración Control'!V104</f>
        <v>Extremo</v>
      </c>
      <c r="L105" s="50" t="str">
        <f t="shared" si="3"/>
        <v>Reducir</v>
      </c>
    </row>
    <row r="106" spans="2:12" s="34" customFormat="1" ht="150" customHeight="1" x14ac:dyDescent="0.25">
      <c r="B106" s="30" t="str">
        <f>+'3 - Identificación del Riesgo'!B104</f>
        <v>GESTIÓN DE LA INFORMACIÓN</v>
      </c>
      <c r="C106" s="185" t="str">
        <f>+'3 - Identificación del Riesgo'!F104</f>
        <v>SUBDIRECCIÓN DE SISTEMAS DE INFORMACIÓN DE TIERRAS</v>
      </c>
      <c r="D106" s="30" t="str">
        <f>+'3 - Identificación del Riesgo'!G104</f>
        <v>R 39</v>
      </c>
      <c r="E106" s="185" t="str">
        <f>+'3 - Identificación del Riesgo'!H104</f>
        <v>Incumplimiento en la entrega de productos y servicios en la construcción de soluciones de software</v>
      </c>
      <c r="F106" s="193" t="str">
        <f>+'3 -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G106" s="99" t="str">
        <f>+'3 - Identificación del Riesgo'!I104</f>
        <v>Afectación Económica o presupuestal</v>
      </c>
      <c r="H106" s="109"/>
      <c r="I106" s="50" t="str">
        <f>+'4 - Valor del Riesgo Inherente'!N105</f>
        <v>Extremo</v>
      </c>
      <c r="J106" s="50" t="str">
        <f t="shared" si="2"/>
        <v>Reducir</v>
      </c>
      <c r="K106" s="50" t="str">
        <f>+'5 - Diseño y Valoración Control'!V105</f>
        <v>Moderado</v>
      </c>
      <c r="L106" s="50" t="str">
        <f t="shared" si="3"/>
        <v>Reducir</v>
      </c>
    </row>
    <row r="107" spans="2:12" s="34" customFormat="1" ht="150" customHeight="1" x14ac:dyDescent="0.25">
      <c r="B107" s="30" t="str">
        <f>+'3 - Identificación del Riesgo'!B105</f>
        <v>GESTIÓN DE LA INFORMACIÓN</v>
      </c>
      <c r="C107" s="185" t="str">
        <f>+'3 - Identificación del Riesgo'!F105</f>
        <v>SUBDIRECCIÓN DE SISTEMAS DE INFORMACIÓN DE TIERRAS</v>
      </c>
      <c r="D107" s="30" t="str">
        <f>+'3 - Identificación del Riesgo'!G105</f>
        <v>R 39</v>
      </c>
      <c r="E107" s="185" t="str">
        <f>+'3 - Identificación del Riesgo'!H105</f>
        <v>Incumplimiento en la entrega de productos y servicios en la construcción de soluciones de software</v>
      </c>
      <c r="F107" s="193" t="str">
        <f>+'3 -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G107" s="99" t="str">
        <f>+'3 - Identificación del Riesgo'!I105</f>
        <v>Afectación Económica o presupuestal</v>
      </c>
      <c r="H107" s="100">
        <f ca="1">+TODAY()-'3 - Identificación del Riesgo'!O105</f>
        <v>528</v>
      </c>
      <c r="I107" s="50" t="str">
        <f>+'4 - Valor del Riesgo Inherente'!N106</f>
        <v>Extremo</v>
      </c>
      <c r="J107" s="50" t="str">
        <f t="shared" si="2"/>
        <v>Reducir</v>
      </c>
      <c r="K107" s="50"/>
      <c r="L107" s="50"/>
    </row>
    <row r="108" spans="2:12" s="34" customFormat="1" ht="150" customHeight="1" x14ac:dyDescent="0.25">
      <c r="B108" s="30" t="str">
        <f>+'3 - Identificación del Riesgo'!B106</f>
        <v>GESTIÓN DE LA INFORMACIÓN</v>
      </c>
      <c r="C108" s="185" t="str">
        <f>+'3 - Identificación del Riesgo'!F106</f>
        <v>SUBDIRECCIÓN DE SISTEMAS DE INFORMACIÓN DE TIERRAS</v>
      </c>
      <c r="D108" s="30" t="str">
        <f>+'3 - Identificación del Riesgo'!G106</f>
        <v>R 40</v>
      </c>
      <c r="E108" s="185" t="str">
        <f>+'3 - Identificación del Riesgo'!H106</f>
        <v>Incumplir los tiempos de entrega de desarrollo y ajustes a las aplicaciones de la Agencia</v>
      </c>
      <c r="F108" s="193" t="str">
        <f>+'3 -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G108" s="99" t="str">
        <f>+'3 - Identificación del Riesgo'!I106</f>
        <v>Afectación Económica o presupuestal</v>
      </c>
      <c r="H108" s="109"/>
      <c r="I108" s="50" t="str">
        <f>+'4 - Valor del Riesgo Inherente'!N107</f>
        <v>Extremo</v>
      </c>
      <c r="J108" s="50" t="str">
        <f t="shared" si="2"/>
        <v>Reducir</v>
      </c>
      <c r="K108" s="50" t="str">
        <f>+'5 - Diseño y Valoración Control'!V107</f>
        <v>Extremo</v>
      </c>
      <c r="L108" s="50" t="str">
        <f t="shared" si="3"/>
        <v>Reducir</v>
      </c>
    </row>
    <row r="109" spans="2:12" s="34" customFormat="1" ht="150" customHeight="1" x14ac:dyDescent="0.25">
      <c r="B109" s="30" t="str">
        <f>+'3 - Identificación del Riesgo'!B107</f>
        <v>GESTIÓN DE LA INFORMACIÓN</v>
      </c>
      <c r="C109" s="185" t="str">
        <f>+'3 - Identificación del Riesgo'!F107</f>
        <v>SUBDIRECCIÓN DE SISTEMAS DE INFORMACIÓN DE TIERRAS</v>
      </c>
      <c r="D109" s="30" t="str">
        <f>+'3 - Identificación del Riesgo'!G107</f>
        <v>R 40</v>
      </c>
      <c r="E109" s="185" t="str">
        <f>+'3 - Identificación del Riesgo'!H107</f>
        <v>Incumplir los tiempos de entrega de desarrollo y ajustes a las aplicaciones de la Agencia</v>
      </c>
      <c r="F109" s="193" t="str">
        <f>+'3 -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G109" s="99" t="str">
        <f>+'3 - Identificación del Riesgo'!I107</f>
        <v>Afectación Económica o presupuestal</v>
      </c>
      <c r="H109" s="109"/>
      <c r="I109" s="50" t="str">
        <f>+'4 - Valor del Riesgo Inherente'!N108</f>
        <v>Extremo</v>
      </c>
      <c r="J109" s="50" t="str">
        <f t="shared" si="2"/>
        <v>Reducir</v>
      </c>
      <c r="K109" s="50"/>
      <c r="L109" s="50"/>
    </row>
    <row r="110" spans="2:12" s="34" customFormat="1" ht="150" customHeight="1" x14ac:dyDescent="0.25">
      <c r="B110" s="30" t="str">
        <f>+'3 - Identificación del Riesgo'!B108</f>
        <v>GESTIÓN DE LA INFORMACIÓN</v>
      </c>
      <c r="C110" s="185" t="str">
        <f>+'3 - Identificación del Riesgo'!F108</f>
        <v>SUBDIRECCIÓN DE SISTEMAS DE INFORMACIÓN DE TIERRAS</v>
      </c>
      <c r="D110" s="30" t="str">
        <f>+'3 - Identificación del Riesgo'!G108</f>
        <v>R 41</v>
      </c>
      <c r="E110" s="185" t="str">
        <f>+'3 - Identificación del Riesgo'!H108</f>
        <v>Realizar actividades relacionadas con los procedimientos misionales fuera del sistema integrado de tierras (SIT), dispuesto  por la Entidad</v>
      </c>
      <c r="F110" s="193" t="str">
        <f>+'3 -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0" s="99" t="str">
        <f>+'3 - Identificación del Riesgo'!I108</f>
        <v>Afectación Económica o presupuestal</v>
      </c>
      <c r="H110" s="100">
        <f ca="1">+TODAY()-'3 - Identificación del Riesgo'!O108</f>
        <v>528</v>
      </c>
      <c r="I110" s="50" t="str">
        <f>+'4 - Valor del Riesgo Inherente'!N109</f>
        <v>Extremo</v>
      </c>
      <c r="J110" s="50" t="str">
        <f t="shared" si="2"/>
        <v>Reducir</v>
      </c>
      <c r="K110" s="50" t="str">
        <f>+'5 - Diseño y Valoración Control'!V109</f>
        <v>Extremo</v>
      </c>
      <c r="L110" s="50" t="str">
        <f t="shared" si="3"/>
        <v>Reducir</v>
      </c>
    </row>
    <row r="111" spans="2:12" s="34" customFormat="1" ht="150" customHeight="1" x14ac:dyDescent="0.25">
      <c r="B111" s="30" t="str">
        <f>+'3 - Identificación del Riesgo'!B109</f>
        <v>GESTIÓN DE LA INFORMACIÓN</v>
      </c>
      <c r="C111" s="185" t="str">
        <f>+'3 - Identificación del Riesgo'!F109</f>
        <v>SUBDIRECCIÓN DE SISTEMAS DE INFORMACIÓN DE TIERRAS</v>
      </c>
      <c r="D111" s="30" t="str">
        <f>+'3 - Identificación del Riesgo'!G109</f>
        <v>R 41</v>
      </c>
      <c r="E111" s="185" t="str">
        <f>+'3 - Identificación del Riesgo'!H109</f>
        <v>Realizar actividades relacionadas con los procedimientos misionales fuera del sistema integrado de tierras (SIT), dispuesto  por la Entidad</v>
      </c>
      <c r="F111" s="193" t="str">
        <f>+'3 -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1" s="99" t="str">
        <f>+'3 - Identificación del Riesgo'!I109</f>
        <v>Afectación Económica o presupuestal</v>
      </c>
      <c r="H111" s="109"/>
      <c r="I111" s="50" t="str">
        <f>+'4 - Valor del Riesgo Inherente'!N110</f>
        <v>Extremo</v>
      </c>
      <c r="J111" s="50" t="str">
        <f t="shared" si="2"/>
        <v>Reducir</v>
      </c>
      <c r="K111" s="50" t="str">
        <f>+'5 - Diseño y Valoración Control'!V110</f>
        <v>Moderado</v>
      </c>
      <c r="L111" s="50" t="str">
        <f t="shared" si="3"/>
        <v>Reducir</v>
      </c>
    </row>
    <row r="112" spans="2:12" s="34" customFormat="1" ht="150" customHeight="1" x14ac:dyDescent="0.25">
      <c r="B112" s="30" t="str">
        <f>+'3 - Identificación del Riesgo'!B110</f>
        <v>GESTIÓN DE LA INFORMACIÓN</v>
      </c>
      <c r="C112" s="185" t="str">
        <f>+'3 - Identificación del Riesgo'!F110</f>
        <v>SUBDIRECCIÓN DE SISTEMAS DE INFORMACIÓN DE TIERRAS</v>
      </c>
      <c r="D112" s="30" t="str">
        <f>+'3 - Identificación del Riesgo'!G110</f>
        <v>R 41</v>
      </c>
      <c r="E112" s="185" t="str">
        <f>+'3 - Identificación del Riesgo'!H110</f>
        <v>Realizar actividades relacionadas con los procedimientos misionales fuera del sistema integrado de tierras (SIT), dispuesto  por la Entidad</v>
      </c>
      <c r="F112" s="193" t="str">
        <f>+'3 -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G112" s="99" t="str">
        <f>+'3 - Identificación del Riesgo'!I110</f>
        <v>Afectación Económica o presupuestal</v>
      </c>
      <c r="H112" s="109"/>
      <c r="I112" s="50" t="str">
        <f>+'4 - Valor del Riesgo Inherente'!N111</f>
        <v>Extremo</v>
      </c>
      <c r="J112" s="50" t="str">
        <f t="shared" si="2"/>
        <v>Reducir</v>
      </c>
      <c r="K112" s="50"/>
      <c r="L112" s="50"/>
    </row>
    <row r="113" spans="2:12" s="34" customFormat="1" ht="150" customHeight="1" x14ac:dyDescent="0.25">
      <c r="B113" s="30" t="str">
        <f>+'3 - Identificación del Riesgo'!B111</f>
        <v>GESTIÓN DEL TALENTO HUMANO</v>
      </c>
      <c r="C113" s="185" t="str">
        <f>+'3 - Identificación del Riesgo'!F111</f>
        <v>SUBDIRECCIÓN DE TALENTO HUMANO</v>
      </c>
      <c r="D113" s="30" t="str">
        <f>+'3 - Identificación del Riesgo'!G111</f>
        <v>R 42</v>
      </c>
      <c r="E113" s="185" t="str">
        <f>+'3 - Identificación del Riesgo'!H111</f>
        <v>Posibilidad de incumplir metas del Plan Estratégico de Talento Humano</v>
      </c>
      <c r="F113" s="193" t="str">
        <f>+'3 - Identificación del Riesgo'!J111</f>
        <v>Posibilidad de pérdida reputacional en la imagen institucional debido  a falta de ejecución de las actividades y de recursos para el Plan Estratégico de Talento Humano</v>
      </c>
      <c r="G113" s="99" t="str">
        <f>+'3 - Identificación del Riesgo'!I111</f>
        <v>Pérdida Reputacional</v>
      </c>
      <c r="H113" s="100">
        <f ca="1">+TODAY()-'3 - Identificación del Riesgo'!O111</f>
        <v>528</v>
      </c>
      <c r="I113" s="50" t="str">
        <f>+'4 - Valor del Riesgo Inherente'!N112</f>
        <v>Moderado</v>
      </c>
      <c r="J113" s="50" t="str">
        <f t="shared" si="2"/>
        <v>Reducir</v>
      </c>
      <c r="K113" s="50" t="str">
        <f>+'5 - Diseño y Valoración Control'!V112</f>
        <v>Moderado</v>
      </c>
      <c r="L113" s="50" t="str">
        <f t="shared" si="3"/>
        <v>Reducir</v>
      </c>
    </row>
    <row r="114" spans="2:12" s="34" customFormat="1" ht="150" customHeight="1" x14ac:dyDescent="0.25">
      <c r="B114" s="30" t="str">
        <f>+'3 - Identificación del Riesgo'!B112</f>
        <v>GESTIÓN DEL TALENTO HUMANO</v>
      </c>
      <c r="C114" s="185" t="str">
        <f>+'3 - Identificación del Riesgo'!F112</f>
        <v>SUBDIRECCIÓN DE TALENTO HUMANO</v>
      </c>
      <c r="D114" s="30" t="str">
        <f>+'3 - Identificación del Riesgo'!G112</f>
        <v>R 42</v>
      </c>
      <c r="E114" s="185" t="str">
        <f>+'3 - Identificación del Riesgo'!H112</f>
        <v>Posibilidad de incumplir metas del Plan Estratégico de Talento Humano</v>
      </c>
      <c r="F114" s="193" t="str">
        <f>+'3 - Identificación del Riesgo'!J112</f>
        <v>Posibilidad de pérdida reputacional en la imagen institucional debido  a falta de ejecución de las actividades y de recursos para el Plan Estratégico de Talento Humano</v>
      </c>
      <c r="G114" s="99" t="str">
        <f>+'3 - Identificación del Riesgo'!I112</f>
        <v>Pérdida Reputacional</v>
      </c>
      <c r="H114" s="109"/>
      <c r="I114" s="50" t="str">
        <f>+'4 - Valor del Riesgo Inherente'!N113</f>
        <v>Moderado</v>
      </c>
      <c r="J114" s="50" t="str">
        <f t="shared" si="2"/>
        <v>Reducir</v>
      </c>
      <c r="K114" s="50" t="str">
        <f>+'5 - Diseño y Valoración Control'!V113</f>
        <v>Moderado</v>
      </c>
      <c r="L114" s="50" t="str">
        <f t="shared" si="3"/>
        <v>Reducir</v>
      </c>
    </row>
    <row r="115" spans="2:12" s="34" customFormat="1" ht="150" customHeight="1" x14ac:dyDescent="0.25">
      <c r="B115" s="30" t="str">
        <f>+'3 - Identificación del Riesgo'!B113</f>
        <v>GESTIÓN DEL TALENTO HUMANO</v>
      </c>
      <c r="C115" s="185" t="str">
        <f>+'3 - Identificación del Riesgo'!F113</f>
        <v>SUBDIRECCIÓN DE TALENTO HUMANO</v>
      </c>
      <c r="D115" s="30" t="str">
        <f>+'3 - Identificación del Riesgo'!G113</f>
        <v>R 42</v>
      </c>
      <c r="E115" s="185" t="str">
        <f>+'3 - Identificación del Riesgo'!H113</f>
        <v>Posibilidad de incumplir metas del Plan Estratégico de Talento Humano</v>
      </c>
      <c r="F115" s="193" t="str">
        <f>+'3 - Identificación del Riesgo'!J113</f>
        <v>Posibilidad de pérdida reputacional en la imagen institucional debido  a falta de ejecución de las actividades y de recursos para el Plan Estratégico de Talento Humano</v>
      </c>
      <c r="G115" s="99" t="str">
        <f>+'3 - Identificación del Riesgo'!I113</f>
        <v>Pérdida Reputacional</v>
      </c>
      <c r="H115" s="109"/>
      <c r="I115" s="50" t="str">
        <f>+'4 - Valor del Riesgo Inherente'!N114</f>
        <v>Moderado</v>
      </c>
      <c r="J115" s="50" t="str">
        <f t="shared" si="2"/>
        <v>Reducir</v>
      </c>
      <c r="K115" s="50"/>
      <c r="L115" s="50"/>
    </row>
    <row r="116" spans="2:12" s="34" customFormat="1" ht="150" customHeight="1" x14ac:dyDescent="0.25">
      <c r="B116" s="30" t="str">
        <f>+'3 - Identificación del Riesgo'!B114</f>
        <v>GESTIÓN DEL TALENTO HUMANO</v>
      </c>
      <c r="C116" s="185" t="str">
        <f>+'3 - Identificación del Riesgo'!F114</f>
        <v>SUBDIRECCIÓN DE TALENTO HUMANO</v>
      </c>
      <c r="D116" s="30" t="str">
        <f>+'3 - Identificación del Riesgo'!G114</f>
        <v>R 43</v>
      </c>
      <c r="E116" s="185" t="str">
        <f>+'3 - Identificación del Riesgo'!H114</f>
        <v>Inconsistencias en el reporte y liquidación de las novedades laborales y prestacionales</v>
      </c>
      <c r="F116" s="193" t="str">
        <f>+'3 - Identificación del Riesgo'!J114</f>
        <v>Posibilidad de afectación económica por errores en la liquidación de la nomina y presentando fallas en el pago debido al desconocimiento del reporte de novedades</v>
      </c>
      <c r="G116" s="99" t="str">
        <f>+'3 - Identificación del Riesgo'!I114</f>
        <v>Afectación Económica o presupuestal</v>
      </c>
      <c r="H116" s="100">
        <f ca="1">+TODAY()-'3 - Identificación del Riesgo'!O114</f>
        <v>528</v>
      </c>
      <c r="I116" s="50" t="str">
        <f>+'4 - Valor del Riesgo Inherente'!N115</f>
        <v>Extremo</v>
      </c>
      <c r="J116" s="50" t="str">
        <f t="shared" si="2"/>
        <v>Reducir</v>
      </c>
      <c r="K116" s="50" t="str">
        <f>+'5 - Diseño y Valoración Control'!V115</f>
        <v>Extremo</v>
      </c>
      <c r="L116" s="50" t="str">
        <f t="shared" si="3"/>
        <v>Reducir</v>
      </c>
    </row>
    <row r="117" spans="2:12" s="34" customFormat="1" ht="150" customHeight="1" x14ac:dyDescent="0.25">
      <c r="B117" s="30" t="str">
        <f>+'3 - Identificación del Riesgo'!B115</f>
        <v>GESTIÓN DEL TALENTO HUMANO</v>
      </c>
      <c r="C117" s="185" t="str">
        <f>+'3 - Identificación del Riesgo'!F115</f>
        <v>SUBDIRECCIÓN DE TALENTO HUMANO</v>
      </c>
      <c r="D117" s="30" t="str">
        <f>+'3 - Identificación del Riesgo'!G115</f>
        <v>R 43</v>
      </c>
      <c r="E117" s="185" t="str">
        <f>+'3 - Identificación del Riesgo'!H115</f>
        <v>Inconsistencias en el reporte y liquidación de las novedades laborales y prestacionales</v>
      </c>
      <c r="F117" s="193" t="str">
        <f>+'3 - Identificación del Riesgo'!J115</f>
        <v>Posibilidad de afectación económica por errores en la liquidación de la nomina y presentando fallas en el pago debido al desconocimiento del reporte de novedades</v>
      </c>
      <c r="G117" s="99" t="str">
        <f>+'3 - Identificación del Riesgo'!I115</f>
        <v>Afectación Económica o presupuestal</v>
      </c>
      <c r="H117" s="109"/>
      <c r="I117" s="50" t="str">
        <f>+'4 - Valor del Riesgo Inherente'!N116</f>
        <v>Extremo</v>
      </c>
      <c r="J117" s="50" t="str">
        <f t="shared" si="2"/>
        <v>Reducir</v>
      </c>
      <c r="K117" s="50"/>
      <c r="L117" s="50"/>
    </row>
    <row r="118" spans="2:12" s="34" customFormat="1" ht="150" customHeight="1" x14ac:dyDescent="0.25">
      <c r="B118" s="30" t="str">
        <f>+'3 - Identificación del Riesgo'!B116</f>
        <v>GESTIÓN DEL TALENTO HUMANO</v>
      </c>
      <c r="C118" s="185" t="str">
        <f>+'3 - Identificación del Riesgo'!F116</f>
        <v>OFICINA JURÍDICA</v>
      </c>
      <c r="D118" s="30" t="str">
        <f>+'3 - Identificación del Riesgo'!G116</f>
        <v>R 44</v>
      </c>
      <c r="E118" s="185" t="str">
        <f>+'3 - Identificación del Riesgo'!H116</f>
        <v>Prescripción de la acción disciplinaria</v>
      </c>
      <c r="F118" s="193" t="str">
        <f>+'3 - Identificación del Riesgo'!J116</f>
        <v>Posibilidad de pérdida reputacional en la imagen interna de Control Interno Disciplinario de la Oficina Jurídica por falta de impulso procesal en los expedientes a prescribir</v>
      </c>
      <c r="G118" s="99" t="str">
        <f>+'3 - Identificación del Riesgo'!I116</f>
        <v>Pérdida Reputacional</v>
      </c>
      <c r="H118" s="109"/>
      <c r="I118" s="50" t="str">
        <f>+'4 - Valor del Riesgo Inherente'!N117</f>
        <v>Moderado</v>
      </c>
      <c r="J118" s="50" t="str">
        <f t="shared" si="2"/>
        <v>Reducir</v>
      </c>
      <c r="K118" s="50" t="str">
        <f>+'5 - Diseño y Valoración Control'!V117</f>
        <v>Moderado</v>
      </c>
      <c r="L118" s="50" t="str">
        <f t="shared" si="3"/>
        <v>Reducir</v>
      </c>
    </row>
    <row r="119" spans="2:12" s="34" customFormat="1" ht="150" customHeight="1" x14ac:dyDescent="0.25">
      <c r="B119" s="30" t="str">
        <f>+'3 - Identificación del Riesgo'!B117</f>
        <v>GESTIÓN DEL TALENTO HUMANO</v>
      </c>
      <c r="C119" s="185" t="str">
        <f>+'3 - Identificación del Riesgo'!F117</f>
        <v>OFICINA JURÍDICA</v>
      </c>
      <c r="D119" s="30" t="str">
        <f>+'3 - Identificación del Riesgo'!G117</f>
        <v>R 44</v>
      </c>
      <c r="E119" s="185" t="str">
        <f>+'3 - Identificación del Riesgo'!H117</f>
        <v>Prescripción de la acción disciplinaria</v>
      </c>
      <c r="F119" s="193" t="str">
        <f>+'3 - Identificación del Riesgo'!J117</f>
        <v>Posibilidad de pérdida reputacional en la imagen interna de Control Interno Disciplinario de la Oficina Jurídica por falta de impulso procesal en los expedientes a prescribir</v>
      </c>
      <c r="G119" s="99" t="str">
        <f>+'3 - Identificación del Riesgo'!I117</f>
        <v>Pérdida Reputacional</v>
      </c>
      <c r="H119" s="100">
        <f ca="1">+TODAY()-'3 - Identificación del Riesgo'!O117</f>
        <v>528</v>
      </c>
      <c r="I119" s="50" t="str">
        <f>+'4 - Valor del Riesgo Inherente'!N118</f>
        <v>Moderado</v>
      </c>
      <c r="J119" s="50" t="str">
        <f t="shared" si="2"/>
        <v>Reducir</v>
      </c>
      <c r="K119" s="50"/>
      <c r="L119" s="50"/>
    </row>
    <row r="120" spans="2:12" s="34" customFormat="1" ht="150" customHeight="1" x14ac:dyDescent="0.25">
      <c r="B120" s="30" t="str">
        <f>+'3 - Identificación del Riesgo'!B118</f>
        <v>GESTIÓN DEL TALENTO HUMANO</v>
      </c>
      <c r="C120" s="185" t="str">
        <f>+'3 - Identificación del Riesgo'!F118</f>
        <v>OFICINA JURÍDICA</v>
      </c>
      <c r="D120" s="30" t="str">
        <f>+'3 - Identificación del Riesgo'!G118</f>
        <v>R 45</v>
      </c>
      <c r="E120" s="185" t="str">
        <f>+'3 - Identificación del Riesgo'!H118</f>
        <v>Caducidad de la acción disciplinaria</v>
      </c>
      <c r="F120" s="193" t="str">
        <f>+'3 - Identificación del Riesgo'!J118</f>
        <v>Posibilidad de pérdida reputacional en la imagen interna de Control Interno Disciplinario de la Oficina Jurídica por falta de impulso procesal en los expedientes a caducar</v>
      </c>
      <c r="G120" s="99" t="str">
        <f>+'3 - Identificación del Riesgo'!I118</f>
        <v>Pérdida Reputacional</v>
      </c>
      <c r="H120" s="109"/>
      <c r="I120" s="50" t="str">
        <f>+'4 - Valor del Riesgo Inherente'!N119</f>
        <v>Moderado</v>
      </c>
      <c r="J120" s="50" t="str">
        <f t="shared" si="2"/>
        <v>Reducir</v>
      </c>
      <c r="K120" s="50" t="str">
        <f>+'5 - Diseño y Valoración Control'!V119</f>
        <v>Moderado</v>
      </c>
      <c r="L120" s="50" t="str">
        <f t="shared" si="3"/>
        <v>Reducir</v>
      </c>
    </row>
    <row r="121" spans="2:12" s="34" customFormat="1" ht="150" customHeight="1" x14ac:dyDescent="0.25">
      <c r="B121" s="30" t="str">
        <f>+'3 - Identificación del Riesgo'!B119</f>
        <v>GESTIÓN DEL TALENTO HUMANO</v>
      </c>
      <c r="C121" s="185" t="str">
        <f>+'3 - Identificación del Riesgo'!F119</f>
        <v>OFICINA JURÍDICA</v>
      </c>
      <c r="D121" s="30" t="str">
        <f>+'3 - Identificación del Riesgo'!G119</f>
        <v>R 45</v>
      </c>
      <c r="E121" s="185" t="str">
        <f>+'3 - Identificación del Riesgo'!H119</f>
        <v>Caducidad de la acción disciplinaria</v>
      </c>
      <c r="F121" s="193" t="str">
        <f>+'3 - Identificación del Riesgo'!J119</f>
        <v>Posibilidad de pérdida reputacional en la imagen interna de Control Interno Disciplinario de la Oficina Jurídica por falta de impulso procesal en los expedientes a caducar</v>
      </c>
      <c r="G121" s="99" t="str">
        <f>+'3 - Identificación del Riesgo'!I119</f>
        <v>Pérdida Reputacional</v>
      </c>
      <c r="H121" s="109"/>
      <c r="I121" s="50" t="str">
        <f>+'4 - Valor del Riesgo Inherente'!N120</f>
        <v>Moderado</v>
      </c>
      <c r="J121" s="50" t="str">
        <f t="shared" si="2"/>
        <v>Reducir</v>
      </c>
      <c r="K121" s="50"/>
      <c r="L121" s="50"/>
    </row>
    <row r="122" spans="2:12" s="34" customFormat="1" ht="150" customHeight="1" x14ac:dyDescent="0.25">
      <c r="B122" s="30" t="str">
        <f>+'3 - Identificación del Riesgo'!B120</f>
        <v>GESTIÓN DEL TALENTO HUMANO</v>
      </c>
      <c r="C122" s="185" t="str">
        <f>+'3 - Identificación del Riesgo'!F120</f>
        <v>OFICINA JURÍDICA</v>
      </c>
      <c r="D122" s="30" t="str">
        <f>+'3 - Identificación del Riesgo'!G120</f>
        <v>R 46</v>
      </c>
      <c r="E122" s="185" t="str">
        <f>+'3 - Identificación del Riesgo'!H120</f>
        <v>Perdida de expedientes disciplinarios</v>
      </c>
      <c r="F122" s="193" t="str">
        <f>+'3 - Identificación del Riesgo'!J120</f>
        <v>Posibilidad de pérdida reputacional en la imagen interna de Control Interno Disciplinario de la Oficina Jurídica por el indebido tramite de los expedientes en gestión documental</v>
      </c>
      <c r="G122" s="99" t="str">
        <f>+'3 - Identificación del Riesgo'!I120</f>
        <v>Pérdida Reputacional</v>
      </c>
      <c r="H122" s="100">
        <f ca="1">+TODAY()-'3 - Identificación del Riesgo'!O120</f>
        <v>528</v>
      </c>
      <c r="I122" s="50" t="str">
        <f>+'4 - Valor del Riesgo Inherente'!N121</f>
        <v>Moderado</v>
      </c>
      <c r="J122" s="50" t="str">
        <f t="shared" si="2"/>
        <v>Reducir</v>
      </c>
      <c r="K122" s="50" t="str">
        <f>+'5 - Diseño y Valoración Control'!V121</f>
        <v>Moderado</v>
      </c>
      <c r="L122" s="50" t="str">
        <f t="shared" si="3"/>
        <v>Reducir</v>
      </c>
    </row>
    <row r="123" spans="2:12" s="34" customFormat="1" ht="150" customHeight="1" x14ac:dyDescent="0.25">
      <c r="B123" s="30" t="str">
        <f>+'3 - Identificación del Riesgo'!B121</f>
        <v>GESTIÓN DEL TALENTO HUMANO</v>
      </c>
      <c r="C123" s="185" t="str">
        <f>+'3 - Identificación del Riesgo'!F121</f>
        <v>OFICINA JURÍDICA</v>
      </c>
      <c r="D123" s="30" t="str">
        <f>+'3 - Identificación del Riesgo'!G121</f>
        <v>R 46</v>
      </c>
      <c r="E123" s="185" t="str">
        <f>+'3 - Identificación del Riesgo'!H121</f>
        <v>Perdida de expedientes disciplinarios</v>
      </c>
      <c r="F123" s="193" t="str">
        <f>+'3 - Identificación del Riesgo'!J121</f>
        <v>Posibilidad de pérdida reputacional en la imagen interna de Control Interno Disciplinario de la Oficina Jurídica por el indebido tramite de los expedientes en gestión documental</v>
      </c>
      <c r="G123" s="99" t="str">
        <f>+'3 - Identificación del Riesgo'!I121</f>
        <v>Pérdida Reputacional</v>
      </c>
      <c r="H123" s="109"/>
      <c r="I123" s="50" t="str">
        <f>+'4 - Valor del Riesgo Inherente'!N122</f>
        <v>Moderado</v>
      </c>
      <c r="J123" s="50" t="str">
        <f t="shared" si="2"/>
        <v>Reducir</v>
      </c>
      <c r="K123" s="50"/>
      <c r="L123" s="50"/>
    </row>
    <row r="124" spans="2:12" s="34" customFormat="1" ht="150" customHeight="1" x14ac:dyDescent="0.25">
      <c r="B124" s="30" t="str">
        <f>+'3 - Identificación del Riesgo'!B122</f>
        <v>APOYO JURÍDICO</v>
      </c>
      <c r="C124" s="185" t="str">
        <f>+'3 - Identificación del Riesgo'!F122</f>
        <v>OFICINA JURÍDICA</v>
      </c>
      <c r="D124" s="30" t="str">
        <f>+'3 - Identificación del Riesgo'!G122</f>
        <v>R 47</v>
      </c>
      <c r="E124" s="185" t="str">
        <f>+'3 - Identificación del Riesgo'!H122</f>
        <v>Emitir conceptos sobre el mismo tema con distinta interpretación</v>
      </c>
      <c r="F124" s="193" t="str">
        <f>+'3 - Identificación del Riesgo'!J122</f>
        <v>Posibilidad de pérdida reputacional en la imagen institucional interna y externa por falta de razonabilidad y búsqueda de unificación de criterios o línea de interpretación para la toma de decisiones</v>
      </c>
      <c r="G124" s="99" t="str">
        <f>+'3 - Identificación del Riesgo'!I122</f>
        <v>Pérdida Reputacional</v>
      </c>
      <c r="H124" s="109"/>
      <c r="I124" s="50" t="str">
        <f>+'4 - Valor del Riesgo Inherente'!N123</f>
        <v>Extremo</v>
      </c>
      <c r="J124" s="50" t="str">
        <f t="shared" si="2"/>
        <v>Reducir</v>
      </c>
      <c r="K124" s="50" t="str">
        <f>+'5 - Diseño y Valoración Control'!V123</f>
        <v>Extremo</v>
      </c>
      <c r="L124" s="50" t="str">
        <f t="shared" si="3"/>
        <v>Reducir</v>
      </c>
    </row>
    <row r="125" spans="2:12" s="34" customFormat="1" ht="150" customHeight="1" x14ac:dyDescent="0.25">
      <c r="B125" s="30" t="str">
        <f>+'3 - Identificación del Riesgo'!B123</f>
        <v>APOYO JURÍDICO</v>
      </c>
      <c r="C125" s="185" t="str">
        <f>+'3 - Identificación del Riesgo'!F123</f>
        <v>OFICINA JURÍDICA</v>
      </c>
      <c r="D125" s="30" t="str">
        <f>+'3 - Identificación del Riesgo'!G123</f>
        <v>R 47</v>
      </c>
      <c r="E125" s="185" t="str">
        <f>+'3 - Identificación del Riesgo'!H123</f>
        <v>Emitir conceptos sobre el mismo tema con distinta interpretación</v>
      </c>
      <c r="F125" s="193" t="str">
        <f>+'3 - Identificación del Riesgo'!J123</f>
        <v>Posibilidad de pérdida reputacional en la imagen institucional interna y externa por falta de razonabilidad y búsqueda de unificación de criterios o línea de interpretación para la toma de decisiones</v>
      </c>
      <c r="G125" s="99" t="str">
        <f>+'3 - Identificación del Riesgo'!I123</f>
        <v>Pérdida Reputacional</v>
      </c>
      <c r="H125" s="100">
        <f ca="1">+TODAY()-'3 - Identificación del Riesgo'!O123</f>
        <v>528</v>
      </c>
      <c r="I125" s="50" t="str">
        <f>+'4 - Valor del Riesgo Inherente'!N124</f>
        <v>Extremo</v>
      </c>
      <c r="J125" s="50" t="str">
        <f t="shared" si="2"/>
        <v>Reducir</v>
      </c>
      <c r="K125" s="50"/>
      <c r="L125" s="50"/>
    </row>
    <row r="126" spans="2:12" s="34" customFormat="1" ht="150" customHeight="1" x14ac:dyDescent="0.25">
      <c r="B126" s="30" t="str">
        <f>+'3 - Identificación del Riesgo'!B124</f>
        <v>APOYO JURÍDICO</v>
      </c>
      <c r="C126" s="185" t="str">
        <f>+'3 - Identificación del Riesgo'!F124</f>
        <v>OFICINA JURÍDICA</v>
      </c>
      <c r="D126" s="30" t="str">
        <f>+'3 - Identificación del Riesgo'!G124</f>
        <v>R 48</v>
      </c>
      <c r="E126" s="185" t="str">
        <f>+'3 - Identificación del Riesgo'!H124</f>
        <v>Vencimiento de términos</v>
      </c>
      <c r="F126" s="193" t="str">
        <f>+'3 -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6" s="99" t="str">
        <f>+'3 - Identificación del Riesgo'!I124</f>
        <v>Afectación Económica o presupuestal</v>
      </c>
      <c r="H126" s="109"/>
      <c r="I126" s="50" t="str">
        <f>+'4 - Valor del Riesgo Inherente'!N125</f>
        <v>Extremo</v>
      </c>
      <c r="J126" s="50" t="str">
        <f t="shared" si="2"/>
        <v>Reducir</v>
      </c>
      <c r="K126" s="50" t="str">
        <f>+'5 - Diseño y Valoración Control'!V125</f>
        <v>Extremo</v>
      </c>
      <c r="L126" s="50" t="str">
        <f t="shared" si="3"/>
        <v>Reducir</v>
      </c>
    </row>
    <row r="127" spans="2:12" s="34" customFormat="1" ht="150" customHeight="1" x14ac:dyDescent="0.25">
      <c r="B127" s="30" t="str">
        <f>+'3 - Identificación del Riesgo'!B125</f>
        <v>APOYO JURÍDICO</v>
      </c>
      <c r="C127" s="185" t="str">
        <f>+'3 - Identificación del Riesgo'!F125</f>
        <v>OFICINA JURÍDICA</v>
      </c>
      <c r="D127" s="30" t="str">
        <f>+'3 - Identificación del Riesgo'!G125</f>
        <v>R 48</v>
      </c>
      <c r="E127" s="185" t="str">
        <f>+'3 - Identificación del Riesgo'!H125</f>
        <v>Vencimiento de términos</v>
      </c>
      <c r="F127" s="193" t="str">
        <f>+'3 -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7" s="99" t="str">
        <f>+'3 - Identificación del Riesgo'!I125</f>
        <v>Afectación Económica o presupuestal</v>
      </c>
      <c r="H127" s="109"/>
      <c r="I127" s="50" t="str">
        <f>+'4 - Valor del Riesgo Inherente'!N126</f>
        <v>Extremo</v>
      </c>
      <c r="J127" s="50" t="str">
        <f t="shared" si="2"/>
        <v>Reducir</v>
      </c>
      <c r="K127" s="50" t="str">
        <f>+'5 - Diseño y Valoración Control'!V126</f>
        <v>Extremo</v>
      </c>
      <c r="L127" s="50" t="str">
        <f t="shared" si="3"/>
        <v>Reducir</v>
      </c>
    </row>
    <row r="128" spans="2:12" s="34" customFormat="1" ht="150" customHeight="1" x14ac:dyDescent="0.25">
      <c r="B128" s="30" t="str">
        <f>+'3 - Identificación del Riesgo'!B126</f>
        <v>APOYO JURÍDICO</v>
      </c>
      <c r="C128" s="185" t="str">
        <f>+'3 - Identificación del Riesgo'!F126</f>
        <v>OFICINA JURÍDICA</v>
      </c>
      <c r="D128" s="30" t="str">
        <f>+'3 - Identificación del Riesgo'!G126</f>
        <v>R 48</v>
      </c>
      <c r="E128" s="185" t="str">
        <f>+'3 - Identificación del Riesgo'!H126</f>
        <v>Vencimiento de términos</v>
      </c>
      <c r="F128" s="193" t="str">
        <f>+'3 -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G128" s="99" t="str">
        <f>+'3 - Identificación del Riesgo'!I126</f>
        <v>Afectación Económica o presupuestal</v>
      </c>
      <c r="H128" s="100">
        <f ca="1">+TODAY()-'3 - Identificación del Riesgo'!O126</f>
        <v>528</v>
      </c>
      <c r="I128" s="50" t="str">
        <f>+'4 - Valor del Riesgo Inherente'!N127</f>
        <v>Extremo</v>
      </c>
      <c r="J128" s="50" t="str">
        <f t="shared" si="2"/>
        <v>Reducir</v>
      </c>
      <c r="K128" s="50"/>
      <c r="L128" s="50"/>
    </row>
    <row r="129" spans="2:12" s="34" customFormat="1" ht="150" customHeight="1" x14ac:dyDescent="0.25">
      <c r="B129" s="30" t="str">
        <f>+'3 - Identificación del Riesgo'!B127</f>
        <v>APOYO JURÍDICO</v>
      </c>
      <c r="C129" s="185" t="str">
        <f>+'3 - Identificación del Riesgo'!F127</f>
        <v>OFICINA JURÍDICA</v>
      </c>
      <c r="D129" s="30" t="str">
        <f>+'3 - Identificación del Riesgo'!G127</f>
        <v>R 49</v>
      </c>
      <c r="E129" s="185" t="str">
        <f>+'3 - Identificación del Riesgo'!H127</f>
        <v>Emisión de viabilidades positivas contrarias a la normatividad</v>
      </c>
      <c r="F129" s="193" t="str">
        <f>+'3 - Identificación del Riesgo'!J127</f>
        <v>Posibilidad de pérdida reputacional en la imagen de entidad por interpretaciones variadas a la normatividad y vacíos jurídicos que podrían generar la toma de decisiones erróneas</v>
      </c>
      <c r="G129" s="99" t="str">
        <f>+'3 - Identificación del Riesgo'!I127</f>
        <v>Pérdida Reputacional</v>
      </c>
      <c r="H129" s="109"/>
      <c r="I129" s="50" t="str">
        <f>+'4 - Valor del Riesgo Inherente'!N128</f>
        <v>Extremo</v>
      </c>
      <c r="J129" s="50" t="str">
        <f t="shared" si="2"/>
        <v>Reducir</v>
      </c>
      <c r="K129" s="50" t="str">
        <f>+'5 - Diseño y Valoración Control'!V128</f>
        <v>Extremo</v>
      </c>
      <c r="L129" s="50" t="str">
        <f t="shared" si="3"/>
        <v>Reducir</v>
      </c>
    </row>
    <row r="130" spans="2:12" s="34" customFormat="1" ht="150" customHeight="1" x14ac:dyDescent="0.25">
      <c r="B130" s="30" t="str">
        <f>+'3 - Identificación del Riesgo'!B128</f>
        <v>APOYO JURÍDICO</v>
      </c>
      <c r="C130" s="185" t="str">
        <f>+'3 - Identificación del Riesgo'!F128</f>
        <v>OFICINA JURÍDICA</v>
      </c>
      <c r="D130" s="30" t="str">
        <f>+'3 - Identificación del Riesgo'!G128</f>
        <v>R 49</v>
      </c>
      <c r="E130" s="185" t="str">
        <f>+'3 - Identificación del Riesgo'!H128</f>
        <v>Emisión de viabilidades positivas contrarias a la normatividad</v>
      </c>
      <c r="F130" s="193" t="str">
        <f>+'3 - Identificación del Riesgo'!J128</f>
        <v>Posibilidad de pérdida reputacional en la imagen de entidad por interpretaciones variadas a la normatividad y vacíos jurídicos que podrían generar la toma de decisiones erróneas</v>
      </c>
      <c r="G130" s="99" t="str">
        <f>+'3 - Identificación del Riesgo'!I128</f>
        <v>Pérdida Reputacional</v>
      </c>
      <c r="H130" s="109"/>
      <c r="I130" s="50" t="str">
        <f>+'4 - Valor del Riesgo Inherente'!N129</f>
        <v>Extremo</v>
      </c>
      <c r="J130" s="50" t="str">
        <f t="shared" si="2"/>
        <v>Reducir</v>
      </c>
      <c r="K130" s="50"/>
      <c r="L130" s="50"/>
    </row>
    <row r="131" spans="2:12" s="34" customFormat="1" ht="150" customHeight="1" x14ac:dyDescent="0.25">
      <c r="B131" s="30" t="str">
        <f>+'3 - Identificación del Riesgo'!B129</f>
        <v>ADQUISICIÓN DE BIENES Y SERVICIOS</v>
      </c>
      <c r="C131" s="185" t="str">
        <f>+'3 - Identificación del Riesgo'!F129</f>
        <v>GRUPO CONTRATOS</v>
      </c>
      <c r="D131" s="30" t="str">
        <f>+'3 - Identificación del Riesgo'!G129</f>
        <v>R 50</v>
      </c>
      <c r="E131" s="185" t="str">
        <f>+'3 - Identificación del Riesgo'!H129</f>
        <v>Liquidación de contratos y/o convenios fuera del plazo previsto.</v>
      </c>
      <c r="F131" s="193" t="str">
        <f>+'3 -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1" s="99" t="str">
        <f>+'3 - Identificación del Riesgo'!I129</f>
        <v>Pérdida Reputacional</v>
      </c>
      <c r="H131" s="100">
        <f ca="1">+TODAY()-'3 - Identificación del Riesgo'!O129</f>
        <v>528</v>
      </c>
      <c r="I131" s="50" t="str">
        <f>+'4 - Valor del Riesgo Inherente'!N130</f>
        <v>Moderado</v>
      </c>
      <c r="J131" s="50" t="str">
        <f t="shared" si="2"/>
        <v>Reducir</v>
      </c>
      <c r="K131" s="50" t="str">
        <f>+'5 - Diseño y Valoración Control'!V130</f>
        <v>Moderado</v>
      </c>
      <c r="L131" s="50" t="str">
        <f t="shared" si="3"/>
        <v>Reducir</v>
      </c>
    </row>
    <row r="132" spans="2:12" s="34" customFormat="1" ht="150" customHeight="1" x14ac:dyDescent="0.25">
      <c r="B132" s="30" t="str">
        <f>+'3 - Identificación del Riesgo'!B130</f>
        <v>ADQUISICIÓN DE BIENES Y SERVICIOS</v>
      </c>
      <c r="C132" s="185" t="str">
        <f>+'3 - Identificación del Riesgo'!F130</f>
        <v>GRUPO CONTRATOS</v>
      </c>
      <c r="D132" s="30" t="str">
        <f>+'3 - Identificación del Riesgo'!G130</f>
        <v>R 50</v>
      </c>
      <c r="E132" s="185" t="str">
        <f>+'3 - Identificación del Riesgo'!H130</f>
        <v>Liquidación de contratos y/o convenios fuera del plazo previsto.</v>
      </c>
      <c r="F132" s="193" t="str">
        <f>+'3 -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2" s="99" t="str">
        <f>+'3 - Identificación del Riesgo'!I130</f>
        <v>Pérdida Reputacional</v>
      </c>
      <c r="H132" s="109"/>
      <c r="I132" s="50" t="str">
        <f>+'4 - Valor del Riesgo Inherente'!N131</f>
        <v>Moderado</v>
      </c>
      <c r="J132" s="50" t="str">
        <f t="shared" si="2"/>
        <v>Reducir</v>
      </c>
      <c r="K132" s="50" t="str">
        <f>+'5 - Diseño y Valoración Control'!V131</f>
        <v>Moderado</v>
      </c>
      <c r="L132" s="50" t="str">
        <f t="shared" si="3"/>
        <v>Reducir</v>
      </c>
    </row>
    <row r="133" spans="2:12" s="34" customFormat="1" ht="150" customHeight="1" x14ac:dyDescent="0.25">
      <c r="B133" s="30" t="str">
        <f>+'3 - Identificación del Riesgo'!B131</f>
        <v>ADQUISICIÓN DE BIENES Y SERVICIOS</v>
      </c>
      <c r="C133" s="185" t="str">
        <f>+'3 - Identificación del Riesgo'!F131</f>
        <v>GRUPO CONTRATOS</v>
      </c>
      <c r="D133" s="30" t="str">
        <f>+'3 - Identificación del Riesgo'!G131</f>
        <v>R 50</v>
      </c>
      <c r="E133" s="185" t="str">
        <f>+'3 - Identificación del Riesgo'!H131</f>
        <v>Liquidación de contratos y/o convenios fuera del plazo previsto.</v>
      </c>
      <c r="F133" s="193" t="str">
        <f>+'3 -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G133" s="99" t="str">
        <f>+'3 - Identificación del Riesgo'!I131</f>
        <v>Pérdida Reputacional</v>
      </c>
      <c r="H133" s="109"/>
      <c r="I133" s="50" t="str">
        <f>+'4 - Valor del Riesgo Inherente'!N132</f>
        <v>Moderado</v>
      </c>
      <c r="J133" s="50" t="str">
        <f t="shared" si="2"/>
        <v>Reducir</v>
      </c>
      <c r="K133" s="50"/>
      <c r="L133" s="50"/>
    </row>
    <row r="134" spans="2:12" s="34" customFormat="1" ht="150" customHeight="1" x14ac:dyDescent="0.25">
      <c r="B134" s="30" t="str">
        <f>+'3 - Identificación del Riesgo'!B132</f>
        <v>ADQUISICIÓN DE BIENES Y SERVICIOS</v>
      </c>
      <c r="C134" s="185" t="str">
        <f>+'3 - Identificación del Riesgo'!F132</f>
        <v>GRUPO CONTRATOS</v>
      </c>
      <c r="D134" s="30" t="str">
        <f>+'3 - Identificación del Riesgo'!G132</f>
        <v>R 51</v>
      </c>
      <c r="E134" s="185" t="str">
        <f>+'3 - Identificación del Riesgo'!H132</f>
        <v>Configuración del contrato realidad.</v>
      </c>
      <c r="F134" s="193" t="str">
        <f>+'3 -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G134" s="99" t="str">
        <f>+'3 - Identificación del Riesgo'!I132</f>
        <v>Afectación Económica o presupuestal</v>
      </c>
      <c r="H134" s="100">
        <f ca="1">+TODAY()-'3 - Identificación del Riesgo'!O132</f>
        <v>528</v>
      </c>
      <c r="I134" s="50" t="str">
        <f>+'4 - Valor del Riesgo Inherente'!N133</f>
        <v>Moderado</v>
      </c>
      <c r="J134" s="50" t="str">
        <f t="shared" si="2"/>
        <v>Reducir</v>
      </c>
      <c r="K134" s="50" t="str">
        <f>+'5 - Diseño y Valoración Control'!V133</f>
        <v>Moderado</v>
      </c>
      <c r="L134" s="50" t="str">
        <f t="shared" si="3"/>
        <v>Reducir</v>
      </c>
    </row>
    <row r="135" spans="2:12" s="34" customFormat="1" ht="150" customHeight="1" x14ac:dyDescent="0.25">
      <c r="B135" s="30" t="str">
        <f>+'3 - Identificación del Riesgo'!B133</f>
        <v>ADQUISICIÓN DE BIENES Y SERVICIOS</v>
      </c>
      <c r="C135" s="185" t="str">
        <f>+'3 - Identificación del Riesgo'!F133</f>
        <v>GRUPO CONTRATOS</v>
      </c>
      <c r="D135" s="30" t="str">
        <f>+'3 - Identificación del Riesgo'!G133</f>
        <v>R 51</v>
      </c>
      <c r="E135" s="185" t="str">
        <f>+'3 - Identificación del Riesgo'!H133</f>
        <v>Configuración del contrato realidad.</v>
      </c>
      <c r="F135" s="193" t="str">
        <f>+'3 -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G135" s="99" t="str">
        <f>+'3 - Identificación del Riesgo'!I133</f>
        <v>Afectación Económica o presupuestal</v>
      </c>
      <c r="H135" s="109"/>
      <c r="I135" s="50" t="str">
        <f>+'4 - Valor del Riesgo Inherente'!N134</f>
        <v>Moderado</v>
      </c>
      <c r="J135" s="50" t="str">
        <f t="shared" si="2"/>
        <v>Reducir</v>
      </c>
      <c r="K135" s="50"/>
      <c r="L135" s="50"/>
    </row>
    <row r="136" spans="2:12" s="34" customFormat="1" ht="150" customHeight="1" x14ac:dyDescent="0.25">
      <c r="B136" s="30" t="str">
        <f>+'3 - Identificación del Riesgo'!B134</f>
        <v>ADMINISTRACIÓN DE BIENES Y SERVICIOS</v>
      </c>
      <c r="C136" s="185" t="str">
        <f>+'3 - Identificación del Riesgo'!F134</f>
        <v>SUBDIRECCIÓN ADMINISTRATIVA Y FINANCIERA</v>
      </c>
      <c r="D136" s="30" t="str">
        <f>+'3 - Identificación del Riesgo'!G134</f>
        <v>R 52</v>
      </c>
      <c r="E136" s="185" t="str">
        <f>+'3 - Identificación del Riesgo'!H134</f>
        <v>Perdidas o daños en los bienes de la Entidad</v>
      </c>
      <c r="F136" s="193" t="str">
        <f>+'3 - Identificación del Riesgo'!J134</f>
        <v>Posibilidad de afectación económica por generar incertidumbre en los estados financieros y/o posible apertura a procesos disciplinarios y/o sancionatorios debido falta de control y lineamientos en el manejo de los bienes de la Entidad</v>
      </c>
      <c r="G136" s="99" t="str">
        <f>+'3 - Identificación del Riesgo'!I134</f>
        <v>Afectación Económica o presupuestal</v>
      </c>
      <c r="H136" s="109"/>
      <c r="I136" s="50" t="str">
        <f>+'4 - Valor del Riesgo Inherente'!N135</f>
        <v>Extremo</v>
      </c>
      <c r="J136" s="50" t="str">
        <f t="shared" si="2"/>
        <v>Reducir</v>
      </c>
      <c r="K136" s="50" t="str">
        <f>+'5 - Diseño y Valoración Control'!V135</f>
        <v>Alto</v>
      </c>
      <c r="L136" s="50" t="str">
        <f t="shared" si="3"/>
        <v>Reducir</v>
      </c>
    </row>
    <row r="137" spans="2:12" s="34" customFormat="1" ht="150" customHeight="1" x14ac:dyDescent="0.25">
      <c r="B137" s="30" t="str">
        <f>+'3 - Identificación del Riesgo'!B135</f>
        <v>ADMINISTRACIÓN DE BIENES Y SERVICIOS</v>
      </c>
      <c r="C137" s="185" t="str">
        <f>+'3 - Identificación del Riesgo'!F135</f>
        <v>SUBDIRECCIÓN ADMINISTRATIVA Y FINANCIERA</v>
      </c>
      <c r="D137" s="30" t="str">
        <f>+'3 - Identificación del Riesgo'!G135</f>
        <v>R 52</v>
      </c>
      <c r="E137" s="185" t="str">
        <f>+'3 - Identificación del Riesgo'!H135</f>
        <v>Perdidas o daños en los bienes de la Entidad</v>
      </c>
      <c r="F137" s="193" t="str">
        <f>+'3 - Identificación del Riesgo'!J135</f>
        <v>Posibilidad de afectación económica por generar incertidumbre en los estados financieros y/o posible apertura a procesos disciplinarios y/o sancionatorios debido falta de control y lineamientos en el manejo de los bienes de la Entidad</v>
      </c>
      <c r="G137" s="99" t="str">
        <f>+'3 - Identificación del Riesgo'!I135</f>
        <v>Afectación Económica o presupuestal</v>
      </c>
      <c r="H137" s="100">
        <f ca="1">+TODAY()-'3 - Identificación del Riesgo'!O135</f>
        <v>528</v>
      </c>
      <c r="I137" s="50" t="str">
        <f>+'4 - Valor del Riesgo Inherente'!N136</f>
        <v>Extremo</v>
      </c>
      <c r="J137" s="50" t="str">
        <f t="shared" si="2"/>
        <v>Reducir</v>
      </c>
      <c r="K137" s="50"/>
      <c r="L137" s="50"/>
    </row>
    <row r="138" spans="2:12" s="34" customFormat="1" ht="150" customHeight="1" x14ac:dyDescent="0.25">
      <c r="B138" s="30" t="str">
        <f>+'3 - Identificación del Riesgo'!B137</f>
        <v>ADMINISTRACIÓN DE BIENES Y SERVICIOS</v>
      </c>
      <c r="C138" s="185" t="str">
        <f>+'3 - Identificación del Riesgo'!F137</f>
        <v>SUBDIRECCIÓN ADMINISTRATIVA Y FINANCIERA</v>
      </c>
      <c r="D138" s="30" t="str">
        <f>+'3 - Identificación del Riesgo'!G137</f>
        <v>R 53</v>
      </c>
      <c r="E138" s="185" t="str">
        <f>+'3 - Identificación del Riesgo'!H137</f>
        <v>Incumplimiento en la aplicación de los mantenimientos preventivos a los bienes de la Entidad</v>
      </c>
      <c r="F138" s="193" t="str">
        <f>+'3 - Identificación del Riesgo'!J137</f>
        <v>Posibilidad de afectación económica por sobrecostos en mantenimientos debido a la falta de control en la implementación de mantenimientos de acuerdo a sus fichas técnicas</v>
      </c>
      <c r="G138" s="99" t="str">
        <f>+'3 - Identificación del Riesgo'!I137</f>
        <v>Afectación Económica o presupuestal</v>
      </c>
      <c r="H138" s="109"/>
      <c r="I138" s="50" t="str">
        <f>+'4 - Valor del Riesgo Inherente'!N138</f>
        <v>Alto</v>
      </c>
      <c r="J138" s="50" t="str">
        <f t="shared" si="2"/>
        <v>Reducir</v>
      </c>
      <c r="K138" s="50" t="str">
        <f>+'5 - Diseño y Valoración Control'!V138</f>
        <v>Moderado</v>
      </c>
      <c r="L138" s="50" t="str">
        <f t="shared" si="3"/>
        <v>Reducir</v>
      </c>
    </row>
    <row r="139" spans="2:12" s="34" customFormat="1" ht="150" customHeight="1" x14ac:dyDescent="0.25">
      <c r="B139" s="30" t="str">
        <f>+'3 - Identificación del Riesgo'!B138</f>
        <v>ADMINISTRACIÓN DE BIENES Y SERVICIOS</v>
      </c>
      <c r="C139" s="185" t="str">
        <f>+'3 - Identificación del Riesgo'!F138</f>
        <v>SUBDIRECCIÓN ADMINISTRATIVA Y FINANCIERA</v>
      </c>
      <c r="D139" s="30" t="str">
        <f>+'3 - Identificación del Riesgo'!G138</f>
        <v>R 53</v>
      </c>
      <c r="E139" s="185" t="str">
        <f>+'3 - Identificación del Riesgo'!H138</f>
        <v>Incumplimiento en la aplicación de los mantenimientos preventivos a los bienes de la Entidad</v>
      </c>
      <c r="F139" s="193" t="str">
        <f>+'3 - Identificación del Riesgo'!J138</f>
        <v>Posibilidad de afectación económica por sobrecostos en mantenimientos debido a la falta de control en la implementación de mantenimientos de acuerdo a sus fichas técnicas</v>
      </c>
      <c r="G139" s="99" t="str">
        <f>+'3 - Identificación del Riesgo'!I138</f>
        <v>Afectación Económica o presupuestal</v>
      </c>
      <c r="H139" s="109"/>
      <c r="I139" s="50" t="str">
        <f>+'4 - Valor del Riesgo Inherente'!N139</f>
        <v>Alto</v>
      </c>
      <c r="J139" s="50" t="str">
        <f t="shared" ref="J139:J190" si="4">_xlfn.IFS(I139="Bajo","Aceptar",I139="Moderado","Reducir",I139="Alto","Reducir",I139="Extremo","Reducir")</f>
        <v>Reducir</v>
      </c>
      <c r="K139" s="50"/>
      <c r="L139" s="50"/>
    </row>
    <row r="140" spans="2:12" s="34" customFormat="1" ht="150" customHeight="1" x14ac:dyDescent="0.25">
      <c r="B140" s="30" t="str">
        <f>+'3 - Identificación del Riesgo'!B139</f>
        <v>ADMINISTRACIÓN DE BIENES Y SERVICIOS</v>
      </c>
      <c r="C140" s="185" t="str">
        <f>+'3 - Identificación del Riesgo'!F139</f>
        <v>SUBDIRECCIÓN ADMINISTRATIVA Y FINANCIERA</v>
      </c>
      <c r="D140" s="30" t="str">
        <f>+'3 - Identificación del Riesgo'!G139</f>
        <v>R 54</v>
      </c>
      <c r="E140" s="185" t="str">
        <f>+'3 - Identificación del Riesgo'!H139</f>
        <v>Legalización de comisión o viáticos sin el cumplimiento de requisitos</v>
      </c>
      <c r="F140" s="193" t="str">
        <f>+'3 -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0" s="99" t="str">
        <f>+'3 - Identificación del Riesgo'!I139</f>
        <v>Afectación Económica o presupuestal</v>
      </c>
      <c r="H140" s="100">
        <f ca="1">+TODAY()-'3 - Identificación del Riesgo'!O139</f>
        <v>528</v>
      </c>
      <c r="I140" s="50" t="str">
        <f>+'4 - Valor del Riesgo Inherente'!N140</f>
        <v>Moderado</v>
      </c>
      <c r="J140" s="50" t="str">
        <f t="shared" si="4"/>
        <v>Reducir</v>
      </c>
      <c r="K140" s="50" t="str">
        <f>+'5 - Diseño y Valoración Control'!V140</f>
        <v>Moderado</v>
      </c>
      <c r="L140" s="50" t="str">
        <f t="shared" ref="L140:L188" si="5">+_xlfn.IFS(K140="Bajo","Aceptar",K140="Moderado","Reducir",K140="Alto","Reducir",K140="Extremo","Reducir")</f>
        <v>Reducir</v>
      </c>
    </row>
    <row r="141" spans="2:12" s="34" customFormat="1" ht="150" customHeight="1" x14ac:dyDescent="0.25">
      <c r="B141" s="30" t="str">
        <f>+'3 - Identificación del Riesgo'!B140</f>
        <v>ADMINISTRACIÓN DE BIENES Y SERVICIOS</v>
      </c>
      <c r="C141" s="185" t="str">
        <f>+'3 - Identificación del Riesgo'!F140</f>
        <v>SUBDIRECCIÓN ADMINISTRATIVA Y FINANCIERA</v>
      </c>
      <c r="D141" s="30" t="str">
        <f>+'3 - Identificación del Riesgo'!G140</f>
        <v>R 54</v>
      </c>
      <c r="E141" s="185" t="str">
        <f>+'3 - Identificación del Riesgo'!H140</f>
        <v>Legalización de comisión o viáticos sin el cumplimiento de requisitos</v>
      </c>
      <c r="F141" s="193" t="str">
        <f>+'3 -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1" s="99" t="str">
        <f>+'3 - Identificación del Riesgo'!I140</f>
        <v>Afectación Económica o presupuestal</v>
      </c>
      <c r="H141" s="109"/>
      <c r="I141" s="50" t="str">
        <f>+'4 - Valor del Riesgo Inherente'!N141</f>
        <v>Moderado</v>
      </c>
      <c r="J141" s="50" t="str">
        <f t="shared" si="4"/>
        <v>Reducir</v>
      </c>
      <c r="K141" s="50"/>
      <c r="L141" s="50"/>
    </row>
    <row r="142" spans="2:12" s="34" customFormat="1" ht="150" customHeight="1" x14ac:dyDescent="0.25">
      <c r="B142" s="30" t="str">
        <f>+'3 - Identificación del Riesgo'!B141</f>
        <v>ADMINISTRACIÓN DE BIENES Y SERVICIOS</v>
      </c>
      <c r="C142" s="185" t="str">
        <f>+'3 - Identificación del Riesgo'!F141</f>
        <v>SUBDIRECCIÓN ADMINISTRATIVA Y FINANCIERA</v>
      </c>
      <c r="D142" s="30" t="str">
        <f>+'3 - Identificación del Riesgo'!G141</f>
        <v>R 54</v>
      </c>
      <c r="E142" s="185" t="str">
        <f>+'3 - Identificación del Riesgo'!H141</f>
        <v>Legalización de comisión o viáticos sin el cumplimiento de requisitos</v>
      </c>
      <c r="F142" s="193" t="str">
        <f>+'3 -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G142" s="99" t="str">
        <f>+'3 - Identificación del Riesgo'!I141</f>
        <v>Afectación Económica o presupuestal</v>
      </c>
      <c r="H142" s="109"/>
      <c r="I142" s="50" t="str">
        <f>+'4 - Valor del Riesgo Inherente'!N142</f>
        <v>Moderado</v>
      </c>
      <c r="J142" s="50" t="str">
        <f t="shared" si="4"/>
        <v>Reducir</v>
      </c>
      <c r="K142" s="50"/>
      <c r="L142" s="50"/>
    </row>
    <row r="143" spans="2:12" s="34" customFormat="1" ht="150" customHeight="1" x14ac:dyDescent="0.25">
      <c r="B143" s="30" t="str">
        <f>+'3 - Identificación del Riesgo'!B142</f>
        <v>ADMINISTRACIÓN DE BIENES Y SERVICIOS</v>
      </c>
      <c r="C143" s="185" t="str">
        <f>+'3 - Identificación del Riesgo'!F142</f>
        <v xml:space="preserve">SUBDIRECCIÓN ADMINISTRATIVA Y FINANCIERA
</v>
      </c>
      <c r="D143" s="30" t="str">
        <f>+'3 - Identificación del Riesgo'!G142</f>
        <v>R 55</v>
      </c>
      <c r="E143" s="185" t="str">
        <f>+'3 - Identificación del Riesgo'!H142</f>
        <v>Pérdida o daño en la documentación de la Agencia</v>
      </c>
      <c r="F143" s="193" t="str">
        <f>+'3 - Identificación del Riesgo'!J142</f>
        <v>Posibilidad de pérdida reputacional en la imagen institucional ante los grupos de interés debido a la falta de control para los lineamientos de manejo y de conservación en documentos</v>
      </c>
      <c r="G143" s="99" t="str">
        <f>+'3 - Identificación del Riesgo'!I142</f>
        <v>Pérdida Reputacional</v>
      </c>
      <c r="H143" s="100">
        <f ca="1">+TODAY()-'3 - Identificación del Riesgo'!O142</f>
        <v>528</v>
      </c>
      <c r="I143" s="50" t="str">
        <f>+'4 - Valor del Riesgo Inherente'!N143</f>
        <v>Alto</v>
      </c>
      <c r="J143" s="50" t="str">
        <f t="shared" si="4"/>
        <v>Reducir</v>
      </c>
      <c r="K143" s="50" t="str">
        <f>+'5 - Diseño y Valoración Control'!V143</f>
        <v>Moderado</v>
      </c>
      <c r="L143" s="50" t="str">
        <f t="shared" si="5"/>
        <v>Reducir</v>
      </c>
    </row>
    <row r="144" spans="2:12" s="34" customFormat="1" ht="150" customHeight="1" x14ac:dyDescent="0.25">
      <c r="B144" s="30" t="str">
        <f>+'3 - Identificación del Riesgo'!B143</f>
        <v>ADMINISTRACIÓN DE BIENES Y SERVICIOS</v>
      </c>
      <c r="C144" s="185" t="str">
        <f>+'3 - Identificación del Riesgo'!F143</f>
        <v xml:space="preserve">SUBDIRECCIÓN ADMINISTRATIVA Y FINANCIERA
</v>
      </c>
      <c r="D144" s="30" t="str">
        <f>+'3 - Identificación del Riesgo'!G143</f>
        <v>R 55</v>
      </c>
      <c r="E144" s="185" t="str">
        <f>+'3 - Identificación del Riesgo'!H143</f>
        <v>Pérdida o daño en la documentación de la Agencia</v>
      </c>
      <c r="F144" s="193" t="str">
        <f>+'3 - Identificación del Riesgo'!J143</f>
        <v>Posibilidad de pérdida reputacional en la imagen institucional ante los grupos de interés debido a la falta de control para los lineamientos de manejo y de conservación en documentos</v>
      </c>
      <c r="G144" s="99" t="str">
        <f>+'3 - Identificación del Riesgo'!I143</f>
        <v>Pérdida Reputacional</v>
      </c>
      <c r="H144" s="109"/>
      <c r="I144" s="50" t="str">
        <f>+'4 - Valor del Riesgo Inherente'!N144</f>
        <v>Alto</v>
      </c>
      <c r="J144" s="50" t="str">
        <f t="shared" si="4"/>
        <v>Reducir</v>
      </c>
      <c r="K144" s="50" t="str">
        <f>+'5 - Diseño y Valoración Control'!V144</f>
        <v>Moderado</v>
      </c>
      <c r="L144" s="50" t="str">
        <f t="shared" si="5"/>
        <v>Reducir</v>
      </c>
    </row>
    <row r="145" spans="2:12" s="34" customFormat="1" ht="150" customHeight="1" x14ac:dyDescent="0.25">
      <c r="B145" s="30" t="str">
        <f>+'3 - Identificación del Riesgo'!B144</f>
        <v>ADMINISTRACIÓN DE BIENES Y SERVICIOS</v>
      </c>
      <c r="C145" s="185" t="str">
        <f>+'3 - Identificación del Riesgo'!F144</f>
        <v xml:space="preserve">SUBDIRECCIÓN ADMINISTRATIVA Y FINANCIERA
</v>
      </c>
      <c r="D145" s="30" t="str">
        <f>+'3 - Identificación del Riesgo'!G144</f>
        <v>R 55</v>
      </c>
      <c r="E145" s="185" t="str">
        <f>+'3 - Identificación del Riesgo'!H144</f>
        <v>Pérdida o daño en la documentación de la Agencia</v>
      </c>
      <c r="F145" s="193" t="str">
        <f>+'3 - Identificación del Riesgo'!J144</f>
        <v>Posibilidad de pérdida reputacional en la imagen institucional ante los grupos de interés debido a la falta de control para los lineamientos de manejo y de conservación en documentos</v>
      </c>
      <c r="G145" s="99" t="str">
        <f>+'3 - Identificación del Riesgo'!I144</f>
        <v>Pérdida Reputacional</v>
      </c>
      <c r="H145" s="109"/>
      <c r="I145" s="50" t="str">
        <f>+'4 - Valor del Riesgo Inherente'!N145</f>
        <v>Alto</v>
      </c>
      <c r="J145" s="50" t="str">
        <f t="shared" si="4"/>
        <v>Reducir</v>
      </c>
      <c r="K145" s="50"/>
      <c r="L145" s="50"/>
    </row>
    <row r="146" spans="2:12" s="34" customFormat="1" ht="150" customHeight="1" x14ac:dyDescent="0.25">
      <c r="B146" s="30" t="str">
        <f>+'3 - Identificación del Riesgo'!B145</f>
        <v>ADMINISTRACIÓN DE BIENES Y SERVICIOS</v>
      </c>
      <c r="C146" s="185" t="str">
        <f>+'3 - Identificación del Riesgo'!F145</f>
        <v xml:space="preserve">SUBDIRECCIÓN ADMINISTRATIVA Y FINANCIERA
</v>
      </c>
      <c r="D146" s="30" t="str">
        <f>+'3 - Identificación del Riesgo'!G145</f>
        <v>R 55</v>
      </c>
      <c r="E146" s="185" t="str">
        <f>+'3 - Identificación del Riesgo'!H145</f>
        <v>Pérdida o daño en la documentación de la Agencia</v>
      </c>
      <c r="F146" s="193" t="str">
        <f>+'3 - Identificación del Riesgo'!J145</f>
        <v>Posibilidad de pérdida reputacional en la imagen institucional ante los grupos de interés debido a la falta de control para los lineamientos de manejo y de conservación en documentos</v>
      </c>
      <c r="G146" s="99" t="str">
        <f>+'3 - Identificación del Riesgo'!I145</f>
        <v>Pérdida Reputacional</v>
      </c>
      <c r="H146" s="100">
        <f ca="1">+TODAY()-'3 - Identificación del Riesgo'!O145</f>
        <v>528</v>
      </c>
      <c r="I146" s="50" t="str">
        <f>+'4 - Valor del Riesgo Inherente'!N146</f>
        <v>Alto</v>
      </c>
      <c r="J146" s="50" t="str">
        <f t="shared" si="4"/>
        <v>Reducir</v>
      </c>
      <c r="K146" s="50"/>
      <c r="L146" s="50"/>
    </row>
    <row r="147" spans="2:12" s="34" customFormat="1" ht="150" customHeight="1" x14ac:dyDescent="0.25">
      <c r="B147" s="30" t="str">
        <f>+'3 - Identificación del Riesgo'!B146</f>
        <v>ADMINISTRACIÓN DE BIENES Y SERVICIOS</v>
      </c>
      <c r="C147" s="185" t="str">
        <f>+'3 - Identificación del Riesgo'!F146</f>
        <v xml:space="preserve">SUBDIRECCIÓN ADMINISTRATIVA Y FINANCIERA
</v>
      </c>
      <c r="D147" s="30" t="str">
        <f>+'3 - Identificación del Riesgo'!G146</f>
        <v>R 56</v>
      </c>
      <c r="E147" s="185" t="str">
        <f>+'3 - Identificación del Riesgo'!H146</f>
        <v xml:space="preserve">Asignación incorrecta de comunicaciones oficiales recibidas (documentos) en el momento de la radicación. </v>
      </c>
      <c r="F147" s="193" t="str">
        <f>+'3 -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7" s="99" t="str">
        <f>+'3 - Identificación del Riesgo'!I146</f>
        <v>Pérdida Reputacional</v>
      </c>
      <c r="H147" s="109"/>
      <c r="I147" s="50" t="str">
        <f>+'4 - Valor del Riesgo Inherente'!N147</f>
        <v>Alto</v>
      </c>
      <c r="J147" s="50" t="str">
        <f t="shared" si="4"/>
        <v>Reducir</v>
      </c>
      <c r="K147" s="50" t="str">
        <f>+'5 - Diseño y Valoración Control'!V147</f>
        <v>Moderado</v>
      </c>
      <c r="L147" s="50" t="str">
        <f t="shared" si="5"/>
        <v>Reducir</v>
      </c>
    </row>
    <row r="148" spans="2:12" s="34" customFormat="1" ht="150" customHeight="1" x14ac:dyDescent="0.25">
      <c r="B148" s="30" t="str">
        <f>+'3 - Identificación del Riesgo'!B147</f>
        <v>ADMINISTRACIÓN DE BIENES Y SERVICIOS</v>
      </c>
      <c r="C148" s="185" t="str">
        <f>+'3 - Identificación del Riesgo'!F147</f>
        <v xml:space="preserve">SUBDIRECCIÓN ADMINISTRATIVA Y FINANCIERA
</v>
      </c>
      <c r="D148" s="30" t="str">
        <f>+'3 - Identificación del Riesgo'!G147</f>
        <v>R 56</v>
      </c>
      <c r="E148" s="185" t="str">
        <f>+'3 - Identificación del Riesgo'!H147</f>
        <v xml:space="preserve">Asignación incorrecta de comunicaciones oficiales recibidas (documentos) en el momento de la radicación. </v>
      </c>
      <c r="F148" s="193" t="str">
        <f>+'3 -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8" s="99" t="str">
        <f>+'3 - Identificación del Riesgo'!I147</f>
        <v>Pérdida Reputacional</v>
      </c>
      <c r="H148" s="109"/>
      <c r="I148" s="50" t="str">
        <f>+'4 - Valor del Riesgo Inherente'!N148</f>
        <v>Alto</v>
      </c>
      <c r="J148" s="50" t="str">
        <f t="shared" si="4"/>
        <v>Reducir</v>
      </c>
      <c r="K148" s="50" t="str">
        <f>+'5 - Diseño y Valoración Control'!V148</f>
        <v>Moderado</v>
      </c>
      <c r="L148" s="50" t="str">
        <f t="shared" si="5"/>
        <v>Reducir</v>
      </c>
    </row>
    <row r="149" spans="2:12" s="34" customFormat="1" ht="150" customHeight="1" x14ac:dyDescent="0.25">
      <c r="B149" s="30" t="str">
        <f>+'3 - Identificación del Riesgo'!B148</f>
        <v>ADMINISTRACIÓN DE BIENES Y SERVICIOS</v>
      </c>
      <c r="C149" s="185" t="str">
        <f>+'3 - Identificación del Riesgo'!F148</f>
        <v xml:space="preserve">SUBDIRECCIÓN ADMINISTRATIVA Y FINANCIERA
</v>
      </c>
      <c r="D149" s="30" t="str">
        <f>+'3 - Identificación del Riesgo'!G148</f>
        <v>R 56</v>
      </c>
      <c r="E149" s="185" t="str">
        <f>+'3 - Identificación del Riesgo'!H148</f>
        <v xml:space="preserve">Asignación incorrecta de comunicaciones oficiales recibidas (documentos) en el momento de la radicación. </v>
      </c>
      <c r="F149" s="193" t="str">
        <f>+'3 -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G149" s="99" t="str">
        <f>+'3 - Identificación del Riesgo'!I148</f>
        <v>Pérdida Reputacional</v>
      </c>
      <c r="H149" s="100">
        <f ca="1">+TODAY()-'3 - Identificación del Riesgo'!O148</f>
        <v>528</v>
      </c>
      <c r="I149" s="50" t="str">
        <f>+'4 - Valor del Riesgo Inherente'!N149</f>
        <v>Alto</v>
      </c>
      <c r="J149" s="50" t="str">
        <f t="shared" si="4"/>
        <v>Reducir</v>
      </c>
      <c r="K149" s="50"/>
      <c r="L149" s="50"/>
    </row>
    <row r="150" spans="2:12" s="34" customFormat="1" ht="150" customHeight="1" x14ac:dyDescent="0.25">
      <c r="B150" s="30" t="str">
        <f>+'3 - Identificación del Riesgo'!B149</f>
        <v>ADMINISTRACIÓN DE BIENES Y SERVICIOS</v>
      </c>
      <c r="C150" s="185" t="str">
        <f>+'3 - Identificación del Riesgo'!F149</f>
        <v xml:space="preserve">SUBDIRECCIÓN ADMINISTRATIVA Y FINANCIERA
</v>
      </c>
      <c r="D150" s="30" t="str">
        <f>+'3 - Identificación del Riesgo'!G149</f>
        <v>R 57</v>
      </c>
      <c r="E150" s="185" t="str">
        <f>+'3 - Identificación del Riesgo'!H149</f>
        <v>Demoras en la respuesta a solicitudes internas de documentos en atención de los requerimientos de expedientes por parte de las dependencias</v>
      </c>
      <c r="F150" s="193" t="str">
        <f>+'3 -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0" s="99" t="str">
        <f>+'3 - Identificación del Riesgo'!I149</f>
        <v>Pérdida Reputacional</v>
      </c>
      <c r="H150" s="109"/>
      <c r="I150" s="50" t="str">
        <f>+'4 - Valor del Riesgo Inherente'!N150</f>
        <v>Alto</v>
      </c>
      <c r="J150" s="50" t="str">
        <f t="shared" si="4"/>
        <v>Reducir</v>
      </c>
      <c r="K150" s="50" t="str">
        <f>+'5 - Diseño y Valoración Control'!V150</f>
        <v>Alto</v>
      </c>
      <c r="L150" s="50" t="str">
        <f t="shared" si="5"/>
        <v>Reducir</v>
      </c>
    </row>
    <row r="151" spans="2:12" s="34" customFormat="1" ht="150" customHeight="1" x14ac:dyDescent="0.25">
      <c r="B151" s="30" t="str">
        <f>+'3 - Identificación del Riesgo'!B150</f>
        <v>ADMINISTRACIÓN DE BIENES Y SERVICIOS</v>
      </c>
      <c r="C151" s="185" t="str">
        <f>+'3 - Identificación del Riesgo'!F150</f>
        <v xml:space="preserve">SUBDIRECCIÓN ADMINISTRATIVA Y FINANCIERA
</v>
      </c>
      <c r="D151" s="30" t="str">
        <f>+'3 - Identificación del Riesgo'!G150</f>
        <v>R 57</v>
      </c>
      <c r="E151" s="185" t="str">
        <f>+'3 - Identificación del Riesgo'!H150</f>
        <v>Demoras en la respuesta a solicitudes internas de documentos en atención de los requerimientos de expedientes por parte de las dependencias</v>
      </c>
      <c r="F151" s="193" t="str">
        <f>+'3 -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G151" s="99" t="str">
        <f>+'3 - Identificación del Riesgo'!I150</f>
        <v>Pérdida Reputacional</v>
      </c>
      <c r="H151" s="109"/>
      <c r="I151" s="50" t="str">
        <f>+'4 - Valor del Riesgo Inherente'!N151</f>
        <v>Alto</v>
      </c>
      <c r="J151" s="50" t="str">
        <f t="shared" si="4"/>
        <v>Reducir</v>
      </c>
      <c r="K151" s="50"/>
      <c r="L151" s="50"/>
    </row>
    <row r="152" spans="2:12" s="34" customFormat="1" ht="150" customHeight="1" x14ac:dyDescent="0.25">
      <c r="B152" s="30" t="str">
        <f>+'3 - Identificación del Riesgo'!B151</f>
        <v>ADMINISTRACIÓN DE BIENES Y SERVICIOS</v>
      </c>
      <c r="C152" s="185" t="str">
        <f>+'3 - Identificación del Riesgo'!F151</f>
        <v>SUBDIRECCIÓN ADMINISTRATIVA Y FINANCIERA</v>
      </c>
      <c r="D152" s="30" t="str">
        <f>+'3 - Identificación del Riesgo'!G151</f>
        <v>R 58</v>
      </c>
      <c r="E152" s="185" t="str">
        <f>+'3 - Identificación del Riesgo'!H151</f>
        <v>Incumplimiento del Plan de Gestión Integral de Residuos Peligrosos (PGIRESPEL)</v>
      </c>
      <c r="F152" s="193" t="str">
        <f>+'3 - Identificación del Riesgo'!J151</f>
        <v>Posibilidad de afectación económica por sanciones legales por entes de control debido al desconocimiento en la normatividad ambiental aplicable</v>
      </c>
      <c r="G152" s="99" t="str">
        <f>+'3 - Identificación del Riesgo'!I151</f>
        <v>Afectación Económica o presupuestal</v>
      </c>
      <c r="H152" s="100">
        <f ca="1">+TODAY()-'3 - Identificación del Riesgo'!O151</f>
        <v>528</v>
      </c>
      <c r="I152" s="50" t="str">
        <f>+'4 - Valor del Riesgo Inherente'!N152</f>
        <v>Bajo</v>
      </c>
      <c r="J152" s="50" t="str">
        <f t="shared" si="4"/>
        <v>Aceptar</v>
      </c>
      <c r="K152" s="50" t="str">
        <f>+'5 - Diseño y Valoración Control'!V152</f>
        <v>Bajo</v>
      </c>
      <c r="L152" s="50" t="str">
        <f t="shared" si="5"/>
        <v>Aceptar</v>
      </c>
    </row>
    <row r="153" spans="2:12" s="34" customFormat="1" ht="150" customHeight="1" x14ac:dyDescent="0.25">
      <c r="B153" s="30" t="str">
        <f>+'3 - Identificación del Riesgo'!B152</f>
        <v>ADMINISTRACIÓN DE BIENES Y SERVICIOS</v>
      </c>
      <c r="C153" s="185" t="str">
        <f>+'3 - Identificación del Riesgo'!F152</f>
        <v>SUBDIRECCIÓN ADMINISTRATIVA Y FINANCIERA</v>
      </c>
      <c r="D153" s="30" t="str">
        <f>+'3 - Identificación del Riesgo'!G152</f>
        <v>R 58</v>
      </c>
      <c r="E153" s="185" t="str">
        <f>+'3 - Identificación del Riesgo'!H152</f>
        <v>Incumplimiento del Plan de Gestión Integral de Residuos Peligrosos (PGIRESPEL)</v>
      </c>
      <c r="F153" s="193" t="str">
        <f>+'3 - Identificación del Riesgo'!J152</f>
        <v>Posibilidad de afectación económica por sanciones legales por entes de control debido al desconocimiento en la normatividad ambiental aplicable</v>
      </c>
      <c r="G153" s="99" t="str">
        <f>+'3 - Identificación del Riesgo'!I152</f>
        <v>Afectación Económica o presupuestal</v>
      </c>
      <c r="H153" s="109"/>
      <c r="I153" s="50" t="str">
        <f>+'4 - Valor del Riesgo Inherente'!N153</f>
        <v>Bajo</v>
      </c>
      <c r="J153" s="50" t="str">
        <f t="shared" si="4"/>
        <v>Aceptar</v>
      </c>
      <c r="K153" s="50"/>
      <c r="L153" s="50"/>
    </row>
    <row r="154" spans="2:12" s="34" customFormat="1" ht="150" customHeight="1" x14ac:dyDescent="0.25">
      <c r="B154" s="30" t="str">
        <f>+'3 - Identificación del Riesgo'!B153</f>
        <v>ADMINISTRACIÓN DE BIENES Y SERVICIOS</v>
      </c>
      <c r="C154" s="185" t="str">
        <f>+'3 - Identificación del Riesgo'!F153</f>
        <v>SUBDIRECCIÓN ADMINISTRATIVA Y FINANCIERA</v>
      </c>
      <c r="D154" s="30" t="str">
        <f>+'3 - Identificación del Riesgo'!G153</f>
        <v>R 59</v>
      </c>
      <c r="E154" s="185" t="str">
        <f>+'3 - Identificación del Riesgo'!H153</f>
        <v>Incumplimiento de requisitos y trámites legales ambientales en la adquisición de bienes y servicios</v>
      </c>
      <c r="F154" s="193" t="str">
        <f>+'3 - Identificación del Riesgo'!J153</f>
        <v>Posibilidad de afectación económica por sanciones legales por entes de control debido al desconocimiento e incumplimiento de la normatividad ambiental aplicable</v>
      </c>
      <c r="G154" s="99" t="str">
        <f>+'3 - Identificación del Riesgo'!I153</f>
        <v>Afectación Económica o presupuestal</v>
      </c>
      <c r="H154" s="109"/>
      <c r="I154" s="50" t="str">
        <f>+'4 - Valor del Riesgo Inherente'!N154</f>
        <v>Alto</v>
      </c>
      <c r="J154" s="50" t="str">
        <f t="shared" si="4"/>
        <v>Reducir</v>
      </c>
      <c r="K154" s="50" t="str">
        <f>+'5 - Diseño y Valoración Control'!V154</f>
        <v>Alto</v>
      </c>
      <c r="L154" s="50" t="str">
        <f t="shared" si="5"/>
        <v>Reducir</v>
      </c>
    </row>
    <row r="155" spans="2:12" s="34" customFormat="1" ht="150" customHeight="1" x14ac:dyDescent="0.25">
      <c r="B155" s="30" t="str">
        <f>+'3 - Identificación del Riesgo'!B154</f>
        <v>ADMINISTRACIÓN DE BIENES Y SERVICIOS</v>
      </c>
      <c r="C155" s="185" t="str">
        <f>+'3 - Identificación del Riesgo'!F154</f>
        <v>SUBDIRECCIÓN ADMINISTRATIVA Y FINANCIERA</v>
      </c>
      <c r="D155" s="30" t="str">
        <f>+'3 - Identificación del Riesgo'!G154</f>
        <v>R 59</v>
      </c>
      <c r="E155" s="185" t="str">
        <f>+'3 - Identificación del Riesgo'!H154</f>
        <v>Incumplimiento de requisitos y trámites legales ambientales en la adquisición de bienes y servicios</v>
      </c>
      <c r="F155" s="193" t="str">
        <f>+'3 - Identificación del Riesgo'!J154</f>
        <v>Posibilidad de afectación económica por sanciones legales por entes de control debido al desconocimiento e incumplimiento de la normatividad ambiental aplicable</v>
      </c>
      <c r="G155" s="99" t="str">
        <f>+'3 - Identificación del Riesgo'!I154</f>
        <v>Afectación Económica o presupuestal</v>
      </c>
      <c r="H155" s="100">
        <f ca="1">+TODAY()-'3 - Identificación del Riesgo'!O154</f>
        <v>528</v>
      </c>
      <c r="I155" s="50" t="str">
        <f>+'4 - Valor del Riesgo Inherente'!N155</f>
        <v>Alto</v>
      </c>
      <c r="J155" s="50" t="str">
        <f t="shared" si="4"/>
        <v>Reducir</v>
      </c>
      <c r="K155" s="50"/>
      <c r="L155" s="50"/>
    </row>
    <row r="156" spans="2:12" s="34" customFormat="1" ht="150" customHeight="1" x14ac:dyDescent="0.25">
      <c r="B156" s="30" t="str">
        <f>+'3 - Identificación del Riesgo'!B155</f>
        <v>ADMINISTRACIÓN DE BIENES Y SERVICIOS</v>
      </c>
      <c r="C156" s="185" t="str">
        <f>+'3 - Identificación del Riesgo'!F155</f>
        <v>SUBDIRECCIÓN ADMINISTRATIVA Y FINANCIERA</v>
      </c>
      <c r="D156" s="30" t="str">
        <f>+'3 - Identificación del Riesgo'!G155</f>
        <v>R 60</v>
      </c>
      <c r="E156" s="185" t="str">
        <f>+'3 - Identificación del Riesgo'!H155</f>
        <v>Desactualización del Sistema de Gestión Ambiental con requisitos legales ambientales</v>
      </c>
      <c r="F156" s="193" t="str">
        <f>+'3 - Identificación del Riesgo'!J155</f>
        <v>Posibilidad de afectación económica por sanciones legales por entes de control debido al desconocimiento de la normatividad ambiental y la insuficiencia de recursos físicos, financieros y de talento humanos</v>
      </c>
      <c r="G156" s="99" t="str">
        <f>+'3 - Identificación del Riesgo'!I155</f>
        <v>Afectación Económica o presupuestal</v>
      </c>
      <c r="H156" s="109"/>
      <c r="I156" s="50" t="str">
        <f>+'4 - Valor del Riesgo Inherente'!N156</f>
        <v>Bajo</v>
      </c>
      <c r="J156" s="50" t="str">
        <f t="shared" si="4"/>
        <v>Aceptar</v>
      </c>
      <c r="K156" s="50" t="str">
        <f>+'5 - Diseño y Valoración Control'!V156</f>
        <v>Bajo</v>
      </c>
      <c r="L156" s="50" t="str">
        <f t="shared" si="5"/>
        <v>Aceptar</v>
      </c>
    </row>
    <row r="157" spans="2:12" s="34" customFormat="1" ht="150" customHeight="1" x14ac:dyDescent="0.25">
      <c r="B157" s="30" t="str">
        <f>+'3 - Identificación del Riesgo'!B156</f>
        <v>ADMINISTRACIÓN DE BIENES Y SERVICIOS</v>
      </c>
      <c r="C157" s="185" t="str">
        <f>+'3 - Identificación del Riesgo'!F156</f>
        <v>SUBDIRECCIÓN ADMINISTRATIVA Y FINANCIERA</v>
      </c>
      <c r="D157" s="30" t="str">
        <f>+'3 - Identificación del Riesgo'!G156</f>
        <v>R 60</v>
      </c>
      <c r="E157" s="185" t="str">
        <f>+'3 - Identificación del Riesgo'!H156</f>
        <v>Desactualización del Sistema de Gestión Ambiental con requisitos legales ambientales</v>
      </c>
      <c r="F157" s="193" t="str">
        <f>+'3 - Identificación del Riesgo'!J156</f>
        <v>Posibilidad de afectación económica por sanciones legales por entes de control debido al desconocimiento de la normatividad ambiental y la insuficiencia de recursos físicos, financieros y de talento humanos</v>
      </c>
      <c r="G157" s="99" t="str">
        <f>+'3 - Identificación del Riesgo'!I156</f>
        <v>Afectación Económica o presupuestal</v>
      </c>
      <c r="H157" s="109"/>
      <c r="I157" s="50" t="str">
        <f>+'4 - Valor del Riesgo Inherente'!N157</f>
        <v>Bajo</v>
      </c>
      <c r="J157" s="50" t="str">
        <f t="shared" si="4"/>
        <v>Aceptar</v>
      </c>
      <c r="K157" s="50"/>
      <c r="L157" s="50"/>
    </row>
    <row r="158" spans="2:12" s="34" customFormat="1" ht="150" customHeight="1" x14ac:dyDescent="0.25">
      <c r="B158" s="30" t="str">
        <f>+'3 - Identificación del Riesgo'!B157</f>
        <v>ADMINISTRACIÓN DE BIENES Y SERVICIOS</v>
      </c>
      <c r="C158" s="185" t="str">
        <f>+'3 - Identificación del Riesgo'!F157</f>
        <v>SUBDIRECCIÓN ADMINISTRATIVA Y FINANCIERA</v>
      </c>
      <c r="D158" s="30" t="str">
        <f>+'3 - Identificación del Riesgo'!G157</f>
        <v>R 61</v>
      </c>
      <c r="E158" s="185" t="str">
        <f>+'3 - Identificación del Riesgo'!H157</f>
        <v>Disposición de residuos ordinarios sin cumplir las prácticas establecidas en la entidad</v>
      </c>
      <c r="F158" s="193" t="str">
        <f>+'3 - Identificación del Riesgo'!J157</f>
        <v>Posibilidad de afectación económica por sanciones legales por entes de control debido a la disposición incorrecta para los residuos ordinarios de acuerdo con las prácticas establecidas en la entidad</v>
      </c>
      <c r="G158" s="99" t="str">
        <f>+'3 - Identificación del Riesgo'!I157</f>
        <v>Afectación Económica o presupuestal</v>
      </c>
      <c r="H158" s="100">
        <f ca="1">+TODAY()-'3 - Identificación del Riesgo'!O157</f>
        <v>528</v>
      </c>
      <c r="I158" s="50" t="str">
        <f>+'4 - Valor del Riesgo Inherente'!N158</f>
        <v>Moderado</v>
      </c>
      <c r="J158" s="50" t="str">
        <f t="shared" si="4"/>
        <v>Reducir</v>
      </c>
      <c r="K158" s="50" t="str">
        <f>+'5 - Diseño y Valoración Control'!V158</f>
        <v>Moderado</v>
      </c>
      <c r="L158" s="50" t="str">
        <f t="shared" si="5"/>
        <v>Reducir</v>
      </c>
    </row>
    <row r="159" spans="2:12" s="34" customFormat="1" ht="150" customHeight="1" x14ac:dyDescent="0.25">
      <c r="B159" s="30" t="str">
        <f>+'3 - Identificación del Riesgo'!B158</f>
        <v>ADMINISTRACIÓN DE BIENES Y SERVICIOS</v>
      </c>
      <c r="C159" s="185" t="str">
        <f>+'3 - Identificación del Riesgo'!F158</f>
        <v>SUBDIRECCIÓN ADMINISTRATIVA Y FINANCIERA</v>
      </c>
      <c r="D159" s="30" t="str">
        <f>+'3 - Identificación del Riesgo'!G158</f>
        <v>R 61</v>
      </c>
      <c r="E159" s="185" t="str">
        <f>+'3 - Identificación del Riesgo'!H158</f>
        <v>Disposición de residuos ordinarios sin cumplir las prácticas establecidas en la entidad</v>
      </c>
      <c r="F159" s="193" t="str">
        <f>+'3 - Identificación del Riesgo'!J158</f>
        <v>Posibilidad de afectación económica por sanciones legales por entes de control debido a la disposición incorrecta para los residuos ordinarios de acuerdo con las prácticas establecidas en la entidad</v>
      </c>
      <c r="G159" s="99" t="str">
        <f>+'3 - Identificación del Riesgo'!I158</f>
        <v>Afectación Económica o presupuestal</v>
      </c>
      <c r="H159" s="109"/>
      <c r="I159" s="50" t="str">
        <f>+'4 - Valor del Riesgo Inherente'!N159</f>
        <v>Moderado</v>
      </c>
      <c r="J159" s="50" t="str">
        <f t="shared" si="4"/>
        <v>Reducir</v>
      </c>
      <c r="K159" s="50"/>
      <c r="L159" s="50"/>
    </row>
    <row r="160" spans="2:12" s="34" customFormat="1" ht="150" customHeight="1" x14ac:dyDescent="0.25">
      <c r="B160" s="30" t="str">
        <f>+'3 - Identificación del Riesgo'!B159</f>
        <v>GESTIÓN FINANCIERA</v>
      </c>
      <c r="C160" s="185" t="str">
        <f>+'3 - Identificación del Riesgo'!F159</f>
        <v>SUBDIRECCIÓN ADMINISTRATIVA Y FINANCIERA</v>
      </c>
      <c r="D160" s="30" t="str">
        <f>+'3 - Identificación del Riesgo'!G159</f>
        <v>R 62</v>
      </c>
      <c r="E160" s="185" t="str">
        <f>+'3 - Identificación del Riesgo'!H159</f>
        <v>Registro de gastos y pagos sin cumplimiento de requisitos legales</v>
      </c>
      <c r="F160" s="193" t="str">
        <f>+'3 -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0" s="99" t="str">
        <f>+'3 - Identificación del Riesgo'!I159</f>
        <v>Afectación Económica o presupuestal</v>
      </c>
      <c r="H160" s="109"/>
      <c r="I160" s="50" t="str">
        <f>+'4 - Valor del Riesgo Inherente'!N160</f>
        <v>Extremo</v>
      </c>
      <c r="J160" s="50" t="str">
        <f t="shared" si="4"/>
        <v>Reducir</v>
      </c>
      <c r="K160" s="50" t="str">
        <f>+'5 - Diseño y Valoración Control'!V160</f>
        <v>Alto</v>
      </c>
      <c r="L160" s="50" t="str">
        <f t="shared" si="5"/>
        <v>Reducir</v>
      </c>
    </row>
    <row r="161" spans="2:12" s="34" customFormat="1" ht="150" customHeight="1" x14ac:dyDescent="0.25">
      <c r="B161" s="30" t="str">
        <f>+'3 - Identificación del Riesgo'!B160</f>
        <v>GESTIÓN FINANCIERA</v>
      </c>
      <c r="C161" s="185" t="str">
        <f>+'3 - Identificación del Riesgo'!F160</f>
        <v>SUBDIRECCIÓN ADMINISTRATIVA Y FINANCIERA</v>
      </c>
      <c r="D161" s="30" t="str">
        <f>+'3 - Identificación del Riesgo'!G160</f>
        <v>R 62</v>
      </c>
      <c r="E161" s="185" t="str">
        <f>+'3 - Identificación del Riesgo'!H160</f>
        <v>Registro de gastos y pagos sin cumplimiento de requisitos legales</v>
      </c>
      <c r="F161" s="193" t="str">
        <f>+'3 -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G161" s="99" t="str">
        <f>+'3 - Identificación del Riesgo'!I160</f>
        <v>Afectación Económica o presupuestal</v>
      </c>
      <c r="H161" s="100">
        <f ca="1">+TODAY()-'3 - Identificación del Riesgo'!O160</f>
        <v>528</v>
      </c>
      <c r="I161" s="50" t="str">
        <f>+'4 - Valor del Riesgo Inherente'!N161</f>
        <v>Extremo</v>
      </c>
      <c r="J161" s="50" t="str">
        <f t="shared" si="4"/>
        <v>Reducir</v>
      </c>
      <c r="K161" s="50"/>
      <c r="L161" s="50"/>
    </row>
    <row r="162" spans="2:12" s="34" customFormat="1" ht="150" customHeight="1" x14ac:dyDescent="0.25">
      <c r="B162" s="30" t="str">
        <f>+'3 - Identificación del Riesgo'!B161</f>
        <v>GESTIÓN FINANCIERA</v>
      </c>
      <c r="C162" s="185" t="str">
        <f>+'3 - Identificación del Riesgo'!F161</f>
        <v>SUBDIRECCIÓN ADMINISTRATIVA Y FINANCIERA</v>
      </c>
      <c r="D162" s="30" t="str">
        <f>+'3 - Identificación del Riesgo'!G161</f>
        <v>R 63</v>
      </c>
      <c r="E162" s="185" t="str">
        <f>+'3 - Identificación del Riesgo'!H161</f>
        <v>Programación del PAC que no corresponde a las necesidades reales</v>
      </c>
      <c r="F162" s="193" t="str">
        <f>+'3 -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G162" s="99" t="str">
        <f>+'3 - Identificación del Riesgo'!I161</f>
        <v>Afectación Económica o presupuestal</v>
      </c>
      <c r="H162" s="109"/>
      <c r="I162" s="50" t="str">
        <f>+'4 - Valor del Riesgo Inherente'!N162</f>
        <v>Extremo</v>
      </c>
      <c r="J162" s="50" t="str">
        <f t="shared" si="4"/>
        <v>Reducir</v>
      </c>
      <c r="K162" s="50" t="str">
        <f>+'5 - Diseño y Valoración Control'!V162</f>
        <v>Extremo</v>
      </c>
      <c r="L162" s="50" t="str">
        <f t="shared" si="5"/>
        <v>Reducir</v>
      </c>
    </row>
    <row r="163" spans="2:12" s="34" customFormat="1" ht="150" customHeight="1" x14ac:dyDescent="0.25">
      <c r="B163" s="30" t="str">
        <f>+'3 - Identificación del Riesgo'!B162</f>
        <v>GESTIÓN FINANCIERA</v>
      </c>
      <c r="C163" s="185" t="str">
        <f>+'3 - Identificación del Riesgo'!F162</f>
        <v>SUBDIRECCIÓN ADMINISTRATIVA Y FINANCIERA</v>
      </c>
      <c r="D163" s="30" t="str">
        <f>+'3 - Identificación del Riesgo'!G162</f>
        <v>R 63</v>
      </c>
      <c r="E163" s="185" t="str">
        <f>+'3 - Identificación del Riesgo'!H162</f>
        <v>Programación del PAC que no corresponde a las necesidades reales</v>
      </c>
      <c r="F163" s="193" t="str">
        <f>+'3 -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G163" s="99" t="str">
        <f>+'3 - Identificación del Riesgo'!I162</f>
        <v>Afectación Económica o presupuestal</v>
      </c>
      <c r="H163" s="109"/>
      <c r="I163" s="50" t="str">
        <f>+'4 - Valor del Riesgo Inherente'!N163</f>
        <v>Extremo</v>
      </c>
      <c r="J163" s="50" t="str">
        <f t="shared" si="4"/>
        <v>Reducir</v>
      </c>
      <c r="K163" s="50"/>
      <c r="L163" s="50"/>
    </row>
    <row r="164" spans="2:12" s="34" customFormat="1" ht="150" customHeight="1" x14ac:dyDescent="0.25">
      <c r="B164" s="30" t="str">
        <f>+'3 - Identificación del Riesgo'!B163</f>
        <v>GESTIÓN FINANCIERA</v>
      </c>
      <c r="C164" s="185" t="str">
        <f>+'3 - Identificación del Riesgo'!F163</f>
        <v>SUBDIRECCIÓN ADMINISTRATIVA Y FINANCIERA</v>
      </c>
      <c r="D164" s="30" t="str">
        <f>+'3 - Identificación del Riesgo'!G163</f>
        <v>R 64</v>
      </c>
      <c r="E164" s="185" t="str">
        <f>+'3 - Identificación del Riesgo'!H163</f>
        <v>Generacion y presentacion de declaraciones tributarias fuera de los plazos establecidos por las Entidades Administradoras de impuestos.</v>
      </c>
      <c r="F164" s="193" t="str">
        <f>+'3 - Identificación del Riesgo'!J163</f>
        <v>Posibilidad de afectación economica por sanción de las unidades Administradoras de impuestos Nacionales, Municipales y Distritales debido a la presentación extemporanea de las declaraciones tributarias.</v>
      </c>
      <c r="G164" s="99" t="str">
        <f>+'3 - Identificación del Riesgo'!I163</f>
        <v>Afectación Económica o presupuestal</v>
      </c>
      <c r="H164" s="100">
        <f ca="1">+TODAY()-'3 - Identificación del Riesgo'!O163</f>
        <v>528</v>
      </c>
      <c r="I164" s="50" t="str">
        <f>+'4 - Valor del Riesgo Inherente'!N164</f>
        <v>Alto</v>
      </c>
      <c r="J164" s="50" t="str">
        <f t="shared" si="4"/>
        <v>Reducir</v>
      </c>
      <c r="K164" s="50" t="str">
        <f>+'5 - Diseño y Valoración Control'!V164</f>
        <v>Moderado</v>
      </c>
      <c r="L164" s="50" t="str">
        <f t="shared" si="5"/>
        <v>Reducir</v>
      </c>
    </row>
    <row r="165" spans="2:12" s="34" customFormat="1" ht="150" customHeight="1" x14ac:dyDescent="0.25">
      <c r="B165" s="30" t="str">
        <f>+'3 - Identificación del Riesgo'!B164</f>
        <v>GESTIÓN FINANCIERA</v>
      </c>
      <c r="C165" s="185" t="str">
        <f>+'3 - Identificación del Riesgo'!F164</f>
        <v>SUBDIRECCIÓN ADMINISTRATIVA Y FINANCIERA</v>
      </c>
      <c r="D165" s="30" t="str">
        <f>+'3 - Identificación del Riesgo'!G164</f>
        <v>R 64</v>
      </c>
      <c r="E165" s="185" t="str">
        <f>+'3 - Identificación del Riesgo'!H164</f>
        <v>Generacion y presentacion de declaraciones tributarias fuera de los plazos establecidos por las Entidades Administradoras de impuestos.</v>
      </c>
      <c r="F165" s="193" t="str">
        <f>+'3 - Identificación del Riesgo'!J164</f>
        <v>Posibilidad de afectación economica por sanción de las unidades Administradoras de impuestos Nacionales, Municipales y Distritales debido a la presentación extemporanea de las declaraciones tributarias.</v>
      </c>
      <c r="G165" s="99" t="str">
        <f>+'3 - Identificación del Riesgo'!I164</f>
        <v>Afectación Económica o presupuestal</v>
      </c>
      <c r="H165" s="109"/>
      <c r="I165" s="50" t="str">
        <f>+'4 - Valor del Riesgo Inherente'!N165</f>
        <v>Alto</v>
      </c>
      <c r="J165" s="50" t="str">
        <f t="shared" si="4"/>
        <v>Reducir</v>
      </c>
      <c r="K165" s="50"/>
      <c r="L165" s="50"/>
    </row>
    <row r="166" spans="2:12" s="34" customFormat="1" ht="150" customHeight="1" x14ac:dyDescent="0.25">
      <c r="B166" s="30" t="str">
        <f>+'3 - Identificación del Riesgo'!B165</f>
        <v>GESTIÓN FINANCIERA</v>
      </c>
      <c r="C166" s="185" t="str">
        <f>+'3 - Identificación del Riesgo'!F165</f>
        <v>SUBDIRECCIÓN ADMINISTRATIVA Y FINANCIERA</v>
      </c>
      <c r="D166" s="30" t="str">
        <f>+'3 - Identificación del Riesgo'!G165</f>
        <v>R 65</v>
      </c>
      <c r="E166" s="185" t="str">
        <f>+'3 - Identificación del Riesgo'!H165</f>
        <v>Generar Estados Financieros que no sean razonables</v>
      </c>
      <c r="F166" s="193" t="str">
        <f>+'3 -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6" s="99" t="str">
        <f>+'3 - Identificación del Riesgo'!I165</f>
        <v>Pérdida Reputacional</v>
      </c>
      <c r="H166" s="100">
        <f ca="1">+TODAY()-'3 - Identificación del Riesgo'!O165</f>
        <v>528</v>
      </c>
      <c r="I166" s="50" t="str">
        <f>+'4 - Valor del Riesgo Inherente'!N166</f>
        <v>Moderado</v>
      </c>
      <c r="J166" s="50" t="str">
        <f t="shared" si="4"/>
        <v>Reducir</v>
      </c>
      <c r="K166" s="50" t="str">
        <f>+'5 - Diseño y Valoración Control'!V166</f>
        <v>Moderado</v>
      </c>
      <c r="L166" s="50" t="str">
        <f t="shared" si="5"/>
        <v>Reducir</v>
      </c>
    </row>
    <row r="167" spans="2:12" s="34" customFormat="1" ht="150" customHeight="1" x14ac:dyDescent="0.25">
      <c r="B167" s="30" t="str">
        <f>+'3 - Identificación del Riesgo'!B166</f>
        <v>GESTIÓN FINANCIERA</v>
      </c>
      <c r="C167" s="185" t="str">
        <f>+'3 - Identificación del Riesgo'!F166</f>
        <v>SUBDIRECCIÓN ADMINISTRATIVA Y FINANCIERA</v>
      </c>
      <c r="D167" s="30" t="str">
        <f>+'3 - Identificación del Riesgo'!G166</f>
        <v>R 65</v>
      </c>
      <c r="E167" s="185" t="str">
        <f>+'3 - Identificación del Riesgo'!H166</f>
        <v>Generar Estados Financieros que no sean razonables</v>
      </c>
      <c r="F167" s="193" t="str">
        <f>+'3 -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7" s="99" t="str">
        <f>+'3 - Identificación del Riesgo'!I166</f>
        <v>Pérdida Reputacional</v>
      </c>
      <c r="H167" s="109"/>
      <c r="I167" s="50" t="str">
        <f>+'4 - Valor del Riesgo Inherente'!N167</f>
        <v>Moderado</v>
      </c>
      <c r="J167" s="50" t="str">
        <f t="shared" si="4"/>
        <v>Reducir</v>
      </c>
      <c r="K167" s="50" t="str">
        <f>+'5 - Diseño y Valoración Control'!V167</f>
        <v>Moderado</v>
      </c>
      <c r="L167" s="50" t="str">
        <f t="shared" si="5"/>
        <v>Reducir</v>
      </c>
    </row>
    <row r="168" spans="2:12" s="34" customFormat="1" ht="150" customHeight="1" x14ac:dyDescent="0.25">
      <c r="B168" s="30" t="str">
        <f>+'3 - Identificación del Riesgo'!B167</f>
        <v>GESTIÓN FINANCIERA</v>
      </c>
      <c r="C168" s="185" t="str">
        <f>+'3 - Identificación del Riesgo'!F167</f>
        <v>SUBDIRECCIÓN ADMINISTRATIVA Y FINANCIERA</v>
      </c>
      <c r="D168" s="30" t="str">
        <f>+'3 - Identificación del Riesgo'!G167</f>
        <v>R 65</v>
      </c>
      <c r="E168" s="185" t="str">
        <f>+'3 - Identificación del Riesgo'!H167</f>
        <v>Generar Estados Financieros que no sean razonables</v>
      </c>
      <c r="F168" s="193" t="str">
        <f>+'3 -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8" s="99" t="str">
        <f>+'3 - Identificación del Riesgo'!I167</f>
        <v>Pérdida Reputacional</v>
      </c>
      <c r="H168" s="109"/>
      <c r="I168" s="50" t="str">
        <f>+'4 - Valor del Riesgo Inherente'!N168</f>
        <v>Moderado</v>
      </c>
      <c r="J168" s="50" t="str">
        <f t="shared" si="4"/>
        <v>Reducir</v>
      </c>
      <c r="K168" s="50"/>
      <c r="L168" s="50"/>
    </row>
    <row r="169" spans="2:12" s="34" customFormat="1" ht="150" customHeight="1" x14ac:dyDescent="0.25">
      <c r="B169" s="30" t="str">
        <f>+'3 - Identificación del Riesgo'!B168</f>
        <v>GESTIÓN FINANCIERA</v>
      </c>
      <c r="C169" s="185" t="str">
        <f>+'3 - Identificación del Riesgo'!F168</f>
        <v>SUBDIRECCIÓN ADMINISTRATIVA Y FINANCIERA</v>
      </c>
      <c r="D169" s="30" t="str">
        <f>+'3 - Identificación del Riesgo'!G168</f>
        <v>R 66</v>
      </c>
      <c r="E169" s="185" t="str">
        <f>+'3 - Identificación del Riesgo'!H168</f>
        <v>Imprecisión en el registro de la información financiera a nombre de terceros que presenten obligaciones a favor de la entidad.</v>
      </c>
      <c r="F169" s="193" t="str">
        <f>+'3 - Identificación del Riesgo'!J168</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69" s="99" t="str">
        <f>+'3 - Identificación del Riesgo'!I168</f>
        <v>Pérdida Reputacional</v>
      </c>
      <c r="H169" s="100">
        <f ca="1">+TODAY()-'3 - Identificación del Riesgo'!O168</f>
        <v>528</v>
      </c>
      <c r="I169" s="50" t="str">
        <f>+'4 - Valor del Riesgo Inherente'!N169</f>
        <v>Alto</v>
      </c>
      <c r="J169" s="50" t="str">
        <f t="shared" si="4"/>
        <v>Reducir</v>
      </c>
      <c r="K169" s="50" t="str">
        <f>+'5 - Diseño y Valoración Control'!V169</f>
        <v>Moderado</v>
      </c>
      <c r="L169" s="50" t="str">
        <f t="shared" si="5"/>
        <v>Reducir</v>
      </c>
    </row>
    <row r="170" spans="2:12" s="34" customFormat="1" ht="150" customHeight="1" x14ac:dyDescent="0.25">
      <c r="B170" s="30" t="str">
        <f>+'3 - Identificación del Riesgo'!B169</f>
        <v>GESTIÓN FINANCIERA</v>
      </c>
      <c r="C170" s="185" t="str">
        <f>+'3 - Identificación del Riesgo'!F169</f>
        <v>SUBDIRECCIÓN ADMINISTRATIVA Y FINANCIERA</v>
      </c>
      <c r="D170" s="30" t="str">
        <f>+'3 - Identificación del Riesgo'!G169</f>
        <v>R 66</v>
      </c>
      <c r="E170" s="185" t="str">
        <f>+'3 - Identificación del Riesgo'!H169</f>
        <v>Imprecisión en el registro de la información financiera a nombre de terceros que presenten obligaciones a favor de la entidad.</v>
      </c>
      <c r="F170" s="193" t="str">
        <f>+'3 - Identificación del Riesgo'!J169</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G170" s="99" t="str">
        <f>+'3 - Identificación del Riesgo'!I169</f>
        <v>Pérdida Reputacional</v>
      </c>
      <c r="H170" s="109"/>
      <c r="I170" s="50" t="str">
        <f>+'4 - Valor del Riesgo Inherente'!N170</f>
        <v>Alto</v>
      </c>
      <c r="J170" s="50" t="str">
        <f t="shared" si="4"/>
        <v>Reducir</v>
      </c>
      <c r="K170" s="50"/>
      <c r="L170" s="50"/>
    </row>
    <row r="171" spans="2:12" s="34" customFormat="1" ht="150" customHeight="1" x14ac:dyDescent="0.25">
      <c r="B171" s="30" t="str">
        <f>+'3 - Identificación del Riesgo'!B170</f>
        <v>GESTIÓN FINANCIERA</v>
      </c>
      <c r="C171" s="185" t="str">
        <f>+'3 - Identificación del Riesgo'!F170</f>
        <v>SUBDIRECCIÓN ADMINISTRATIVA Y FINANCIERA</v>
      </c>
      <c r="D171" s="30" t="str">
        <f>+'3 - Identificación del Riesgo'!G170</f>
        <v>R 67</v>
      </c>
      <c r="E171" s="185" t="str">
        <f>+'3 - Identificación del Riesgo'!H170</f>
        <v>Fallas en la ejecución de la reserva presupuestal constituida</v>
      </c>
      <c r="F171" s="193" t="str">
        <f>+'3 - Identificación del Riesgo'!J170</f>
        <v>Posibilidad de afectación económica por reducción en la asignación del presupuesto de la vigencia debido un mal seguimiento y control de la reserva constituida por parte de los supervisores de los contratos</v>
      </c>
      <c r="G171" s="99" t="str">
        <f>+'3 - Identificación del Riesgo'!I170</f>
        <v>Afectación Económica o presupuestal</v>
      </c>
      <c r="H171" s="109"/>
      <c r="I171" s="50" t="str">
        <f>+'4 - Valor del Riesgo Inherente'!N171</f>
        <v>Moderado</v>
      </c>
      <c r="J171" s="50" t="str">
        <f t="shared" si="4"/>
        <v>Reducir</v>
      </c>
      <c r="K171" s="50" t="str">
        <f>+'5 - Diseño y Valoración Control'!V171</f>
        <v>Moderado</v>
      </c>
      <c r="L171" s="50" t="str">
        <f t="shared" si="5"/>
        <v>Reducir</v>
      </c>
    </row>
    <row r="172" spans="2:12" s="34" customFormat="1" ht="150" customHeight="1" x14ac:dyDescent="0.25">
      <c r="B172" s="30" t="str">
        <f>+'3 - Identificación del Riesgo'!B171</f>
        <v>GESTIÓN FINANCIERA</v>
      </c>
      <c r="C172" s="185" t="str">
        <f>+'3 - Identificación del Riesgo'!F171</f>
        <v>SUBDIRECCIÓN ADMINISTRATIVA Y FINANCIERA</v>
      </c>
      <c r="D172" s="30" t="str">
        <f>+'3 - Identificación del Riesgo'!G171</f>
        <v>R 67</v>
      </c>
      <c r="E172" s="185" t="str">
        <f>+'3 - Identificación del Riesgo'!H171</f>
        <v>Fallas en la ejecución de la reserva presupuestal constituida</v>
      </c>
      <c r="F172" s="193" t="str">
        <f>+'3 - Identificación del Riesgo'!J171</f>
        <v>Posibilidad de afectación económica por reducción en la asignación del presupuesto de la vigencia debido un mal seguimiento y control de la reserva constituida por parte de los supervisores de los contratos</v>
      </c>
      <c r="G172" s="99" t="str">
        <f>+'3 - Identificación del Riesgo'!I171</f>
        <v>Afectación Económica o presupuestal</v>
      </c>
      <c r="H172" s="100">
        <f ca="1">+TODAY()-'3 - Identificación del Riesgo'!O171</f>
        <v>528</v>
      </c>
      <c r="I172" s="50" t="str">
        <f>+'4 - Valor del Riesgo Inherente'!N172</f>
        <v>Moderado</v>
      </c>
      <c r="J172" s="50" t="str">
        <f t="shared" si="4"/>
        <v>Reducir</v>
      </c>
      <c r="K172" s="50" t="str">
        <f>+'5 - Diseño y Valoración Control'!V172</f>
        <v>Moderado</v>
      </c>
      <c r="L172" s="50" t="str">
        <f t="shared" si="5"/>
        <v>Reducir</v>
      </c>
    </row>
    <row r="173" spans="2:12" s="34" customFormat="1" ht="150" customHeight="1" x14ac:dyDescent="0.25">
      <c r="B173" s="30" t="str">
        <f>+'3 - Identificación del Riesgo'!B172</f>
        <v>GESTIÓN FINANCIERA</v>
      </c>
      <c r="C173" s="185" t="str">
        <f>+'3 - Identificación del Riesgo'!F172</f>
        <v>SUBDIRECCIÓN ADMINISTRATIVA Y FINANCIERA</v>
      </c>
      <c r="D173" s="30" t="str">
        <f>+'3 - Identificación del Riesgo'!G172</f>
        <v>R 67</v>
      </c>
      <c r="E173" s="185" t="str">
        <f>+'3 - Identificación del Riesgo'!H172</f>
        <v>Fallas en la ejecución de la reserva presupuestal constituida</v>
      </c>
      <c r="F173" s="193" t="str">
        <f>+'3 - Identificación del Riesgo'!J172</f>
        <v>Posibilidad de afectación económica por reducción en la asignación del presupuesto de la vigencia debido un mal seguimiento y control de la reserva constituida por parte de los supervisores de los contratos</v>
      </c>
      <c r="G173" s="99" t="str">
        <f>+'3 - Identificación del Riesgo'!I172</f>
        <v>Afectación Económica o presupuestal</v>
      </c>
      <c r="H173" s="109"/>
      <c r="I173" s="50" t="str">
        <f>+'4 - Valor del Riesgo Inherente'!N173</f>
        <v>Moderado</v>
      </c>
      <c r="J173" s="50" t="str">
        <f t="shared" si="4"/>
        <v>Reducir</v>
      </c>
      <c r="K173" s="50"/>
      <c r="L173" s="50"/>
    </row>
    <row r="174" spans="2:12" s="34" customFormat="1" ht="150" customHeight="1" x14ac:dyDescent="0.25">
      <c r="B174" s="30" t="str">
        <f>+'3 - Identificación del Riesgo'!B173</f>
        <v>GESTIÓN FINANCIERA</v>
      </c>
      <c r="C174" s="185" t="str">
        <f>+'3 - Identificación del Riesgo'!F173</f>
        <v>SUBDIRECCIÓN ADMINISTRATIVA Y FINANCIERA</v>
      </c>
      <c r="D174" s="30" t="str">
        <f>+'3 - Identificación del Riesgo'!G173</f>
        <v>R 68</v>
      </c>
      <c r="E174" s="185" t="str">
        <f>+'3 - Identificación del Riesgo'!H173</f>
        <v>Falla en la formulación del anteproyecto de presupuesto en el rubro de Funcionamiento</v>
      </c>
      <c r="F174" s="193" t="str">
        <f>+'3 -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G174" s="99" t="str">
        <f>+'3 - Identificación del Riesgo'!I173</f>
        <v>Afectación Económica o presupuestal</v>
      </c>
      <c r="H174" s="109"/>
      <c r="I174" s="50" t="str">
        <f>+'4 - Valor del Riesgo Inherente'!N174</f>
        <v>Moderado</v>
      </c>
      <c r="J174" s="50" t="str">
        <f t="shared" si="4"/>
        <v>Reducir</v>
      </c>
      <c r="K174" s="50" t="str">
        <f>+'5 - Diseño y Valoración Control'!V174</f>
        <v>Moderado</v>
      </c>
      <c r="L174" s="50" t="str">
        <f t="shared" si="5"/>
        <v>Reducir</v>
      </c>
    </row>
    <row r="175" spans="2:12" s="34" customFormat="1" ht="150" customHeight="1" x14ac:dyDescent="0.25">
      <c r="B175" s="30" t="str">
        <f>+'3 - Identificación del Riesgo'!B174</f>
        <v>GESTIÓN FINANCIERA</v>
      </c>
      <c r="C175" s="185" t="str">
        <f>+'3 - Identificación del Riesgo'!F174</f>
        <v>SUBDIRECCIÓN ADMINISTRATIVA Y FINANCIERA</v>
      </c>
      <c r="D175" s="30" t="str">
        <f>+'3 - Identificación del Riesgo'!G174</f>
        <v>R 68</v>
      </c>
      <c r="E175" s="185" t="str">
        <f>+'3 - Identificación del Riesgo'!H174</f>
        <v>Falla en la formulación del anteproyecto de presupuesto en el rubro de Funcionamiento</v>
      </c>
      <c r="F175" s="193" t="str">
        <f>+'3 -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G175" s="99" t="str">
        <f>+'3 - Identificación del Riesgo'!I174</f>
        <v>Afectación Económica o presupuestal</v>
      </c>
      <c r="H175" s="100">
        <f ca="1">+TODAY()-'3 - Identificación del Riesgo'!O174</f>
        <v>528</v>
      </c>
      <c r="I175" s="50" t="str">
        <f>+'4 - Valor del Riesgo Inherente'!N175</f>
        <v>Moderado</v>
      </c>
      <c r="J175" s="50" t="str">
        <f t="shared" si="4"/>
        <v>Reducir</v>
      </c>
      <c r="K175" s="50"/>
      <c r="L175" s="50"/>
    </row>
    <row r="176" spans="2:12" s="34" customFormat="1" ht="150" customHeight="1" x14ac:dyDescent="0.25">
      <c r="B176" s="30" t="str">
        <f>+'3 - Identificación del Riesgo'!B175</f>
        <v>GESTIÓN FINANCIERA</v>
      </c>
      <c r="C176" s="185" t="str">
        <f>+'3 - Identificación del Riesgo'!F175</f>
        <v>SUBDIRECCIÓN ADMINISTRATIVA Y FINANCIERA</v>
      </c>
      <c r="D176" s="30" t="str">
        <f>+'3 - Identificación del Riesgo'!G175</f>
        <v>R 69</v>
      </c>
      <c r="E176" s="185" t="str">
        <f>+'3 - Identificación del Riesgo'!H175</f>
        <v>Falla en el registro de un Compromiso Presupuestal</v>
      </c>
      <c r="F176" s="193" t="str">
        <f>+'3 - Identificación del Riesgo'!J175</f>
        <v>Posibilidad de afectación económica en sanciones disciplinarias y hallazgos en los entes de control por una mala interpretación de las solicitudes</v>
      </c>
      <c r="G176" s="99" t="str">
        <f>+'3 - Identificación del Riesgo'!I175</f>
        <v>Afectación Económica o presupuestal</v>
      </c>
      <c r="H176" s="109"/>
      <c r="I176" s="50" t="str">
        <f>+'4 - Valor del Riesgo Inherente'!N176</f>
        <v>Moderado</v>
      </c>
      <c r="J176" s="50" t="str">
        <f t="shared" si="4"/>
        <v>Reducir</v>
      </c>
      <c r="K176" s="50" t="str">
        <f>+'5 - Diseño y Valoración Control'!V176</f>
        <v>Moderado</v>
      </c>
      <c r="L176" s="50" t="str">
        <f t="shared" si="5"/>
        <v>Reducir</v>
      </c>
    </row>
    <row r="177" spans="2:12" s="34" customFormat="1" ht="150" customHeight="1" x14ac:dyDescent="0.25">
      <c r="B177" s="30" t="str">
        <f>+'3 - Identificación del Riesgo'!B176</f>
        <v>GESTIÓN FINANCIERA</v>
      </c>
      <c r="C177" s="185" t="str">
        <f>+'3 - Identificación del Riesgo'!F176</f>
        <v>SUBDIRECCIÓN ADMINISTRATIVA Y FINANCIERA</v>
      </c>
      <c r="D177" s="30" t="str">
        <f>+'3 - Identificación del Riesgo'!G176</f>
        <v>R 69</v>
      </c>
      <c r="E177" s="185" t="str">
        <f>+'3 - Identificación del Riesgo'!H176</f>
        <v>Falla en el registro de un Compromiso Presupuestal</v>
      </c>
      <c r="F177" s="193" t="str">
        <f>+'3 - Identificación del Riesgo'!J176</f>
        <v>Posibilidad de afectación económica en sanciones disciplinarias y hallazgos en los entes de control por una mala interpretación de las solicitudes</v>
      </c>
      <c r="G177" s="99" t="str">
        <f>+'3 - Identificación del Riesgo'!I176</f>
        <v>Afectación Económica o presupuestal</v>
      </c>
      <c r="H177" s="109"/>
      <c r="I177" s="50" t="str">
        <f>+'4 - Valor del Riesgo Inherente'!N177</f>
        <v>Moderado</v>
      </c>
      <c r="J177" s="50" t="str">
        <f t="shared" si="4"/>
        <v>Reducir</v>
      </c>
      <c r="K177" s="50"/>
      <c r="L177" s="50"/>
    </row>
    <row r="178" spans="2:12" s="34" customFormat="1" ht="150" customHeight="1" x14ac:dyDescent="0.25">
      <c r="B178" s="30" t="str">
        <f>+'3 - Identificación del Riesgo'!B177</f>
        <v>SEGUIMIENTO, EVALUACIÓN Y MEJORA</v>
      </c>
      <c r="C178" s="185" t="str">
        <f>+'3 - Identificación del Riesgo'!F177</f>
        <v>OFICINA DE PLANEACIÓN</v>
      </c>
      <c r="D178" s="30" t="str">
        <f>+'3 - Identificación del Riesgo'!G177</f>
        <v>R 70</v>
      </c>
      <c r="E178" s="185" t="str">
        <f>+'3 - Identificación del Riesgo'!H177</f>
        <v xml:space="preserve">Incumplimiento y no conformidad de reportes e informes de avance de planes de acción y proyectos de inversión </v>
      </c>
      <c r="F178" s="193" t="str">
        <f>+'3 -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G178" s="99" t="str">
        <f>+'3 - Identificación del Riesgo'!I177</f>
        <v>Pérdida Reputacional</v>
      </c>
      <c r="H178" s="100">
        <f ca="1">+TODAY()-'3 - Identificación del Riesgo'!O177</f>
        <v>528</v>
      </c>
      <c r="I178" s="50" t="str">
        <f>+'4 - Valor del Riesgo Inherente'!N178</f>
        <v>Moderado</v>
      </c>
      <c r="J178" s="50" t="str">
        <f t="shared" si="4"/>
        <v>Reducir</v>
      </c>
      <c r="K178" s="50" t="str">
        <f>+'5 - Diseño y Valoración Control'!V178</f>
        <v>Moderado</v>
      </c>
      <c r="L178" s="50" t="str">
        <f t="shared" si="5"/>
        <v>Reducir</v>
      </c>
    </row>
    <row r="179" spans="2:12" s="34" customFormat="1" ht="150" customHeight="1" x14ac:dyDescent="0.25">
      <c r="B179" s="30" t="str">
        <f>+'3 - Identificación del Riesgo'!B178</f>
        <v>SEGUIMIENTO, EVALUACIÓN Y MEJORA</v>
      </c>
      <c r="C179" s="185" t="str">
        <f>+'3 - Identificación del Riesgo'!F178</f>
        <v>OFICINA DE PLANEACIÓN</v>
      </c>
      <c r="D179" s="30" t="str">
        <f>+'3 - Identificación del Riesgo'!G178</f>
        <v>R 70</v>
      </c>
      <c r="E179" s="185" t="str">
        <f>+'3 - Identificación del Riesgo'!H178</f>
        <v xml:space="preserve">Incumplimiento y no conformidad de reportes e informes de avance de planes de acción y proyectos de inversión </v>
      </c>
      <c r="F179" s="193" t="str">
        <f>+'3 -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G179" s="99" t="str">
        <f>+'3 - Identificación del Riesgo'!I178</f>
        <v>Pérdida Reputacional</v>
      </c>
      <c r="H179" s="109"/>
      <c r="I179" s="50" t="str">
        <f>+'4 - Valor del Riesgo Inherente'!N179</f>
        <v>Moderado</v>
      </c>
      <c r="J179" s="50" t="str">
        <f t="shared" si="4"/>
        <v>Reducir</v>
      </c>
      <c r="K179" s="50"/>
      <c r="L179" s="50"/>
    </row>
    <row r="180" spans="2:12" s="34" customFormat="1" ht="150" customHeight="1" x14ac:dyDescent="0.25">
      <c r="B180" s="30" t="str">
        <f>+'3 - Identificación del Riesgo'!B179</f>
        <v>SEGUIMIENTO, EVALUACIÓN Y MEJORA</v>
      </c>
      <c r="C180" s="185" t="str">
        <f>+'3 - Identificación del Riesgo'!F179</f>
        <v>OFICINA DE PLANEACIÓN</v>
      </c>
      <c r="D180" s="30" t="str">
        <f>+'3 - Identificación del Riesgo'!G179</f>
        <v>R 71</v>
      </c>
      <c r="E180" s="185" t="str">
        <f>+'3 - Identificación del Riesgo'!H179</f>
        <v>Liberación de productos no conformes con los requisitos</v>
      </c>
      <c r="F180" s="193" t="str">
        <f>+'3 - Identificación del Riesgo'!J179</f>
        <v>Posibilidad de pérdida reputacional en la imagen institucional por el desconocimiento de cambios normativos, requisitos y/o lineamientos para el desarrollo de productos y/o salidas</v>
      </c>
      <c r="G180" s="99" t="str">
        <f>+'3 - Identificación del Riesgo'!I179</f>
        <v>Pérdida Reputacional</v>
      </c>
      <c r="H180" s="109"/>
      <c r="I180" s="50" t="str">
        <f>+'4 - Valor del Riesgo Inherente'!N180</f>
        <v>Extremo</v>
      </c>
      <c r="J180" s="50" t="str">
        <f t="shared" si="4"/>
        <v>Reducir</v>
      </c>
      <c r="K180" s="50" t="str">
        <f>+'5 - Diseño y Valoración Control'!V180</f>
        <v>Extremo</v>
      </c>
      <c r="L180" s="50" t="str">
        <f t="shared" si="5"/>
        <v>Reducir</v>
      </c>
    </row>
    <row r="181" spans="2:12" s="34" customFormat="1" ht="150" customHeight="1" x14ac:dyDescent="0.25">
      <c r="B181" s="30" t="str">
        <f>+'3 - Identificación del Riesgo'!B180</f>
        <v>SEGUIMIENTO, EVALUACIÓN Y MEJORA</v>
      </c>
      <c r="C181" s="185" t="str">
        <f>+'3 - Identificación del Riesgo'!F180</f>
        <v>OFICINA DE PLANEACIÓN</v>
      </c>
      <c r="D181" s="30" t="str">
        <f>+'3 - Identificación del Riesgo'!G180</f>
        <v>R 71</v>
      </c>
      <c r="E181" s="185" t="str">
        <f>+'3 - Identificación del Riesgo'!H180</f>
        <v>Liberación de productos no conformes con los requisitos</v>
      </c>
      <c r="F181" s="193" t="str">
        <f>+'3 - Identificación del Riesgo'!J180</f>
        <v>Posibilidad de pérdida reputacional en la imagen institucional por el desconocimiento de cambios normativos, requisitos y/o lineamientos para el desarrollo de productos y/o salidas</v>
      </c>
      <c r="G181" s="99" t="str">
        <f>+'3 - Identificación del Riesgo'!I180</f>
        <v>Pérdida Reputacional</v>
      </c>
      <c r="H181" s="100">
        <f ca="1">+TODAY()-'3 - Identificación del Riesgo'!O180</f>
        <v>528</v>
      </c>
      <c r="I181" s="50" t="str">
        <f>+'4 - Valor del Riesgo Inherente'!N181</f>
        <v>Extremo</v>
      </c>
      <c r="J181" s="50" t="str">
        <f t="shared" si="4"/>
        <v>Reducir</v>
      </c>
      <c r="K181" s="50"/>
      <c r="L181" s="50"/>
    </row>
    <row r="182" spans="2:12" s="34" customFormat="1" ht="150" customHeight="1" x14ac:dyDescent="0.25">
      <c r="B182" s="30" t="str">
        <f>+'3 - Identificación del Riesgo'!B181</f>
        <v>SEGUIMIENTO, EVALUACIÓN Y MEJORA</v>
      </c>
      <c r="C182" s="185" t="str">
        <f>+'3 - Identificación del Riesgo'!F181</f>
        <v>OFICINA DE PLANEACIÓN</v>
      </c>
      <c r="D182" s="30" t="str">
        <f>+'3 - Identificación del Riesgo'!G181</f>
        <v>R 72</v>
      </c>
      <c r="E182" s="185" t="str">
        <f>+'3 - Identificación del Riesgo'!H181</f>
        <v>Incumplimiento en la ejecución de los planes y proyectos Institucionales</v>
      </c>
      <c r="F182" s="193" t="str">
        <f>+'3 -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2" s="99" t="str">
        <f>+'3 - Identificación del Riesgo'!I181</f>
        <v>Pérdida Reputacional</v>
      </c>
      <c r="H182" s="109"/>
      <c r="I182" s="50" t="str">
        <f>+'4 - Valor del Riesgo Inherente'!N182</f>
        <v>Moderado</v>
      </c>
      <c r="J182" s="50" t="str">
        <f t="shared" si="4"/>
        <v>Reducir</v>
      </c>
      <c r="K182" s="50" t="str">
        <f>+'5 - Diseño y Valoración Control'!V182</f>
        <v>Moderado</v>
      </c>
      <c r="L182" s="50" t="str">
        <f t="shared" si="5"/>
        <v>Reducir</v>
      </c>
    </row>
    <row r="183" spans="2:12" s="34" customFormat="1" ht="150" customHeight="1" x14ac:dyDescent="0.25">
      <c r="B183" s="30" t="str">
        <f>+'3 - Identificación del Riesgo'!B182</f>
        <v>SEGUIMIENTO, EVALUACIÓN Y MEJORA</v>
      </c>
      <c r="C183" s="185" t="str">
        <f>+'3 - Identificación del Riesgo'!F182</f>
        <v>OFICINA DE PLANEACIÓN</v>
      </c>
      <c r="D183" s="30" t="str">
        <f>+'3 - Identificación del Riesgo'!G182</f>
        <v>R 72</v>
      </c>
      <c r="E183" s="185" t="str">
        <f>+'3 - Identificación del Riesgo'!H182</f>
        <v>Incumplimiento en la ejecución de los planes y proyectos Institucionales</v>
      </c>
      <c r="F183" s="193" t="str">
        <f>+'3 -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G183" s="99" t="str">
        <f>+'3 - Identificación del Riesgo'!I182</f>
        <v>Pérdida Reputacional</v>
      </c>
      <c r="H183" s="109"/>
      <c r="I183" s="50" t="str">
        <f>+'4 - Valor del Riesgo Inherente'!N183</f>
        <v>Moderado</v>
      </c>
      <c r="J183" s="50" t="str">
        <f t="shared" si="4"/>
        <v>Reducir</v>
      </c>
      <c r="K183" s="50"/>
      <c r="L183" s="50"/>
    </row>
    <row r="184" spans="2:12" s="34" customFormat="1" ht="150" customHeight="1" x14ac:dyDescent="0.25">
      <c r="B184" s="30" t="str">
        <f>+'3 - Identificación del Riesgo'!B183</f>
        <v>SEGUIMIENTO, EVALUACIÓN Y MEJORA</v>
      </c>
      <c r="C184" s="185" t="str">
        <f>+'3 - Identificación del Riesgo'!F183</f>
        <v>OFICINA DE CONTROL INTERNO</v>
      </c>
      <c r="D184" s="30" t="str">
        <f>+'3 - Identificación del Riesgo'!G183</f>
        <v>R 73</v>
      </c>
      <c r="E184" s="185" t="str">
        <f>+'3 - Identificación del Riesgo'!H183</f>
        <v>Incumplimiento del Plan Anual de Auditoría Interna</v>
      </c>
      <c r="F184" s="193" t="str">
        <f>+'3 - Identificación del Riesgo'!J183</f>
        <v>Posibilidad de pérdida reputacional en la credibilidad y confianza de las partes interesadas y organismos de control por falta de competencias y capacitaciones al personal de la entidad con respecto al trabajo en esta</v>
      </c>
      <c r="G184" s="99" t="str">
        <f>+'3 - Identificación del Riesgo'!I183</f>
        <v>Pérdida Reputacional</v>
      </c>
      <c r="H184" s="100">
        <f ca="1">+TODAY()-'3 - Identificación del Riesgo'!O183</f>
        <v>528</v>
      </c>
      <c r="I184" s="50" t="str">
        <f>+'4 - Valor del Riesgo Inherente'!N184</f>
        <v>Moderado</v>
      </c>
      <c r="J184" s="50" t="str">
        <f t="shared" si="4"/>
        <v>Reducir</v>
      </c>
      <c r="K184" s="50" t="str">
        <f>+'5 - Diseño y Valoración Control'!V184</f>
        <v>Moderado</v>
      </c>
      <c r="L184" s="50" t="str">
        <f t="shared" si="5"/>
        <v>Reducir</v>
      </c>
    </row>
    <row r="185" spans="2:12" s="34" customFormat="1" ht="150" customHeight="1" x14ac:dyDescent="0.25">
      <c r="B185" s="30" t="str">
        <f>+'3 - Identificación del Riesgo'!B184</f>
        <v>SEGUIMIENTO, EVALUACIÓN Y MEJORA</v>
      </c>
      <c r="C185" s="185" t="str">
        <f>+'3 - Identificación del Riesgo'!F184</f>
        <v>OFICINA DE CONTROL INTERNO</v>
      </c>
      <c r="D185" s="30" t="str">
        <f>+'3 - Identificación del Riesgo'!G184</f>
        <v>R 73</v>
      </c>
      <c r="E185" s="185" t="str">
        <f>+'3 - Identificación del Riesgo'!H184</f>
        <v>Incumplimiento del Plan Anual de Auditoría Interna</v>
      </c>
      <c r="F185" s="193" t="str">
        <f>+'3 - Identificación del Riesgo'!J184</f>
        <v>Posibilidad de pérdida reputacional en la credibilidad y confianza de las partes interesadas y organismos de control por falta de competencias y capacitaciones al personal de la entidad con respecto al trabajo en esta</v>
      </c>
      <c r="G185" s="99" t="str">
        <f>+'3 - Identificación del Riesgo'!I184</f>
        <v>Pérdida Reputacional</v>
      </c>
      <c r="H185" s="109"/>
      <c r="I185" s="50" t="str">
        <f>+'4 - Valor del Riesgo Inherente'!N185</f>
        <v>Moderado</v>
      </c>
      <c r="J185" s="50" t="str">
        <f t="shared" si="4"/>
        <v>Reducir</v>
      </c>
      <c r="K185" s="50" t="str">
        <f>+'5 - Diseño y Valoración Control'!V185</f>
        <v>Moderado</v>
      </c>
      <c r="L185" s="50" t="str">
        <f t="shared" si="5"/>
        <v>Reducir</v>
      </c>
    </row>
    <row r="186" spans="2:12" s="34" customFormat="1" ht="150" customHeight="1" x14ac:dyDescent="0.25">
      <c r="B186" s="30" t="str">
        <f>+'3 - Identificación del Riesgo'!B185</f>
        <v>SEGUIMIENTO, EVALUACIÓN Y MEJORA</v>
      </c>
      <c r="C186" s="185" t="str">
        <f>+'3 - Identificación del Riesgo'!F185</f>
        <v>OFICINA DE CONTROL INTERNO</v>
      </c>
      <c r="D186" s="30" t="str">
        <f>+'3 - Identificación del Riesgo'!G185</f>
        <v>R 73</v>
      </c>
      <c r="E186" s="185" t="str">
        <f>+'3 - Identificación del Riesgo'!H185</f>
        <v>Incumplimiento del Plan Anual de Auditoría Interna</v>
      </c>
      <c r="F186" s="193" t="str">
        <f>+'3 - Identificación del Riesgo'!J185</f>
        <v>Posibilidad de pérdida reputacional en la credibilidad y confianza de las partes interesadas y organismos de control por falta de competencias y capacitaciones al personal de la entidad con respecto al trabajo en esta</v>
      </c>
      <c r="G186" s="99" t="str">
        <f>+'3 - Identificación del Riesgo'!I185</f>
        <v>Pérdida Reputacional</v>
      </c>
      <c r="H186" s="109"/>
      <c r="I186" s="50" t="str">
        <f>+'4 - Valor del Riesgo Inherente'!N186</f>
        <v>Moderado</v>
      </c>
      <c r="J186" s="50" t="str">
        <f t="shared" si="4"/>
        <v>Reducir</v>
      </c>
      <c r="K186" s="50" t="str">
        <f>+'5 - Diseño y Valoración Control'!V186</f>
        <v>Moderado</v>
      </c>
      <c r="L186" s="50" t="str">
        <f t="shared" si="5"/>
        <v>Reducir</v>
      </c>
    </row>
    <row r="187" spans="2:12" s="34" customFormat="1" ht="150" customHeight="1" x14ac:dyDescent="0.25">
      <c r="B187" s="30" t="str">
        <f>+'3 - Identificación del Riesgo'!B186</f>
        <v>SEGUIMIENTO, EVALUACIÓN Y MEJORA</v>
      </c>
      <c r="C187" s="185" t="str">
        <f>+'3 - Identificación del Riesgo'!F186</f>
        <v>OFICINA DE CONTROL INTERNO</v>
      </c>
      <c r="D187" s="30" t="str">
        <f>+'3 - Identificación del Riesgo'!G186</f>
        <v>R 73</v>
      </c>
      <c r="E187" s="185" t="str">
        <f>+'3 - Identificación del Riesgo'!H186</f>
        <v>Incumplimiento del Plan Anual de Auditoría Interna</v>
      </c>
      <c r="F187" s="193" t="str">
        <f>+'3 - Identificación del Riesgo'!J186</f>
        <v>Posibilidad de pérdida reputacional en la credibilidad y confianza de las partes interesadas y organismos de control por falta de competencias y capacitaciones al personal de la entidad con respecto al trabajo en esta</v>
      </c>
      <c r="G187" s="99" t="str">
        <f>+'3 - Identificación del Riesgo'!I186</f>
        <v>Pérdida Reputacional</v>
      </c>
      <c r="H187" s="100">
        <f ca="1">+TODAY()-'3 - Identificación del Riesgo'!O186</f>
        <v>528</v>
      </c>
      <c r="I187" s="50" t="str">
        <f>+'4 - Valor del Riesgo Inherente'!N187</f>
        <v>Moderado</v>
      </c>
      <c r="J187" s="50" t="str">
        <f t="shared" si="4"/>
        <v>Reducir</v>
      </c>
      <c r="K187" s="50"/>
      <c r="L187" s="50"/>
    </row>
    <row r="188" spans="2:12" s="34" customFormat="1" ht="150" customHeight="1" x14ac:dyDescent="0.25">
      <c r="B188" s="30" t="str">
        <f>+'3 - Identificación del Riesgo'!B187</f>
        <v>SEGUIMIENTO, EVALUACIÓN Y MEJORA</v>
      </c>
      <c r="C188" s="185" t="str">
        <f>+'3 - Identificación del Riesgo'!F187</f>
        <v>OFICINA DE CONTROL INTERNO</v>
      </c>
      <c r="D188" s="30" t="str">
        <f>+'3 - Identificación del Riesgo'!G187</f>
        <v>R 74</v>
      </c>
      <c r="E188" s="185" t="str">
        <f>+'3 - Identificación del Riesgo'!H187</f>
        <v>Incumplimiento en la ejecución del cronograma de monitoreo de los planes de mejoramiento</v>
      </c>
      <c r="F188" s="193" t="str">
        <f>+'3 -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8" s="99" t="str">
        <f>+'3 - Identificación del Riesgo'!I187</f>
        <v>Pérdida Reputacional</v>
      </c>
      <c r="H188" s="109"/>
      <c r="I188" s="50" t="str">
        <f>+'4 - Valor del Riesgo Inherente'!N188</f>
        <v>Extremo</v>
      </c>
      <c r="J188" s="50" t="str">
        <f t="shared" si="4"/>
        <v>Reducir</v>
      </c>
      <c r="K188" s="50" t="str">
        <f>+'5 - Diseño y Valoración Control'!V188</f>
        <v>Alto</v>
      </c>
      <c r="L188" s="50" t="str">
        <f t="shared" si="5"/>
        <v>Reducir</v>
      </c>
    </row>
    <row r="189" spans="2:12" s="34" customFormat="1" ht="150" customHeight="1" x14ac:dyDescent="0.25">
      <c r="B189" s="30" t="str">
        <f>+'3 - Identificación del Riesgo'!B188</f>
        <v>SEGUIMIENTO, EVALUACIÓN Y MEJORA</v>
      </c>
      <c r="C189" s="185" t="str">
        <f>+'3 - Identificación del Riesgo'!F188</f>
        <v>OFICINA DE CONTROL INTERNO</v>
      </c>
      <c r="D189" s="30" t="str">
        <f>+'3 - Identificación del Riesgo'!G188</f>
        <v>R 74</v>
      </c>
      <c r="E189" s="185" t="str">
        <f>+'3 - Identificación del Riesgo'!H188</f>
        <v>Incumplimiento en la ejecución del cronograma de monitoreo de los planes de mejoramiento</v>
      </c>
      <c r="F189" s="193" t="str">
        <f>+'3 -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89" s="99" t="str">
        <f>+'3 - Identificación del Riesgo'!I188</f>
        <v>Pérdida Reputacional</v>
      </c>
      <c r="H189" s="109"/>
      <c r="I189" s="50" t="str">
        <f>+'4 - Valor del Riesgo Inherente'!N189</f>
        <v>Extremo</v>
      </c>
      <c r="J189" s="50" t="str">
        <f t="shared" si="4"/>
        <v>Reducir</v>
      </c>
      <c r="K189" s="50"/>
      <c r="L189" s="50"/>
    </row>
    <row r="190" spans="2:12" s="34" customFormat="1" ht="150" customHeight="1" x14ac:dyDescent="0.25">
      <c r="B190" s="30" t="str">
        <f>+'3 - Identificación del Riesgo'!B189</f>
        <v>SEGUIMIENTO, EVALUACIÓN Y MEJORA</v>
      </c>
      <c r="C190" s="185" t="str">
        <f>+'3 - Identificación del Riesgo'!F189</f>
        <v>OFICINA DE CONTROL INTERNO</v>
      </c>
      <c r="D190" s="30" t="str">
        <f>+'3 - Identificación del Riesgo'!G189</f>
        <v>R 74</v>
      </c>
      <c r="E190" s="185" t="str">
        <f>+'3 - Identificación del Riesgo'!H189</f>
        <v>Incumplimiento en la ejecución del cronograma de monitoreo de los planes de mejoramiento</v>
      </c>
      <c r="F190" s="193" t="str">
        <f>+'3 -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G190" s="99" t="str">
        <f>+'3 - Identificación del Riesgo'!I189</f>
        <v>Pérdida Reputacional</v>
      </c>
      <c r="H190" s="100">
        <f ca="1">+TODAY()-'3 - Identificación del Riesgo'!O189</f>
        <v>528</v>
      </c>
      <c r="I190" s="50" t="str">
        <f>+'4 - Valor del Riesgo Inherente'!N190</f>
        <v>Extremo</v>
      </c>
      <c r="J190" s="50" t="str">
        <f t="shared" si="4"/>
        <v>Reducir</v>
      </c>
      <c r="K190" s="50"/>
      <c r="L190" s="50"/>
    </row>
  </sheetData>
  <sheetProtection autoFilter="0" pivotTables="0"/>
  <autoFilter ref="B10:L190" xr:uid="{FBB67E38-0B99-4DE8-A75A-073DC6670CAD}"/>
  <sortState xmlns:xlrd2="http://schemas.microsoft.com/office/spreadsheetml/2017/richdata2" ref="B12:L87">
    <sortCondition ref="B11"/>
  </sortState>
  <dataConsolidate/>
  <mergeCells count="16">
    <mergeCell ref="E2:J2"/>
    <mergeCell ref="E3:J3"/>
    <mergeCell ref="E4:J4"/>
    <mergeCell ref="I8:J8"/>
    <mergeCell ref="B8:B9"/>
    <mergeCell ref="F8:F9"/>
    <mergeCell ref="G8:G9"/>
    <mergeCell ref="B5:L5"/>
    <mergeCell ref="B6:L6"/>
    <mergeCell ref="K8:L8"/>
    <mergeCell ref="H8:H9"/>
    <mergeCell ref="D8:D9"/>
    <mergeCell ref="E8:E9"/>
    <mergeCell ref="B7:L7"/>
    <mergeCell ref="C8:C9"/>
    <mergeCell ref="B2:C4"/>
  </mergeCells>
  <conditionalFormatting sqref="B8:C8">
    <cfRule type="containsBlanks" dxfId="942" priority="3">
      <formula>LEN(TRIM(B8))=0</formula>
    </cfRule>
    <cfRule type="cellIs" dxfId="941" priority="4" operator="equal">
      <formula>0</formula>
    </cfRule>
  </conditionalFormatting>
  <conditionalFormatting sqref="D8:D9 J11:J190">
    <cfRule type="containsBlanks" dxfId="940" priority="9">
      <formula>LEN(TRIM(D8))=0</formula>
    </cfRule>
    <cfRule type="cellIs" dxfId="939" priority="10" operator="equal">
      <formula>0</formula>
    </cfRule>
  </conditionalFormatting>
  <conditionalFormatting sqref="E8">
    <cfRule type="containsBlanks" dxfId="938" priority="7">
      <formula>LEN(TRIM(E8))=0</formula>
    </cfRule>
    <cfRule type="cellIs" dxfId="937" priority="8" operator="equal">
      <formula>0</formula>
    </cfRule>
  </conditionalFormatting>
  <conditionalFormatting sqref="H11:H190">
    <cfRule type="cellIs" dxfId="936" priority="11" operator="lessThan">
      <formula>366</formula>
    </cfRule>
    <cfRule type="cellIs" dxfId="935" priority="12" operator="greaterThanOrEqual">
      <formula>366</formula>
    </cfRule>
  </conditionalFormatting>
  <conditionalFormatting sqref="I11:I190 K11:K190">
    <cfRule type="cellIs" dxfId="934" priority="43" operator="equal">
      <formula>"Extremo"</formula>
    </cfRule>
    <cfRule type="cellIs" dxfId="933" priority="44" operator="equal">
      <formula>"Alto"</formula>
    </cfRule>
    <cfRule type="cellIs" dxfId="932" priority="45" operator="equal">
      <formula>"Moderado"</formula>
    </cfRule>
    <cfRule type="cellIs" dxfId="931" priority="46" operator="equal">
      <formula>"Bajo"</formula>
    </cfRule>
  </conditionalFormatting>
  <pageMargins left="0.7" right="0.7" top="0.75" bottom="0.75" header="0.3" footer="0.3"/>
  <pageSetup paperSize="1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963A-003F-433D-A798-8FCA09C60B75}">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zoomScaleNormal="100" workbookViewId="0">
      <selection activeCell="G12" sqref="G12"/>
    </sheetView>
  </sheetViews>
  <sheetFormatPr baseColWidth="10" defaultColWidth="30.5703125" defaultRowHeight="30" customHeight="1" x14ac:dyDescent="0.25"/>
  <cols>
    <col min="1" max="1" width="30.5703125" style="75"/>
    <col min="2" max="4" width="30.5703125" style="76"/>
    <col min="5" max="7" width="60.5703125" style="76" customWidth="1"/>
    <col min="8" max="16384" width="30.5703125" style="75"/>
  </cols>
  <sheetData>
    <row r="2" spans="2:7" s="77" customFormat="1" ht="30" customHeight="1" x14ac:dyDescent="0.25">
      <c r="B2" s="475"/>
      <c r="C2" s="29" t="s">
        <v>71</v>
      </c>
      <c r="D2" s="368" t="s">
        <v>229</v>
      </c>
      <c r="E2" s="369"/>
      <c r="F2" s="29" t="s">
        <v>72</v>
      </c>
      <c r="G2" s="138" t="s">
        <v>232</v>
      </c>
    </row>
    <row r="3" spans="2:7" s="77" customFormat="1" ht="30" customHeight="1" x14ac:dyDescent="0.25">
      <c r="B3" s="475"/>
      <c r="C3" s="29" t="s">
        <v>73</v>
      </c>
      <c r="D3" s="423" t="s">
        <v>230</v>
      </c>
      <c r="E3" s="425"/>
      <c r="F3" s="29" t="s">
        <v>74</v>
      </c>
      <c r="G3" s="138">
        <v>4</v>
      </c>
    </row>
    <row r="4" spans="2:7" s="77" customFormat="1" ht="30" customHeight="1" x14ac:dyDescent="0.25">
      <c r="B4" s="475"/>
      <c r="C4" s="29" t="s">
        <v>75</v>
      </c>
      <c r="D4" s="423" t="s">
        <v>231</v>
      </c>
      <c r="E4" s="425"/>
      <c r="F4" s="29" t="s">
        <v>335</v>
      </c>
      <c r="G4" s="74">
        <v>44636</v>
      </c>
    </row>
    <row r="5" spans="2:7" ht="30" customHeight="1" x14ac:dyDescent="0.25">
      <c r="B5" s="472" t="s">
        <v>857</v>
      </c>
      <c r="C5" s="473"/>
      <c r="D5" s="473"/>
      <c r="E5" s="473"/>
      <c r="F5" s="473"/>
      <c r="G5" s="474"/>
    </row>
    <row r="6" spans="2:7" ht="90" customHeight="1" x14ac:dyDescent="0.25">
      <c r="B6" s="435" t="s">
        <v>925</v>
      </c>
      <c r="C6" s="436"/>
      <c r="D6" s="436"/>
      <c r="E6" s="436"/>
      <c r="F6" s="436"/>
      <c r="G6" s="437"/>
    </row>
    <row r="7" spans="2:7" ht="30" customHeight="1" x14ac:dyDescent="0.25">
      <c r="B7" s="14" t="s">
        <v>28</v>
      </c>
      <c r="C7" s="14" t="s">
        <v>104</v>
      </c>
      <c r="D7" s="14" t="s">
        <v>100</v>
      </c>
      <c r="E7" s="14" t="s">
        <v>105</v>
      </c>
      <c r="F7" s="14" t="s">
        <v>106</v>
      </c>
      <c r="G7" s="14" t="s">
        <v>107</v>
      </c>
    </row>
    <row r="8" spans="2:7" ht="30" customHeight="1" x14ac:dyDescent="0.25">
      <c r="B8" s="47">
        <v>1</v>
      </c>
      <c r="C8" s="47"/>
      <c r="D8" s="47"/>
      <c r="E8" s="47"/>
      <c r="F8" s="9"/>
      <c r="G8" s="80"/>
    </row>
    <row r="9" spans="2:7" ht="30" customHeight="1" x14ac:dyDescent="0.25">
      <c r="B9" s="47">
        <v>2</v>
      </c>
      <c r="C9" s="47"/>
      <c r="D9" s="47"/>
      <c r="E9" s="47"/>
      <c r="F9" s="9"/>
      <c r="G9" s="80"/>
    </row>
    <row r="10" spans="2:7" ht="30" customHeight="1" x14ac:dyDescent="0.25">
      <c r="B10" s="47">
        <v>3</v>
      </c>
      <c r="C10" s="47"/>
      <c r="D10" s="47"/>
      <c r="E10" s="47"/>
      <c r="F10" s="9"/>
      <c r="G10" s="80"/>
    </row>
    <row r="11" spans="2:7" ht="30" customHeight="1" x14ac:dyDescent="0.25">
      <c r="B11" s="47">
        <v>4</v>
      </c>
      <c r="C11" s="47"/>
      <c r="D11" s="47"/>
      <c r="E11" s="47"/>
      <c r="F11" s="9"/>
      <c r="G11" s="80"/>
    </row>
    <row r="12" spans="2:7" ht="30" customHeight="1" x14ac:dyDescent="0.25">
      <c r="B12" s="47">
        <v>5</v>
      </c>
      <c r="C12" s="47"/>
      <c r="D12" s="47"/>
      <c r="E12" s="47"/>
      <c r="F12" s="9"/>
      <c r="G12" s="80"/>
    </row>
    <row r="13" spans="2:7" ht="30" customHeight="1" x14ac:dyDescent="0.25">
      <c r="B13" s="47">
        <v>6</v>
      </c>
      <c r="C13" s="47"/>
      <c r="D13" s="47"/>
      <c r="E13" s="47"/>
      <c r="F13" s="9"/>
      <c r="G13" s="80"/>
    </row>
    <row r="14" spans="2:7" ht="30" customHeight="1" x14ac:dyDescent="0.25">
      <c r="B14" s="47">
        <v>7</v>
      </c>
      <c r="C14" s="47"/>
      <c r="D14" s="47"/>
      <c r="E14" s="47"/>
      <c r="F14" s="9"/>
      <c r="G14" s="80"/>
    </row>
    <row r="15" spans="2:7" ht="30" customHeight="1" x14ac:dyDescent="0.25">
      <c r="B15" s="47">
        <v>8</v>
      </c>
      <c r="C15" s="47"/>
      <c r="D15" s="47"/>
      <c r="E15" s="47"/>
      <c r="F15" s="9"/>
      <c r="G15" s="80"/>
    </row>
    <row r="16" spans="2:7" ht="30" customHeight="1" x14ac:dyDescent="0.25">
      <c r="B16" s="47">
        <v>9</v>
      </c>
      <c r="C16" s="47"/>
      <c r="D16" s="47"/>
      <c r="E16" s="47"/>
      <c r="F16" s="9"/>
      <c r="G16" s="80"/>
    </row>
    <row r="17" spans="2:7" ht="30" customHeight="1" x14ac:dyDescent="0.25">
      <c r="B17" s="47">
        <v>10</v>
      </c>
      <c r="C17" s="47"/>
      <c r="D17" s="47"/>
      <c r="E17" s="47"/>
      <c r="F17" s="9"/>
      <c r="G17" s="80"/>
    </row>
    <row r="18" spans="2:7" ht="90" customHeight="1" x14ac:dyDescent="0.25">
      <c r="B18" s="470"/>
      <c r="C18" s="471"/>
      <c r="D18" s="471"/>
      <c r="E18" s="471"/>
      <c r="F18" s="471"/>
      <c r="G18" s="471"/>
    </row>
  </sheetData>
  <sheetProtection autoFilter="0" pivotTables="0"/>
  <mergeCells count="7">
    <mergeCell ref="B18:G18"/>
    <mergeCell ref="B5:G5"/>
    <mergeCell ref="B6:G6"/>
    <mergeCell ref="D4:E4"/>
    <mergeCell ref="B2:B4"/>
    <mergeCell ref="D2:E2"/>
    <mergeCell ref="D3:E3"/>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Criterios'!$O$53:$O$55</xm:f>
          </x14:formula1>
          <xm:sqref>D8:D17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C371-2351-49D3-960B-AE380E2AE3F2}">
  <dimension ref="A1:AB70"/>
  <sheetViews>
    <sheetView topLeftCell="A4" zoomScaleNormal="100" workbookViewId="0">
      <selection activeCell="G12" sqref="G12"/>
    </sheetView>
  </sheetViews>
  <sheetFormatPr baseColWidth="10" defaultColWidth="11.42578125" defaultRowHeight="15" x14ac:dyDescent="0.25"/>
  <cols>
    <col min="1" max="1" width="4.5703125" style="75" customWidth="1"/>
    <col min="2" max="3" width="30.5703125" style="72" customWidth="1"/>
    <col min="4" max="5" width="60.5703125" style="72" customWidth="1"/>
    <col min="6" max="8" width="30.5703125" style="72" customWidth="1"/>
    <col min="9" max="9" width="60.5703125" style="72" customWidth="1"/>
    <col min="10" max="12" width="30.5703125" style="72" customWidth="1"/>
    <col min="13" max="13" width="25.28515625" style="72" bestFit="1" customWidth="1"/>
    <col min="14" max="14" width="27.85546875" style="72" customWidth="1"/>
    <col min="15" max="15" width="22.85546875" style="72" bestFit="1" customWidth="1"/>
    <col min="16" max="16" width="9.7109375" style="72" bestFit="1" customWidth="1"/>
    <col min="17" max="28" width="5.5703125" style="72" customWidth="1"/>
    <col min="29" max="16384" width="11.42578125" style="75"/>
  </cols>
  <sheetData>
    <row r="1" spans="1:28" ht="30" customHeight="1" x14ac:dyDescent="0.25"/>
    <row r="2" spans="1:28" s="77" customFormat="1" ht="30" customHeight="1" x14ac:dyDescent="0.25">
      <c r="B2" s="485"/>
      <c r="C2" s="29" t="s">
        <v>71</v>
      </c>
      <c r="D2" s="462" t="s">
        <v>229</v>
      </c>
      <c r="E2" s="462"/>
      <c r="F2" s="462"/>
      <c r="G2" s="462"/>
      <c r="H2" s="462"/>
      <c r="I2" s="462"/>
      <c r="J2" s="462"/>
      <c r="K2" s="462"/>
      <c r="L2" s="462"/>
      <c r="M2" s="462"/>
      <c r="N2" s="462"/>
      <c r="O2" s="462"/>
      <c r="P2" s="462"/>
      <c r="Q2" s="343" t="s">
        <v>72</v>
      </c>
      <c r="R2" s="343"/>
      <c r="S2" s="343"/>
      <c r="T2" s="343"/>
      <c r="U2" s="343"/>
      <c r="V2" s="343"/>
      <c r="W2" s="342" t="s">
        <v>232</v>
      </c>
      <c r="X2" s="342"/>
      <c r="Y2" s="342"/>
      <c r="Z2" s="342"/>
      <c r="AA2" s="342"/>
      <c r="AB2" s="342"/>
    </row>
    <row r="3" spans="1:28" s="77" customFormat="1" ht="30" customHeight="1" x14ac:dyDescent="0.25">
      <c r="B3" s="486"/>
      <c r="C3" s="29" t="s">
        <v>73</v>
      </c>
      <c r="D3" s="463" t="s">
        <v>230</v>
      </c>
      <c r="E3" s="463"/>
      <c r="F3" s="463"/>
      <c r="G3" s="463"/>
      <c r="H3" s="463"/>
      <c r="I3" s="463"/>
      <c r="J3" s="463"/>
      <c r="K3" s="463"/>
      <c r="L3" s="463"/>
      <c r="M3" s="463"/>
      <c r="N3" s="463"/>
      <c r="O3" s="463"/>
      <c r="P3" s="463"/>
      <c r="Q3" s="343" t="s">
        <v>74</v>
      </c>
      <c r="R3" s="343"/>
      <c r="S3" s="343"/>
      <c r="T3" s="343"/>
      <c r="U3" s="343"/>
      <c r="V3" s="343"/>
      <c r="W3" s="350">
        <v>4</v>
      </c>
      <c r="X3" s="422"/>
      <c r="Y3" s="422"/>
      <c r="Z3" s="422"/>
      <c r="AA3" s="422"/>
      <c r="AB3" s="351"/>
    </row>
    <row r="4" spans="1:28" s="77" customFormat="1" ht="30" customHeight="1" x14ac:dyDescent="0.25">
      <c r="A4" s="78" t="s">
        <v>325</v>
      </c>
      <c r="B4" s="487"/>
      <c r="C4" s="29" t="s">
        <v>75</v>
      </c>
      <c r="D4" s="463" t="s">
        <v>231</v>
      </c>
      <c r="E4" s="463"/>
      <c r="F4" s="463"/>
      <c r="G4" s="463"/>
      <c r="H4" s="463"/>
      <c r="I4" s="463"/>
      <c r="J4" s="463"/>
      <c r="K4" s="463"/>
      <c r="L4" s="463"/>
      <c r="M4" s="463"/>
      <c r="N4" s="463"/>
      <c r="O4" s="463"/>
      <c r="P4" s="463"/>
      <c r="Q4" s="343" t="s">
        <v>228</v>
      </c>
      <c r="R4" s="343"/>
      <c r="S4" s="343"/>
      <c r="T4" s="343"/>
      <c r="U4" s="343"/>
      <c r="V4" s="343"/>
      <c r="W4" s="355">
        <v>44636</v>
      </c>
      <c r="X4" s="488"/>
      <c r="Y4" s="488"/>
      <c r="Z4" s="488"/>
      <c r="AA4" s="488"/>
      <c r="AB4" s="356"/>
    </row>
    <row r="5" spans="1:28" ht="30" customHeight="1" x14ac:dyDescent="0.25">
      <c r="B5" s="472" t="s">
        <v>323</v>
      </c>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4"/>
    </row>
    <row r="6" spans="1:28" ht="30" customHeight="1" x14ac:dyDescent="0.25">
      <c r="B6" s="476" t="s">
        <v>727</v>
      </c>
      <c r="C6" s="477"/>
      <c r="D6" s="477"/>
      <c r="E6" s="477"/>
      <c r="F6" s="477"/>
      <c r="G6" s="477"/>
      <c r="H6" s="477"/>
      <c r="I6" s="477"/>
      <c r="J6" s="477"/>
      <c r="K6" s="477"/>
      <c r="L6" s="478"/>
      <c r="M6" s="479" t="s">
        <v>328</v>
      </c>
      <c r="N6" s="480"/>
      <c r="O6" s="480"/>
      <c r="P6" s="481"/>
      <c r="Q6" s="482" t="s">
        <v>980</v>
      </c>
      <c r="R6" s="483"/>
      <c r="S6" s="483"/>
      <c r="T6" s="483"/>
      <c r="U6" s="483"/>
      <c r="V6" s="483"/>
      <c r="W6" s="483"/>
      <c r="X6" s="483"/>
      <c r="Y6" s="483"/>
      <c r="Z6" s="483"/>
      <c r="AA6" s="483"/>
      <c r="AB6" s="484"/>
    </row>
    <row r="7" spans="1:28" s="79" customFormat="1" ht="180" customHeight="1" x14ac:dyDescent="0.25">
      <c r="B7" s="157" t="s">
        <v>322</v>
      </c>
      <c r="C7" s="157" t="s">
        <v>726</v>
      </c>
      <c r="D7" s="157" t="s">
        <v>5</v>
      </c>
      <c r="E7" s="157" t="s">
        <v>330</v>
      </c>
      <c r="F7" s="157" t="s">
        <v>324</v>
      </c>
      <c r="G7" s="158" t="s">
        <v>926</v>
      </c>
      <c r="H7" s="158" t="s">
        <v>927</v>
      </c>
      <c r="I7" s="158" t="s">
        <v>928</v>
      </c>
      <c r="J7" s="158" t="s">
        <v>929</v>
      </c>
      <c r="K7" s="158" t="s">
        <v>931</v>
      </c>
      <c r="L7" s="157" t="s">
        <v>930</v>
      </c>
      <c r="M7" s="209" t="s">
        <v>327</v>
      </c>
      <c r="N7" s="209" t="s">
        <v>29</v>
      </c>
      <c r="O7" s="209" t="s">
        <v>979</v>
      </c>
      <c r="P7" s="210" t="s">
        <v>1</v>
      </c>
      <c r="Q7" s="159" t="s">
        <v>14</v>
      </c>
      <c r="R7" s="159" t="s">
        <v>15</v>
      </c>
      <c r="S7" s="159" t="s">
        <v>16</v>
      </c>
      <c r="T7" s="159" t="s">
        <v>17</v>
      </c>
      <c r="U7" s="159" t="s">
        <v>18</v>
      </c>
      <c r="V7" s="159" t="s">
        <v>19</v>
      </c>
      <c r="W7" s="159" t="s">
        <v>20</v>
      </c>
      <c r="X7" s="159" t="s">
        <v>21</v>
      </c>
      <c r="Y7" s="159" t="s">
        <v>22</v>
      </c>
      <c r="Z7" s="159" t="s">
        <v>24</v>
      </c>
      <c r="AA7" s="159" t="s">
        <v>25</v>
      </c>
      <c r="AB7" s="159" t="s">
        <v>23</v>
      </c>
    </row>
    <row r="8" spans="1:28" ht="15" customHeight="1" x14ac:dyDescent="0.25">
      <c r="B8" s="15"/>
      <c r="C8" s="15"/>
      <c r="D8" s="15"/>
      <c r="E8" s="15"/>
      <c r="F8" s="255"/>
      <c r="G8" s="17"/>
      <c r="H8" s="17"/>
      <c r="I8" s="155" t="e">
        <f t="shared" ref="I8:I29" si="0">1-(G8/H8)</f>
        <v>#DIV/0!</v>
      </c>
      <c r="J8" s="156" t="e">
        <f t="shared" ref="J8:J29" si="1">_xlfn.IFS(I8&lt;0.8,"Cambio",I8&lt;0.9,"Revisión de control",I8&gt;0.89,"Se mantiene")</f>
        <v>#DIV/0!</v>
      </c>
      <c r="K8" s="17"/>
      <c r="L8" s="17"/>
      <c r="M8" s="16"/>
      <c r="N8" s="16"/>
      <c r="O8" s="16"/>
      <c r="P8" s="16"/>
      <c r="Q8" s="16"/>
      <c r="R8" s="16"/>
      <c r="S8" s="16"/>
      <c r="T8" s="16"/>
      <c r="U8" s="16"/>
      <c r="V8" s="16"/>
      <c r="W8" s="16"/>
      <c r="X8" s="16"/>
      <c r="Y8" s="16"/>
      <c r="Z8" s="16"/>
      <c r="AA8" s="16"/>
      <c r="AB8" s="16"/>
    </row>
    <row r="9" spans="1:28" ht="15" customHeight="1" x14ac:dyDescent="0.25">
      <c r="B9" s="15"/>
      <c r="C9" s="15"/>
      <c r="D9" s="15"/>
      <c r="E9" s="15"/>
      <c r="F9" s="255"/>
      <c r="G9" s="17"/>
      <c r="H9" s="17"/>
      <c r="I9" s="155" t="e">
        <f t="shared" si="0"/>
        <v>#DIV/0!</v>
      </c>
      <c r="J9" s="156" t="e">
        <f t="shared" si="1"/>
        <v>#DIV/0!</v>
      </c>
      <c r="K9" s="17"/>
      <c r="L9" s="17"/>
      <c r="M9" s="16"/>
      <c r="N9" s="16"/>
      <c r="O9" s="16"/>
      <c r="P9" s="16"/>
      <c r="Q9" s="16"/>
      <c r="R9" s="16"/>
      <c r="S9" s="16"/>
      <c r="T9" s="16"/>
      <c r="U9" s="16"/>
      <c r="V9" s="16"/>
      <c r="W9" s="16"/>
      <c r="X9" s="16"/>
      <c r="Y9" s="16"/>
      <c r="Z9" s="16"/>
      <c r="AA9" s="16"/>
      <c r="AB9" s="16"/>
    </row>
    <row r="10" spans="1:28" ht="15" customHeight="1" x14ac:dyDescent="0.25">
      <c r="B10" s="18"/>
      <c r="C10" s="18"/>
      <c r="D10" s="18"/>
      <c r="E10" s="18"/>
      <c r="F10" s="255"/>
      <c r="G10" s="18"/>
      <c r="H10" s="18"/>
      <c r="I10" s="155" t="e">
        <f t="shared" si="0"/>
        <v>#DIV/0!</v>
      </c>
      <c r="J10" s="156" t="e">
        <f t="shared" si="1"/>
        <v>#DIV/0!</v>
      </c>
      <c r="K10" s="17"/>
      <c r="L10" s="18"/>
      <c r="M10" s="16"/>
      <c r="N10" s="16"/>
      <c r="O10" s="16"/>
      <c r="P10" s="16"/>
      <c r="Q10" s="16"/>
      <c r="R10" s="16"/>
      <c r="S10" s="16"/>
      <c r="T10" s="16"/>
      <c r="U10" s="16"/>
      <c r="V10" s="16"/>
      <c r="W10" s="16"/>
      <c r="X10" s="16"/>
      <c r="Y10" s="16"/>
      <c r="Z10" s="16"/>
      <c r="AA10" s="16"/>
      <c r="AB10" s="16"/>
    </row>
    <row r="11" spans="1:28" ht="15" customHeight="1" x14ac:dyDescent="0.25">
      <c r="B11" s="18"/>
      <c r="C11" s="18"/>
      <c r="D11" s="18"/>
      <c r="E11" s="18"/>
      <c r="F11" s="255"/>
      <c r="G11" s="18"/>
      <c r="H11" s="18"/>
      <c r="I11" s="155" t="e">
        <f t="shared" si="0"/>
        <v>#DIV/0!</v>
      </c>
      <c r="J11" s="156" t="e">
        <f t="shared" si="1"/>
        <v>#DIV/0!</v>
      </c>
      <c r="K11" s="17"/>
      <c r="L11" s="18"/>
      <c r="M11" s="16"/>
      <c r="N11" s="16"/>
      <c r="O11" s="16"/>
      <c r="P11" s="16"/>
      <c r="Q11" s="16"/>
      <c r="R11" s="16"/>
      <c r="S11" s="16"/>
      <c r="T11" s="16"/>
      <c r="U11" s="16"/>
      <c r="V11" s="16"/>
      <c r="W11" s="16"/>
      <c r="X11" s="16"/>
      <c r="Y11" s="16"/>
      <c r="Z11" s="16"/>
      <c r="AA11" s="16"/>
      <c r="AB11" s="16"/>
    </row>
    <row r="12" spans="1:28" ht="15" customHeight="1" x14ac:dyDescent="0.25">
      <c r="B12" s="18"/>
      <c r="C12" s="18"/>
      <c r="D12" s="18"/>
      <c r="E12" s="18"/>
      <c r="F12" s="255"/>
      <c r="G12" s="18"/>
      <c r="H12" s="18"/>
      <c r="I12" s="155" t="e">
        <f t="shared" si="0"/>
        <v>#DIV/0!</v>
      </c>
      <c r="J12" s="156" t="e">
        <f t="shared" si="1"/>
        <v>#DIV/0!</v>
      </c>
      <c r="K12" s="17"/>
      <c r="L12" s="18"/>
      <c r="M12" s="16"/>
      <c r="N12" s="16"/>
      <c r="O12" s="16"/>
      <c r="P12" s="16"/>
      <c r="Q12" s="16"/>
      <c r="R12" s="16"/>
      <c r="S12" s="16"/>
      <c r="T12" s="16"/>
      <c r="U12" s="16"/>
      <c r="V12" s="16"/>
      <c r="W12" s="16"/>
      <c r="X12" s="16"/>
      <c r="Y12" s="16"/>
      <c r="Z12" s="16"/>
      <c r="AA12" s="16"/>
      <c r="AB12" s="16"/>
    </row>
    <row r="13" spans="1:28" ht="15" customHeight="1" x14ac:dyDescent="0.25">
      <c r="B13" s="18"/>
      <c r="C13" s="18"/>
      <c r="D13" s="18"/>
      <c r="E13" s="18"/>
      <c r="F13" s="255"/>
      <c r="G13" s="18"/>
      <c r="H13" s="18"/>
      <c r="I13" s="155" t="e">
        <f t="shared" si="0"/>
        <v>#DIV/0!</v>
      </c>
      <c r="J13" s="156" t="e">
        <f t="shared" si="1"/>
        <v>#DIV/0!</v>
      </c>
      <c r="K13" s="17"/>
      <c r="L13" s="18"/>
      <c r="M13" s="16"/>
      <c r="N13" s="16"/>
      <c r="O13" s="16"/>
      <c r="P13" s="16"/>
      <c r="Q13" s="16"/>
      <c r="R13" s="16"/>
      <c r="S13" s="16"/>
      <c r="T13" s="16"/>
      <c r="U13" s="16"/>
      <c r="V13" s="16"/>
      <c r="W13" s="16"/>
      <c r="X13" s="16"/>
      <c r="Y13" s="16"/>
      <c r="Z13" s="16"/>
      <c r="AA13" s="16"/>
      <c r="AB13" s="16"/>
    </row>
    <row r="14" spans="1:28" ht="15" customHeight="1" x14ac:dyDescent="0.25">
      <c r="B14" s="18"/>
      <c r="C14" s="18"/>
      <c r="D14" s="18"/>
      <c r="E14" s="18"/>
      <c r="F14" s="255"/>
      <c r="G14" s="18"/>
      <c r="H14" s="18"/>
      <c r="I14" s="155" t="e">
        <f t="shared" si="0"/>
        <v>#DIV/0!</v>
      </c>
      <c r="J14" s="156" t="e">
        <f t="shared" si="1"/>
        <v>#DIV/0!</v>
      </c>
      <c r="K14" s="17"/>
      <c r="L14" s="18"/>
      <c r="M14" s="16"/>
      <c r="N14" s="16"/>
      <c r="O14" s="16"/>
      <c r="P14" s="16"/>
      <c r="Q14" s="16"/>
      <c r="R14" s="16"/>
      <c r="S14" s="16"/>
      <c r="T14" s="16"/>
      <c r="U14" s="16"/>
      <c r="V14" s="16"/>
      <c r="W14" s="16"/>
      <c r="X14" s="16"/>
      <c r="Y14" s="16"/>
      <c r="Z14" s="16"/>
      <c r="AA14" s="16"/>
      <c r="AB14" s="16"/>
    </row>
    <row r="15" spans="1:28" ht="15" customHeight="1" x14ac:dyDescent="0.25">
      <c r="B15" s="18"/>
      <c r="C15" s="18"/>
      <c r="D15" s="18"/>
      <c r="E15" s="18"/>
      <c r="F15" s="255"/>
      <c r="G15" s="18"/>
      <c r="H15" s="18"/>
      <c r="I15" s="155" t="e">
        <f t="shared" si="0"/>
        <v>#DIV/0!</v>
      </c>
      <c r="J15" s="156" t="e">
        <f t="shared" si="1"/>
        <v>#DIV/0!</v>
      </c>
      <c r="K15" s="17"/>
      <c r="L15" s="18"/>
      <c r="M15" s="16"/>
      <c r="N15" s="16"/>
      <c r="O15" s="16"/>
      <c r="P15" s="16"/>
      <c r="Q15" s="16"/>
      <c r="R15" s="16"/>
      <c r="S15" s="16"/>
      <c r="T15" s="16"/>
      <c r="U15" s="16"/>
      <c r="V15" s="16"/>
      <c r="W15" s="16"/>
      <c r="X15" s="16"/>
      <c r="Y15" s="16"/>
      <c r="Z15" s="16"/>
      <c r="AA15" s="16"/>
      <c r="AB15" s="16"/>
    </row>
    <row r="16" spans="1:28" ht="15" customHeight="1" x14ac:dyDescent="0.25">
      <c r="B16" s="18"/>
      <c r="C16" s="18"/>
      <c r="D16" s="18"/>
      <c r="E16" s="18"/>
      <c r="F16" s="255"/>
      <c r="G16" s="18"/>
      <c r="H16" s="18"/>
      <c r="I16" s="155" t="e">
        <f t="shared" si="0"/>
        <v>#DIV/0!</v>
      </c>
      <c r="J16" s="156" t="e">
        <f t="shared" si="1"/>
        <v>#DIV/0!</v>
      </c>
      <c r="K16" s="17"/>
      <c r="L16" s="18"/>
      <c r="M16" s="16"/>
      <c r="N16" s="16"/>
      <c r="O16" s="16"/>
      <c r="P16" s="16"/>
      <c r="Q16" s="16"/>
      <c r="R16" s="16"/>
      <c r="S16" s="16"/>
      <c r="T16" s="16"/>
      <c r="U16" s="16"/>
      <c r="V16" s="16"/>
      <c r="W16" s="16"/>
      <c r="X16" s="16"/>
      <c r="Y16" s="16"/>
      <c r="Z16" s="16"/>
      <c r="AA16" s="16"/>
      <c r="AB16" s="16"/>
    </row>
    <row r="17" spans="2:28" ht="15" customHeight="1" x14ac:dyDescent="0.25">
      <c r="B17" s="18"/>
      <c r="C17" s="18"/>
      <c r="D17" s="18"/>
      <c r="E17" s="18"/>
      <c r="F17" s="255"/>
      <c r="G17" s="18"/>
      <c r="H17" s="18"/>
      <c r="I17" s="155" t="e">
        <f t="shared" si="0"/>
        <v>#DIV/0!</v>
      </c>
      <c r="J17" s="156" t="e">
        <f t="shared" si="1"/>
        <v>#DIV/0!</v>
      </c>
      <c r="K17" s="17"/>
      <c r="L17" s="18"/>
      <c r="M17" s="16"/>
      <c r="N17" s="16"/>
      <c r="O17" s="16"/>
      <c r="P17" s="16"/>
      <c r="Q17" s="16"/>
      <c r="R17" s="16"/>
      <c r="S17" s="16"/>
      <c r="T17" s="16"/>
      <c r="U17" s="16"/>
      <c r="V17" s="16"/>
      <c r="W17" s="16"/>
      <c r="X17" s="16"/>
      <c r="Y17" s="16"/>
      <c r="Z17" s="16"/>
      <c r="AA17" s="16"/>
      <c r="AB17" s="16"/>
    </row>
    <row r="18" spans="2:28" ht="15" customHeight="1" x14ac:dyDescent="0.25">
      <c r="B18" s="18"/>
      <c r="C18" s="18"/>
      <c r="D18" s="18"/>
      <c r="E18" s="18"/>
      <c r="F18" s="255"/>
      <c r="G18" s="18"/>
      <c r="H18" s="18"/>
      <c r="I18" s="155" t="e">
        <f t="shared" si="0"/>
        <v>#DIV/0!</v>
      </c>
      <c r="J18" s="156" t="e">
        <f t="shared" si="1"/>
        <v>#DIV/0!</v>
      </c>
      <c r="K18" s="17"/>
      <c r="L18" s="18"/>
      <c r="M18" s="16"/>
      <c r="N18" s="16"/>
      <c r="O18" s="16"/>
      <c r="P18" s="16"/>
      <c r="Q18" s="16"/>
      <c r="R18" s="16"/>
      <c r="S18" s="16"/>
      <c r="T18" s="16"/>
      <c r="U18" s="16"/>
      <c r="V18" s="16"/>
      <c r="W18" s="16"/>
      <c r="X18" s="16"/>
      <c r="Y18" s="16"/>
      <c r="Z18" s="16"/>
      <c r="AA18" s="16"/>
      <c r="AB18" s="16"/>
    </row>
    <row r="19" spans="2:28" ht="15" customHeight="1" x14ac:dyDescent="0.25">
      <c r="B19" s="18"/>
      <c r="C19" s="18"/>
      <c r="D19" s="18"/>
      <c r="E19" s="18"/>
      <c r="F19" s="255"/>
      <c r="G19" s="18"/>
      <c r="H19" s="18"/>
      <c r="I19" s="155" t="e">
        <f t="shared" si="0"/>
        <v>#DIV/0!</v>
      </c>
      <c r="J19" s="156" t="e">
        <f t="shared" si="1"/>
        <v>#DIV/0!</v>
      </c>
      <c r="K19" s="17"/>
      <c r="L19" s="18"/>
      <c r="M19" s="16"/>
      <c r="N19" s="16"/>
      <c r="O19" s="16"/>
      <c r="P19" s="16"/>
      <c r="Q19" s="16"/>
      <c r="R19" s="16"/>
      <c r="S19" s="16"/>
      <c r="T19" s="16"/>
      <c r="U19" s="16"/>
      <c r="V19" s="16"/>
      <c r="W19" s="16"/>
      <c r="X19" s="16"/>
      <c r="Y19" s="16"/>
      <c r="Z19" s="16"/>
      <c r="AA19" s="16"/>
      <c r="AB19" s="16"/>
    </row>
    <row r="20" spans="2:28" ht="15" customHeight="1" x14ac:dyDescent="0.25">
      <c r="B20" s="18"/>
      <c r="C20" s="18"/>
      <c r="D20" s="18"/>
      <c r="E20" s="18"/>
      <c r="F20" s="255"/>
      <c r="G20" s="18"/>
      <c r="H20" s="18"/>
      <c r="I20" s="155" t="e">
        <f t="shared" si="0"/>
        <v>#DIV/0!</v>
      </c>
      <c r="J20" s="156" t="e">
        <f t="shared" si="1"/>
        <v>#DIV/0!</v>
      </c>
      <c r="K20" s="17"/>
      <c r="L20" s="18"/>
      <c r="M20" s="16"/>
      <c r="N20" s="16"/>
      <c r="O20" s="16"/>
      <c r="P20" s="16"/>
      <c r="Q20" s="16"/>
      <c r="R20" s="16"/>
      <c r="S20" s="16"/>
      <c r="T20" s="16"/>
      <c r="U20" s="16"/>
      <c r="V20" s="16"/>
      <c r="W20" s="16"/>
      <c r="X20" s="16"/>
      <c r="Y20" s="16"/>
      <c r="Z20" s="16"/>
      <c r="AA20" s="16"/>
      <c r="AB20" s="16"/>
    </row>
    <row r="21" spans="2:28" ht="15" customHeight="1" x14ac:dyDescent="0.25">
      <c r="B21" s="18"/>
      <c r="C21" s="18"/>
      <c r="D21" s="18"/>
      <c r="E21" s="18"/>
      <c r="F21" s="255"/>
      <c r="G21" s="18"/>
      <c r="H21" s="18"/>
      <c r="I21" s="155" t="e">
        <f t="shared" si="0"/>
        <v>#DIV/0!</v>
      </c>
      <c r="J21" s="156" t="e">
        <f t="shared" si="1"/>
        <v>#DIV/0!</v>
      </c>
      <c r="K21" s="17"/>
      <c r="L21" s="18"/>
      <c r="M21" s="16"/>
      <c r="N21" s="16"/>
      <c r="O21" s="16"/>
      <c r="P21" s="16"/>
      <c r="Q21" s="16"/>
      <c r="R21" s="16"/>
      <c r="S21" s="16"/>
      <c r="T21" s="16"/>
      <c r="U21" s="16"/>
      <c r="V21" s="16"/>
      <c r="W21" s="16"/>
      <c r="X21" s="16"/>
      <c r="Y21" s="16"/>
      <c r="Z21" s="16"/>
      <c r="AA21" s="16"/>
      <c r="AB21" s="16"/>
    </row>
    <row r="22" spans="2:28" ht="15" customHeight="1" x14ac:dyDescent="0.25">
      <c r="B22" s="18"/>
      <c r="C22" s="18"/>
      <c r="D22" s="18"/>
      <c r="E22" s="18"/>
      <c r="F22" s="255"/>
      <c r="G22" s="18"/>
      <c r="H22" s="18"/>
      <c r="I22" s="155" t="e">
        <f t="shared" si="0"/>
        <v>#DIV/0!</v>
      </c>
      <c r="J22" s="156" t="e">
        <f t="shared" si="1"/>
        <v>#DIV/0!</v>
      </c>
      <c r="K22" s="17"/>
      <c r="L22" s="18"/>
      <c r="M22" s="16"/>
      <c r="N22" s="16"/>
      <c r="O22" s="16"/>
      <c r="P22" s="16"/>
      <c r="Q22" s="16"/>
      <c r="R22" s="16"/>
      <c r="S22" s="16"/>
      <c r="T22" s="16"/>
      <c r="U22" s="16"/>
      <c r="V22" s="16"/>
      <c r="W22" s="16"/>
      <c r="X22" s="16"/>
      <c r="Y22" s="16"/>
      <c r="Z22" s="16"/>
      <c r="AA22" s="16"/>
      <c r="AB22" s="16"/>
    </row>
    <row r="23" spans="2:28" ht="15" customHeight="1" x14ac:dyDescent="0.25">
      <c r="B23" s="18"/>
      <c r="C23" s="18"/>
      <c r="D23" s="18"/>
      <c r="E23" s="18"/>
      <c r="F23" s="255"/>
      <c r="G23" s="18"/>
      <c r="H23" s="18"/>
      <c r="I23" s="155" t="e">
        <f t="shared" si="0"/>
        <v>#DIV/0!</v>
      </c>
      <c r="J23" s="156" t="e">
        <f t="shared" si="1"/>
        <v>#DIV/0!</v>
      </c>
      <c r="K23" s="17"/>
      <c r="L23" s="18"/>
      <c r="M23" s="16"/>
      <c r="N23" s="16"/>
      <c r="O23" s="16"/>
      <c r="P23" s="16"/>
      <c r="Q23" s="16"/>
      <c r="R23" s="16"/>
      <c r="S23" s="16"/>
      <c r="T23" s="16"/>
      <c r="U23" s="16"/>
      <c r="V23" s="16"/>
      <c r="W23" s="16"/>
      <c r="X23" s="16"/>
      <c r="Y23" s="16"/>
      <c r="Z23" s="16"/>
      <c r="AA23" s="16"/>
      <c r="AB23" s="16"/>
    </row>
    <row r="24" spans="2:28" ht="15" customHeight="1" x14ac:dyDescent="0.25">
      <c r="B24" s="18"/>
      <c r="C24" s="18"/>
      <c r="D24" s="18"/>
      <c r="E24" s="18"/>
      <c r="F24" s="255"/>
      <c r="G24" s="18"/>
      <c r="H24" s="18"/>
      <c r="I24" s="155" t="e">
        <f t="shared" si="0"/>
        <v>#DIV/0!</v>
      </c>
      <c r="J24" s="156" t="e">
        <f t="shared" si="1"/>
        <v>#DIV/0!</v>
      </c>
      <c r="K24" s="17"/>
      <c r="L24" s="18"/>
      <c r="M24" s="16"/>
      <c r="N24" s="16"/>
      <c r="O24" s="16"/>
      <c r="P24" s="16"/>
      <c r="Q24" s="16"/>
      <c r="R24" s="16"/>
      <c r="S24" s="16"/>
      <c r="T24" s="16"/>
      <c r="U24" s="16"/>
      <c r="V24" s="16"/>
      <c r="W24" s="16"/>
      <c r="X24" s="16"/>
      <c r="Y24" s="16"/>
      <c r="Z24" s="16"/>
      <c r="AA24" s="16"/>
      <c r="AB24" s="16"/>
    </row>
    <row r="25" spans="2:28" ht="15" customHeight="1" x14ac:dyDescent="0.25">
      <c r="B25" s="18"/>
      <c r="C25" s="18"/>
      <c r="D25" s="18"/>
      <c r="E25" s="18"/>
      <c r="F25" s="255"/>
      <c r="G25" s="18"/>
      <c r="H25" s="18"/>
      <c r="I25" s="155" t="e">
        <f t="shared" si="0"/>
        <v>#DIV/0!</v>
      </c>
      <c r="J25" s="156" t="e">
        <f t="shared" si="1"/>
        <v>#DIV/0!</v>
      </c>
      <c r="K25" s="17"/>
      <c r="L25" s="18"/>
      <c r="M25" s="16"/>
      <c r="N25" s="16"/>
      <c r="O25" s="16"/>
      <c r="P25" s="16"/>
      <c r="Q25" s="16"/>
      <c r="R25" s="16"/>
      <c r="S25" s="16"/>
      <c r="T25" s="16"/>
      <c r="U25" s="16"/>
      <c r="V25" s="16"/>
      <c r="W25" s="16"/>
      <c r="X25" s="16"/>
      <c r="Y25" s="16"/>
      <c r="Z25" s="16"/>
      <c r="AA25" s="16"/>
      <c r="AB25" s="16"/>
    </row>
    <row r="26" spans="2:28" ht="15" customHeight="1" x14ac:dyDescent="0.25">
      <c r="B26" s="18"/>
      <c r="C26" s="18"/>
      <c r="D26" s="18"/>
      <c r="E26" s="18"/>
      <c r="F26" s="255"/>
      <c r="G26" s="18"/>
      <c r="H26" s="18"/>
      <c r="I26" s="155" t="e">
        <f t="shared" si="0"/>
        <v>#DIV/0!</v>
      </c>
      <c r="J26" s="156" t="e">
        <f t="shared" si="1"/>
        <v>#DIV/0!</v>
      </c>
      <c r="K26" s="17"/>
      <c r="L26" s="18"/>
      <c r="M26" s="16"/>
      <c r="N26" s="16"/>
      <c r="O26" s="16"/>
      <c r="P26" s="16"/>
      <c r="Q26" s="16"/>
      <c r="R26" s="16"/>
      <c r="S26" s="16"/>
      <c r="T26" s="16"/>
      <c r="U26" s="16"/>
      <c r="V26" s="16"/>
      <c r="W26" s="16"/>
      <c r="X26" s="16"/>
      <c r="Y26" s="16"/>
      <c r="Z26" s="16"/>
      <c r="AA26" s="16"/>
      <c r="AB26" s="16"/>
    </row>
    <row r="27" spans="2:28" ht="15" customHeight="1" x14ac:dyDescent="0.25">
      <c r="B27" s="18"/>
      <c r="C27" s="18"/>
      <c r="D27" s="18"/>
      <c r="E27" s="18"/>
      <c r="F27" s="255"/>
      <c r="G27" s="18"/>
      <c r="H27" s="18"/>
      <c r="I27" s="155" t="e">
        <f t="shared" si="0"/>
        <v>#DIV/0!</v>
      </c>
      <c r="J27" s="156" t="e">
        <f t="shared" si="1"/>
        <v>#DIV/0!</v>
      </c>
      <c r="K27" s="17"/>
      <c r="L27" s="18"/>
      <c r="M27" s="16"/>
      <c r="N27" s="16"/>
      <c r="O27" s="16"/>
      <c r="P27" s="16"/>
      <c r="Q27" s="16"/>
      <c r="R27" s="16"/>
      <c r="S27" s="16"/>
      <c r="T27" s="16"/>
      <c r="U27" s="16"/>
      <c r="V27" s="16"/>
      <c r="W27" s="16"/>
      <c r="X27" s="16"/>
      <c r="Y27" s="16"/>
      <c r="Z27" s="16"/>
      <c r="AA27" s="16"/>
      <c r="AB27" s="16"/>
    </row>
    <row r="28" spans="2:28" ht="15" customHeight="1" x14ac:dyDescent="0.25">
      <c r="B28" s="18"/>
      <c r="C28" s="18"/>
      <c r="D28" s="18"/>
      <c r="E28" s="18"/>
      <c r="F28" s="255"/>
      <c r="G28" s="18"/>
      <c r="H28" s="18"/>
      <c r="I28" s="155" t="e">
        <f t="shared" si="0"/>
        <v>#DIV/0!</v>
      </c>
      <c r="J28" s="156" t="e">
        <f t="shared" si="1"/>
        <v>#DIV/0!</v>
      </c>
      <c r="K28" s="17"/>
      <c r="L28" s="18"/>
      <c r="M28" s="16"/>
      <c r="N28" s="16"/>
      <c r="O28" s="16"/>
      <c r="P28" s="16"/>
      <c r="Q28" s="16"/>
      <c r="R28" s="16"/>
      <c r="S28" s="16"/>
      <c r="T28" s="16"/>
      <c r="U28" s="16"/>
      <c r="V28" s="16"/>
      <c r="W28" s="16"/>
      <c r="X28" s="16"/>
      <c r="Y28" s="16"/>
      <c r="Z28" s="16"/>
      <c r="AA28" s="16"/>
      <c r="AB28" s="16"/>
    </row>
    <row r="29" spans="2:28" ht="15" customHeight="1" x14ac:dyDescent="0.25">
      <c r="B29" s="18"/>
      <c r="C29" s="18"/>
      <c r="D29" s="18"/>
      <c r="E29" s="18"/>
      <c r="F29" s="255"/>
      <c r="G29" s="18"/>
      <c r="H29" s="18"/>
      <c r="I29" s="155" t="e">
        <f t="shared" si="0"/>
        <v>#DIV/0!</v>
      </c>
      <c r="J29" s="156" t="e">
        <f t="shared" si="1"/>
        <v>#DIV/0!</v>
      </c>
      <c r="K29" s="17"/>
      <c r="L29" s="18"/>
      <c r="M29" s="16"/>
      <c r="N29" s="16"/>
      <c r="O29" s="16"/>
      <c r="P29" s="16"/>
      <c r="Q29" s="16"/>
      <c r="R29" s="16"/>
      <c r="S29" s="16"/>
      <c r="T29" s="16"/>
      <c r="U29" s="16"/>
      <c r="V29" s="16"/>
      <c r="W29" s="16"/>
      <c r="X29" s="16"/>
      <c r="Y29" s="16"/>
      <c r="Z29" s="16"/>
      <c r="AA29" s="16"/>
      <c r="AB29" s="16"/>
    </row>
    <row r="30" spans="2:28" ht="180" customHeight="1" x14ac:dyDescent="0.25">
      <c r="B30" s="21"/>
      <c r="C30" s="54"/>
      <c r="D30" s="54"/>
      <c r="E30" s="54"/>
      <c r="F30" s="253"/>
      <c r="G30" s="253"/>
      <c r="H30" s="253"/>
      <c r="I30" s="253"/>
      <c r="J30" s="253"/>
      <c r="K30" s="253"/>
      <c r="L30" s="253"/>
      <c r="M30" s="54"/>
      <c r="N30" s="54"/>
      <c r="O30" s="54"/>
      <c r="P30" s="253"/>
      <c r="Q30" s="253"/>
      <c r="R30" s="253"/>
      <c r="S30" s="253"/>
      <c r="T30" s="253"/>
      <c r="U30" s="253"/>
      <c r="V30" s="253"/>
      <c r="W30" s="253"/>
      <c r="X30" s="253"/>
      <c r="Y30" s="253"/>
      <c r="Z30" s="253"/>
      <c r="AA30" s="253"/>
      <c r="AB30" s="254"/>
    </row>
    <row r="68" spans="7:7" x14ac:dyDescent="0.25">
      <c r="G68" s="73"/>
    </row>
    <row r="69" spans="7:7" x14ac:dyDescent="0.25">
      <c r="G69" s="73"/>
    </row>
    <row r="70" spans="7:7" x14ac:dyDescent="0.25">
      <c r="G70" s="73"/>
    </row>
  </sheetData>
  <mergeCells count="14">
    <mergeCell ref="B5:AB5"/>
    <mergeCell ref="B6:L6"/>
    <mergeCell ref="M6:P6"/>
    <mergeCell ref="Q6:AB6"/>
    <mergeCell ref="B2:B4"/>
    <mergeCell ref="D2:P2"/>
    <mergeCell ref="Q2:V2"/>
    <mergeCell ref="W2:AB2"/>
    <mergeCell ref="D3:P3"/>
    <mergeCell ref="Q3:V3"/>
    <mergeCell ref="W3:AB3"/>
    <mergeCell ref="D4:P4"/>
    <mergeCell ref="Q4:V4"/>
    <mergeCell ref="W4:AB4"/>
  </mergeCells>
  <conditionalFormatting sqref="J8:J29">
    <cfRule type="containsText" dxfId="930" priority="1" operator="containsText" text="Cambio">
      <formula>NOT(ISERROR(SEARCH("Cambio",J8)))</formula>
    </cfRule>
    <cfRule type="containsText" dxfId="929" priority="2" operator="containsText" text="Revisión de control">
      <formula>NOT(ISERROR(SEARCH("Revisión de control",J8)))</formula>
    </cfRule>
    <cfRule type="containsText" dxfId="928" priority="3" operator="containsText" text="Se mantiene">
      <formula>NOT(ISERROR(SEARCH("Se mantiene",J8)))</formula>
    </cfRule>
  </conditionalFormatting>
  <dataValidations count="1">
    <dataValidation type="list" allowBlank="1" showInputMessage="1" showErrorMessage="1" sqref="F8:F29" xr:uid="{708E2EAA-7991-466E-BCD7-40E13E0BAB01}">
      <formula1>$A$4</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239"/>
  <sheetViews>
    <sheetView zoomScaleNormal="100" workbookViewId="0">
      <selection activeCell="G12" sqref="G12"/>
    </sheetView>
  </sheetViews>
  <sheetFormatPr baseColWidth="10" defaultColWidth="11.42578125" defaultRowHeight="30" customHeight="1" x14ac:dyDescent="0.25"/>
  <cols>
    <col min="1" max="1" width="4.5703125" style="82" customWidth="1"/>
    <col min="2" max="9" width="30.5703125" style="10" customWidth="1"/>
    <col min="10" max="33" width="5.5703125" style="10" customWidth="1"/>
    <col min="34" max="35" width="30.5703125" style="10" customWidth="1"/>
    <col min="36" max="16384" width="11.42578125" style="82"/>
  </cols>
  <sheetData>
    <row r="2" spans="2:35" s="36" customFormat="1" ht="30" customHeight="1" x14ac:dyDescent="0.25">
      <c r="B2" s="370"/>
      <c r="C2" s="7" t="s">
        <v>71</v>
      </c>
      <c r="D2" s="462" t="s">
        <v>229</v>
      </c>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29" t="s">
        <v>72</v>
      </c>
      <c r="AI2" s="66" t="s">
        <v>232</v>
      </c>
    </row>
    <row r="3" spans="2:35" s="36" customFormat="1" ht="30" customHeight="1" x14ac:dyDescent="0.25">
      <c r="B3" s="371"/>
      <c r="C3" s="7" t="s">
        <v>73</v>
      </c>
      <c r="D3" s="463" t="s">
        <v>230</v>
      </c>
      <c r="E3" s="463"/>
      <c r="F3" s="463"/>
      <c r="G3" s="463"/>
      <c r="H3" s="463"/>
      <c r="I3" s="463"/>
      <c r="J3" s="463"/>
      <c r="K3" s="463"/>
      <c r="L3" s="463"/>
      <c r="M3" s="463"/>
      <c r="N3" s="463"/>
      <c r="O3" s="463"/>
      <c r="P3" s="463"/>
      <c r="Q3" s="463"/>
      <c r="R3" s="463"/>
      <c r="S3" s="463"/>
      <c r="T3" s="463"/>
      <c r="U3" s="463"/>
      <c r="V3" s="463"/>
      <c r="W3" s="463"/>
      <c r="X3" s="463"/>
      <c r="Y3" s="463"/>
      <c r="Z3" s="463"/>
      <c r="AA3" s="463"/>
      <c r="AB3" s="463"/>
      <c r="AC3" s="463"/>
      <c r="AD3" s="463"/>
      <c r="AE3" s="463"/>
      <c r="AF3" s="463"/>
      <c r="AG3" s="463"/>
      <c r="AH3" s="29" t="s">
        <v>227</v>
      </c>
      <c r="AI3" s="138">
        <v>4</v>
      </c>
    </row>
    <row r="4" spans="2:35" s="36" customFormat="1" ht="30" customHeight="1" x14ac:dyDescent="0.25">
      <c r="B4" s="372"/>
      <c r="C4" s="7" t="s">
        <v>75</v>
      </c>
      <c r="D4" s="463" t="s">
        <v>231</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29" t="s">
        <v>228</v>
      </c>
      <c r="AI4" s="74">
        <v>44636</v>
      </c>
    </row>
    <row r="5" spans="2:35" ht="30" customHeight="1" x14ac:dyDescent="0.25">
      <c r="B5" s="361" t="s">
        <v>334</v>
      </c>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row>
    <row r="6" spans="2:35" ht="30" customHeight="1" x14ac:dyDescent="0.25">
      <c r="B6" s="394" t="s">
        <v>329</v>
      </c>
      <c r="C6" s="394"/>
      <c r="D6" s="394"/>
      <c r="E6" s="445" t="s">
        <v>333</v>
      </c>
      <c r="F6" s="452"/>
      <c r="G6" s="452"/>
      <c r="H6" s="452"/>
      <c r="I6" s="452"/>
      <c r="J6" s="452"/>
      <c r="K6" s="452"/>
      <c r="L6" s="452"/>
      <c r="M6" s="452"/>
      <c r="N6" s="452"/>
      <c r="O6" s="452"/>
      <c r="P6" s="452"/>
      <c r="Q6" s="452"/>
      <c r="R6" s="452"/>
      <c r="S6" s="452"/>
      <c r="T6" s="452"/>
      <c r="U6" s="453"/>
      <c r="V6" s="489" t="s">
        <v>990</v>
      </c>
      <c r="W6" s="489"/>
      <c r="X6" s="489"/>
      <c r="Y6" s="489"/>
      <c r="Z6" s="489"/>
      <c r="AA6" s="489"/>
      <c r="AB6" s="489"/>
      <c r="AC6" s="489"/>
      <c r="AD6" s="489"/>
      <c r="AE6" s="489"/>
      <c r="AF6" s="489"/>
      <c r="AG6" s="489"/>
      <c r="AH6" s="489"/>
      <c r="AI6" s="489"/>
    </row>
    <row r="7" spans="2:35" ht="90" customHeight="1" x14ac:dyDescent="0.25">
      <c r="B7" s="67" t="s">
        <v>75</v>
      </c>
      <c r="C7" s="67" t="s">
        <v>681</v>
      </c>
      <c r="D7" s="67" t="s">
        <v>827</v>
      </c>
      <c r="E7" s="67" t="s">
        <v>701</v>
      </c>
      <c r="F7" s="67" t="s">
        <v>682</v>
      </c>
      <c r="G7" s="67" t="s">
        <v>683</v>
      </c>
      <c r="H7" s="67" t="s">
        <v>684</v>
      </c>
      <c r="I7" s="67" t="s">
        <v>685</v>
      </c>
      <c r="J7" s="220" t="s">
        <v>14</v>
      </c>
      <c r="K7" s="220" t="s">
        <v>15</v>
      </c>
      <c r="L7" s="220" t="s">
        <v>16</v>
      </c>
      <c r="M7" s="220" t="s">
        <v>17</v>
      </c>
      <c r="N7" s="220" t="s">
        <v>18</v>
      </c>
      <c r="O7" s="220" t="s">
        <v>19</v>
      </c>
      <c r="P7" s="220" t="s">
        <v>20</v>
      </c>
      <c r="Q7" s="220" t="s">
        <v>21</v>
      </c>
      <c r="R7" s="220" t="s">
        <v>22</v>
      </c>
      <c r="S7" s="220" t="s">
        <v>24</v>
      </c>
      <c r="T7" s="220" t="s">
        <v>25</v>
      </c>
      <c r="U7" s="220" t="s">
        <v>23</v>
      </c>
      <c r="V7" s="81" t="s">
        <v>14</v>
      </c>
      <c r="W7" s="81" t="s">
        <v>15</v>
      </c>
      <c r="X7" s="81" t="s">
        <v>16</v>
      </c>
      <c r="Y7" s="81" t="s">
        <v>17</v>
      </c>
      <c r="Z7" s="81" t="s">
        <v>18</v>
      </c>
      <c r="AA7" s="81" t="s">
        <v>19</v>
      </c>
      <c r="AB7" s="81" t="s">
        <v>20</v>
      </c>
      <c r="AC7" s="81" t="s">
        <v>21</v>
      </c>
      <c r="AD7" s="81" t="s">
        <v>22</v>
      </c>
      <c r="AE7" s="81" t="s">
        <v>24</v>
      </c>
      <c r="AF7" s="81" t="s">
        <v>25</v>
      </c>
      <c r="AG7" s="81" t="s">
        <v>23</v>
      </c>
      <c r="AH7" s="68" t="s">
        <v>331</v>
      </c>
      <c r="AI7" s="68" t="s">
        <v>332</v>
      </c>
    </row>
    <row r="8" spans="2:35" ht="15" customHeight="1" x14ac:dyDescent="0.25">
      <c r="B8" s="11"/>
      <c r="C8" s="11"/>
      <c r="D8" s="11"/>
      <c r="E8" s="8" t="s">
        <v>30</v>
      </c>
      <c r="F8" s="47"/>
      <c r="G8" s="47"/>
      <c r="H8" s="47"/>
      <c r="I8" s="47"/>
      <c r="J8" s="47"/>
      <c r="K8" s="47"/>
      <c r="L8" s="47"/>
      <c r="M8" s="47"/>
      <c r="N8" s="47"/>
      <c r="O8" s="47"/>
      <c r="P8" s="47"/>
      <c r="Q8" s="47"/>
      <c r="R8" s="47"/>
      <c r="S8" s="47"/>
      <c r="T8" s="47"/>
      <c r="U8" s="47"/>
      <c r="V8" s="49"/>
      <c r="W8" s="49"/>
      <c r="X8" s="49"/>
      <c r="Y8" s="49"/>
      <c r="Z8" s="49"/>
      <c r="AA8" s="49"/>
      <c r="AB8" s="49"/>
      <c r="AC8" s="49"/>
      <c r="AD8" s="49"/>
      <c r="AE8" s="49"/>
      <c r="AF8" s="49"/>
      <c r="AG8" s="49"/>
      <c r="AH8" s="49"/>
      <c r="AI8" s="49"/>
    </row>
    <row r="9" spans="2:35" ht="15" customHeight="1" x14ac:dyDescent="0.25">
      <c r="B9" s="11"/>
      <c r="C9" s="11"/>
      <c r="D9" s="11"/>
      <c r="E9" s="8" t="s">
        <v>118</v>
      </c>
      <c r="F9" s="47"/>
      <c r="G9" s="47"/>
      <c r="H9" s="47"/>
      <c r="I9" s="47"/>
      <c r="J9" s="47"/>
      <c r="K9" s="47"/>
      <c r="L9" s="47"/>
      <c r="M9" s="47"/>
      <c r="N9" s="47"/>
      <c r="O9" s="47"/>
      <c r="P9" s="47"/>
      <c r="Q9" s="47"/>
      <c r="R9" s="47"/>
      <c r="S9" s="47"/>
      <c r="T9" s="47"/>
      <c r="U9" s="47"/>
      <c r="V9" s="49"/>
      <c r="W9" s="49"/>
      <c r="X9" s="49"/>
      <c r="Y9" s="49"/>
      <c r="Z9" s="49"/>
      <c r="AA9" s="49"/>
      <c r="AB9" s="49"/>
      <c r="AC9" s="49"/>
      <c r="AD9" s="49"/>
      <c r="AE9" s="49"/>
      <c r="AF9" s="49"/>
      <c r="AG9" s="49"/>
      <c r="AH9" s="49"/>
      <c r="AI9" s="49"/>
    </row>
    <row r="10" spans="2:35" ht="15" customHeight="1" x14ac:dyDescent="0.25">
      <c r="B10" s="12"/>
      <c r="C10" s="12"/>
      <c r="D10" s="12"/>
      <c r="E10" s="8" t="s">
        <v>239</v>
      </c>
      <c r="F10" s="47"/>
      <c r="G10" s="47"/>
      <c r="H10" s="47"/>
      <c r="I10" s="47"/>
      <c r="J10" s="47"/>
      <c r="K10" s="47"/>
      <c r="L10" s="47"/>
      <c r="M10" s="47"/>
      <c r="N10" s="47"/>
      <c r="O10" s="47"/>
      <c r="P10" s="47"/>
      <c r="Q10" s="47"/>
      <c r="R10" s="47"/>
      <c r="S10" s="47"/>
      <c r="T10" s="47"/>
      <c r="U10" s="47"/>
      <c r="V10" s="49"/>
      <c r="W10" s="49"/>
      <c r="X10" s="49"/>
      <c r="Y10" s="49"/>
      <c r="Z10" s="49"/>
      <c r="AA10" s="49"/>
      <c r="AB10" s="49"/>
      <c r="AC10" s="49"/>
      <c r="AD10" s="49"/>
      <c r="AE10" s="49"/>
      <c r="AF10" s="49"/>
      <c r="AG10" s="49"/>
      <c r="AH10" s="49"/>
      <c r="AI10" s="49"/>
    </row>
    <row r="11" spans="2:35" ht="15" customHeight="1" x14ac:dyDescent="0.25">
      <c r="B11" s="12"/>
      <c r="C11" s="12"/>
      <c r="D11" s="12"/>
      <c r="E11" s="8" t="s">
        <v>31</v>
      </c>
      <c r="F11" s="47"/>
      <c r="G11" s="47"/>
      <c r="H11" s="47"/>
      <c r="I11" s="47"/>
      <c r="J11" s="47"/>
      <c r="K11" s="47"/>
      <c r="L11" s="47"/>
      <c r="M11" s="47"/>
      <c r="N11" s="47"/>
      <c r="O11" s="47"/>
      <c r="P11" s="47"/>
      <c r="Q11" s="47"/>
      <c r="R11" s="47"/>
      <c r="S11" s="47"/>
      <c r="T11" s="47"/>
      <c r="U11" s="47"/>
      <c r="V11" s="49"/>
      <c r="W11" s="49"/>
      <c r="X11" s="49"/>
      <c r="Y11" s="49"/>
      <c r="Z11" s="49"/>
      <c r="AA11" s="49"/>
      <c r="AB11" s="49"/>
      <c r="AC11" s="49"/>
      <c r="AD11" s="49"/>
      <c r="AE11" s="49"/>
      <c r="AF11" s="49"/>
      <c r="AG11" s="49"/>
      <c r="AH11" s="49"/>
      <c r="AI11" s="49"/>
    </row>
    <row r="12" spans="2:35" ht="15" customHeight="1" x14ac:dyDescent="0.25">
      <c r="B12" s="12"/>
      <c r="C12" s="12"/>
      <c r="D12" s="12"/>
      <c r="E12" s="8" t="s">
        <v>119</v>
      </c>
      <c r="F12" s="47"/>
      <c r="G12" s="47"/>
      <c r="H12" s="47"/>
      <c r="I12" s="47"/>
      <c r="J12" s="47"/>
      <c r="K12" s="47"/>
      <c r="L12" s="47"/>
      <c r="M12" s="47"/>
      <c r="N12" s="47"/>
      <c r="O12" s="47"/>
      <c r="P12" s="47"/>
      <c r="Q12" s="47"/>
      <c r="R12" s="47"/>
      <c r="S12" s="47"/>
      <c r="T12" s="47"/>
      <c r="U12" s="47"/>
      <c r="V12" s="49"/>
      <c r="W12" s="49"/>
      <c r="X12" s="49"/>
      <c r="Y12" s="49"/>
      <c r="Z12" s="49"/>
      <c r="AA12" s="49"/>
      <c r="AB12" s="49"/>
      <c r="AC12" s="49"/>
      <c r="AD12" s="49"/>
      <c r="AE12" s="49"/>
      <c r="AF12" s="49"/>
      <c r="AG12" s="49"/>
      <c r="AH12" s="49"/>
      <c r="AI12" s="49"/>
    </row>
    <row r="13" spans="2:35" ht="15" customHeight="1" x14ac:dyDescent="0.25">
      <c r="B13" s="12"/>
      <c r="C13" s="12"/>
      <c r="D13" s="12"/>
      <c r="E13" s="8" t="s">
        <v>240</v>
      </c>
      <c r="F13" s="47"/>
      <c r="G13" s="47"/>
      <c r="H13" s="47"/>
      <c r="I13" s="47"/>
      <c r="J13" s="47"/>
      <c r="K13" s="47"/>
      <c r="L13" s="47"/>
      <c r="M13" s="47"/>
      <c r="N13" s="47"/>
      <c r="O13" s="47"/>
      <c r="P13" s="47"/>
      <c r="Q13" s="47"/>
      <c r="R13" s="47"/>
      <c r="S13" s="47"/>
      <c r="T13" s="47"/>
      <c r="U13" s="47"/>
      <c r="V13" s="49"/>
      <c r="W13" s="49"/>
      <c r="X13" s="49"/>
      <c r="Y13" s="49"/>
      <c r="Z13" s="49"/>
      <c r="AA13" s="49"/>
      <c r="AB13" s="49"/>
      <c r="AC13" s="49"/>
      <c r="AD13" s="49"/>
      <c r="AE13" s="49"/>
      <c r="AF13" s="49"/>
      <c r="AG13" s="49"/>
      <c r="AH13" s="49"/>
      <c r="AI13" s="49"/>
    </row>
    <row r="14" spans="2:35" ht="15" customHeight="1" x14ac:dyDescent="0.25">
      <c r="B14" s="12"/>
      <c r="C14" s="12"/>
      <c r="D14" s="12"/>
      <c r="E14" s="8" t="s">
        <v>32</v>
      </c>
      <c r="F14" s="47"/>
      <c r="G14" s="47"/>
      <c r="H14" s="47"/>
      <c r="I14" s="47"/>
      <c r="J14" s="47"/>
      <c r="K14" s="47"/>
      <c r="L14" s="47"/>
      <c r="M14" s="47"/>
      <c r="N14" s="47"/>
      <c r="O14" s="47"/>
      <c r="P14" s="47"/>
      <c r="Q14" s="47"/>
      <c r="R14" s="47"/>
      <c r="S14" s="47"/>
      <c r="T14" s="47"/>
      <c r="U14" s="47"/>
      <c r="V14" s="49"/>
      <c r="W14" s="49"/>
      <c r="X14" s="49"/>
      <c r="Y14" s="49"/>
      <c r="Z14" s="49"/>
      <c r="AA14" s="49"/>
      <c r="AB14" s="49"/>
      <c r="AC14" s="49"/>
      <c r="AD14" s="49"/>
      <c r="AE14" s="49"/>
      <c r="AF14" s="49"/>
      <c r="AG14" s="49"/>
      <c r="AH14" s="49"/>
      <c r="AI14" s="49"/>
    </row>
    <row r="15" spans="2:35" ht="15" customHeight="1" x14ac:dyDescent="0.25">
      <c r="B15" s="12"/>
      <c r="C15" s="12"/>
      <c r="D15" s="12"/>
      <c r="E15" s="8" t="s">
        <v>33</v>
      </c>
      <c r="F15" s="47"/>
      <c r="G15" s="47"/>
      <c r="H15" s="47"/>
      <c r="I15" s="47"/>
      <c r="J15" s="47"/>
      <c r="K15" s="47"/>
      <c r="L15" s="47"/>
      <c r="M15" s="47"/>
      <c r="N15" s="47"/>
      <c r="O15" s="47"/>
      <c r="P15" s="47"/>
      <c r="Q15" s="47"/>
      <c r="R15" s="47"/>
      <c r="S15" s="47"/>
      <c r="T15" s="47"/>
      <c r="U15" s="47"/>
      <c r="V15" s="49"/>
      <c r="W15" s="49"/>
      <c r="X15" s="49"/>
      <c r="Y15" s="49"/>
      <c r="Z15" s="49"/>
      <c r="AA15" s="49"/>
      <c r="AB15" s="49"/>
      <c r="AC15" s="49"/>
      <c r="AD15" s="49"/>
      <c r="AE15" s="49"/>
      <c r="AF15" s="49"/>
      <c r="AG15" s="49"/>
      <c r="AH15" s="49"/>
      <c r="AI15" s="49"/>
    </row>
    <row r="16" spans="2:35" ht="15" customHeight="1" x14ac:dyDescent="0.25">
      <c r="B16" s="12"/>
      <c r="C16" s="12"/>
      <c r="D16" s="12"/>
      <c r="E16" s="8" t="s">
        <v>241</v>
      </c>
      <c r="F16" s="47"/>
      <c r="G16" s="47"/>
      <c r="H16" s="47"/>
      <c r="I16" s="47"/>
      <c r="J16" s="47"/>
      <c r="K16" s="47"/>
      <c r="L16" s="47"/>
      <c r="M16" s="47"/>
      <c r="N16" s="47"/>
      <c r="O16" s="47"/>
      <c r="P16" s="47"/>
      <c r="Q16" s="47"/>
      <c r="R16" s="47"/>
      <c r="S16" s="47"/>
      <c r="T16" s="47"/>
      <c r="U16" s="47"/>
      <c r="V16" s="49"/>
      <c r="W16" s="49"/>
      <c r="X16" s="49"/>
      <c r="Y16" s="49"/>
      <c r="Z16" s="49"/>
      <c r="AA16" s="49"/>
      <c r="AB16" s="49"/>
      <c r="AC16" s="49"/>
      <c r="AD16" s="49"/>
      <c r="AE16" s="49"/>
      <c r="AF16" s="49"/>
      <c r="AG16" s="49"/>
      <c r="AH16" s="49"/>
      <c r="AI16" s="49"/>
    </row>
    <row r="17" spans="2:35" ht="15" customHeight="1" x14ac:dyDescent="0.25">
      <c r="B17" s="12"/>
      <c r="C17" s="12"/>
      <c r="D17" s="12"/>
      <c r="E17" s="8" t="s">
        <v>34</v>
      </c>
      <c r="F17" s="47"/>
      <c r="G17" s="47"/>
      <c r="H17" s="47"/>
      <c r="I17" s="47"/>
      <c r="J17" s="47"/>
      <c r="K17" s="47"/>
      <c r="L17" s="47"/>
      <c r="M17" s="47"/>
      <c r="N17" s="47"/>
      <c r="O17" s="47"/>
      <c r="P17" s="47"/>
      <c r="Q17" s="47"/>
      <c r="R17" s="47"/>
      <c r="S17" s="47"/>
      <c r="T17" s="47"/>
      <c r="U17" s="47"/>
      <c r="V17" s="49"/>
      <c r="W17" s="49"/>
      <c r="X17" s="49"/>
      <c r="Y17" s="49"/>
      <c r="Z17" s="49"/>
      <c r="AA17" s="49"/>
      <c r="AB17" s="49"/>
      <c r="AC17" s="49"/>
      <c r="AD17" s="49"/>
      <c r="AE17" s="49"/>
      <c r="AF17" s="49"/>
      <c r="AG17" s="49"/>
      <c r="AH17" s="49"/>
      <c r="AI17" s="49"/>
    </row>
    <row r="18" spans="2:35" ht="15" customHeight="1" x14ac:dyDescent="0.25">
      <c r="B18" s="12"/>
      <c r="C18" s="12"/>
      <c r="D18" s="12"/>
      <c r="E18" s="8" t="s">
        <v>120</v>
      </c>
      <c r="F18" s="47"/>
      <c r="G18" s="47"/>
      <c r="H18" s="47"/>
      <c r="I18" s="47"/>
      <c r="J18" s="47"/>
      <c r="K18" s="47"/>
      <c r="L18" s="47"/>
      <c r="M18" s="47"/>
      <c r="N18" s="47"/>
      <c r="O18" s="47"/>
      <c r="P18" s="47"/>
      <c r="Q18" s="47"/>
      <c r="R18" s="47"/>
      <c r="S18" s="47"/>
      <c r="T18" s="47"/>
      <c r="U18" s="47"/>
      <c r="V18" s="49"/>
      <c r="W18" s="49"/>
      <c r="X18" s="49"/>
      <c r="Y18" s="49"/>
      <c r="Z18" s="49"/>
      <c r="AA18" s="49"/>
      <c r="AB18" s="49"/>
      <c r="AC18" s="49"/>
      <c r="AD18" s="49"/>
      <c r="AE18" s="49"/>
      <c r="AF18" s="49"/>
      <c r="AG18" s="49"/>
      <c r="AH18" s="49"/>
      <c r="AI18" s="49"/>
    </row>
    <row r="19" spans="2:35" ht="15" customHeight="1" x14ac:dyDescent="0.25">
      <c r="B19" s="12"/>
      <c r="C19" s="12"/>
      <c r="D19" s="12"/>
      <c r="E19" s="8" t="s">
        <v>242</v>
      </c>
      <c r="F19" s="47"/>
      <c r="G19" s="47"/>
      <c r="H19" s="47"/>
      <c r="I19" s="47"/>
      <c r="J19" s="47"/>
      <c r="K19" s="47"/>
      <c r="L19" s="47"/>
      <c r="M19" s="47"/>
      <c r="N19" s="47"/>
      <c r="O19" s="47"/>
      <c r="P19" s="47"/>
      <c r="Q19" s="47"/>
      <c r="R19" s="47"/>
      <c r="S19" s="47"/>
      <c r="T19" s="47"/>
      <c r="U19" s="47"/>
      <c r="V19" s="49"/>
      <c r="W19" s="49"/>
      <c r="X19" s="49"/>
      <c r="Y19" s="49"/>
      <c r="Z19" s="49"/>
      <c r="AA19" s="49"/>
      <c r="AB19" s="49"/>
      <c r="AC19" s="49"/>
      <c r="AD19" s="49"/>
      <c r="AE19" s="49"/>
      <c r="AF19" s="49"/>
      <c r="AG19" s="49"/>
      <c r="AH19" s="49"/>
      <c r="AI19" s="49"/>
    </row>
    <row r="20" spans="2:35" ht="15" customHeight="1" x14ac:dyDescent="0.25">
      <c r="B20" s="12"/>
      <c r="C20" s="12"/>
      <c r="D20" s="12"/>
      <c r="E20" s="8" t="s">
        <v>35</v>
      </c>
      <c r="F20" s="47"/>
      <c r="G20" s="47"/>
      <c r="H20" s="47"/>
      <c r="I20" s="47"/>
      <c r="J20" s="47"/>
      <c r="K20" s="47"/>
      <c r="L20" s="47"/>
      <c r="M20" s="47"/>
      <c r="N20" s="47"/>
      <c r="O20" s="47"/>
      <c r="P20" s="47"/>
      <c r="Q20" s="47"/>
      <c r="R20" s="47"/>
      <c r="S20" s="47"/>
      <c r="T20" s="47"/>
      <c r="U20" s="47"/>
      <c r="V20" s="49"/>
      <c r="W20" s="49"/>
      <c r="X20" s="49"/>
      <c r="Y20" s="49"/>
      <c r="Z20" s="49"/>
      <c r="AA20" s="49"/>
      <c r="AB20" s="49"/>
      <c r="AC20" s="49"/>
      <c r="AD20" s="49"/>
      <c r="AE20" s="49"/>
      <c r="AF20" s="49"/>
      <c r="AG20" s="49"/>
      <c r="AH20" s="49"/>
      <c r="AI20" s="49"/>
    </row>
    <row r="21" spans="2:35" ht="15" customHeight="1" x14ac:dyDescent="0.25">
      <c r="B21" s="12"/>
      <c r="C21" s="12"/>
      <c r="D21" s="12"/>
      <c r="E21" s="8" t="s">
        <v>121</v>
      </c>
      <c r="F21" s="47"/>
      <c r="G21" s="47"/>
      <c r="H21" s="47"/>
      <c r="I21" s="47"/>
      <c r="J21" s="47"/>
      <c r="K21" s="47"/>
      <c r="L21" s="47"/>
      <c r="M21" s="47"/>
      <c r="N21" s="47"/>
      <c r="O21" s="47"/>
      <c r="P21" s="47"/>
      <c r="Q21" s="47"/>
      <c r="R21" s="47"/>
      <c r="S21" s="47"/>
      <c r="T21" s="47"/>
      <c r="U21" s="47"/>
      <c r="V21" s="49"/>
      <c r="W21" s="49"/>
      <c r="X21" s="49"/>
      <c r="Y21" s="49"/>
      <c r="Z21" s="49"/>
      <c r="AA21" s="49"/>
      <c r="AB21" s="49"/>
      <c r="AC21" s="49"/>
      <c r="AD21" s="49"/>
      <c r="AE21" s="49"/>
      <c r="AF21" s="49"/>
      <c r="AG21" s="49"/>
      <c r="AH21" s="49"/>
      <c r="AI21" s="49"/>
    </row>
    <row r="22" spans="2:35" ht="15" customHeight="1" x14ac:dyDescent="0.25">
      <c r="B22" s="12"/>
      <c r="C22" s="12"/>
      <c r="D22" s="12"/>
      <c r="E22" s="8" t="s">
        <v>243</v>
      </c>
      <c r="F22" s="47"/>
      <c r="G22" s="47"/>
      <c r="H22" s="47"/>
      <c r="I22" s="47"/>
      <c r="J22" s="47"/>
      <c r="K22" s="47"/>
      <c r="L22" s="47"/>
      <c r="M22" s="47"/>
      <c r="N22" s="47"/>
      <c r="O22" s="47"/>
      <c r="P22" s="47"/>
      <c r="Q22" s="47"/>
      <c r="R22" s="47"/>
      <c r="S22" s="47"/>
      <c r="T22" s="47"/>
      <c r="U22" s="47"/>
      <c r="V22" s="49"/>
      <c r="W22" s="49"/>
      <c r="X22" s="49"/>
      <c r="Y22" s="49"/>
      <c r="Z22" s="49"/>
      <c r="AA22" s="49"/>
      <c r="AB22" s="49"/>
      <c r="AC22" s="49"/>
      <c r="AD22" s="49"/>
      <c r="AE22" s="49"/>
      <c r="AF22" s="49"/>
      <c r="AG22" s="49"/>
      <c r="AH22" s="49"/>
      <c r="AI22" s="49"/>
    </row>
    <row r="23" spans="2:35" ht="15" customHeight="1" x14ac:dyDescent="0.25">
      <c r="B23" s="12"/>
      <c r="C23" s="12"/>
      <c r="D23" s="12"/>
      <c r="E23" s="8" t="s">
        <v>36</v>
      </c>
      <c r="F23" s="47"/>
      <c r="G23" s="47"/>
      <c r="H23" s="47"/>
      <c r="I23" s="47"/>
      <c r="J23" s="47"/>
      <c r="K23" s="47"/>
      <c r="L23" s="47"/>
      <c r="M23" s="47"/>
      <c r="N23" s="47"/>
      <c r="O23" s="47"/>
      <c r="P23" s="47"/>
      <c r="Q23" s="47"/>
      <c r="R23" s="47"/>
      <c r="S23" s="47"/>
      <c r="T23" s="47"/>
      <c r="U23" s="47"/>
      <c r="V23" s="49"/>
      <c r="W23" s="49"/>
      <c r="X23" s="49"/>
      <c r="Y23" s="49"/>
      <c r="Z23" s="49"/>
      <c r="AA23" s="49"/>
      <c r="AB23" s="49"/>
      <c r="AC23" s="49"/>
      <c r="AD23" s="49"/>
      <c r="AE23" s="49"/>
      <c r="AF23" s="49"/>
      <c r="AG23" s="49"/>
      <c r="AH23" s="49"/>
      <c r="AI23" s="49"/>
    </row>
    <row r="24" spans="2:35" ht="15" customHeight="1" x14ac:dyDescent="0.25">
      <c r="B24" s="12"/>
      <c r="C24" s="12"/>
      <c r="D24" s="12"/>
      <c r="E24" s="8" t="s">
        <v>122</v>
      </c>
      <c r="F24" s="47"/>
      <c r="G24" s="47"/>
      <c r="H24" s="47"/>
      <c r="I24" s="47"/>
      <c r="J24" s="47"/>
      <c r="K24" s="47"/>
      <c r="L24" s="47"/>
      <c r="M24" s="47"/>
      <c r="N24" s="47"/>
      <c r="O24" s="47"/>
      <c r="P24" s="47"/>
      <c r="Q24" s="47"/>
      <c r="R24" s="47"/>
      <c r="S24" s="47"/>
      <c r="T24" s="47"/>
      <c r="U24" s="47"/>
      <c r="V24" s="49"/>
      <c r="W24" s="49"/>
      <c r="X24" s="49"/>
      <c r="Y24" s="49"/>
      <c r="Z24" s="49"/>
      <c r="AA24" s="49"/>
      <c r="AB24" s="49"/>
      <c r="AC24" s="49"/>
      <c r="AD24" s="49"/>
      <c r="AE24" s="49"/>
      <c r="AF24" s="49"/>
      <c r="AG24" s="49"/>
      <c r="AH24" s="49"/>
      <c r="AI24" s="49"/>
    </row>
    <row r="25" spans="2:35" ht="15" customHeight="1" x14ac:dyDescent="0.25">
      <c r="B25" s="12"/>
      <c r="C25" s="12"/>
      <c r="D25" s="12"/>
      <c r="E25" s="8" t="s">
        <v>244</v>
      </c>
      <c r="F25" s="47"/>
      <c r="G25" s="47"/>
      <c r="H25" s="47"/>
      <c r="I25" s="47"/>
      <c r="J25" s="47"/>
      <c r="K25" s="47"/>
      <c r="L25" s="47"/>
      <c r="M25" s="47"/>
      <c r="N25" s="47"/>
      <c r="O25" s="47"/>
      <c r="P25" s="47"/>
      <c r="Q25" s="47"/>
      <c r="R25" s="47"/>
      <c r="S25" s="47"/>
      <c r="T25" s="47"/>
      <c r="U25" s="47"/>
      <c r="V25" s="49"/>
      <c r="W25" s="49"/>
      <c r="X25" s="49"/>
      <c r="Y25" s="49"/>
      <c r="Z25" s="49"/>
      <c r="AA25" s="49"/>
      <c r="AB25" s="49"/>
      <c r="AC25" s="49"/>
      <c r="AD25" s="49"/>
      <c r="AE25" s="49"/>
      <c r="AF25" s="49"/>
      <c r="AG25" s="49"/>
      <c r="AH25" s="49"/>
      <c r="AI25" s="49"/>
    </row>
    <row r="26" spans="2:35" ht="15" customHeight="1" x14ac:dyDescent="0.25">
      <c r="B26" s="12"/>
      <c r="C26" s="12"/>
      <c r="D26" s="12"/>
      <c r="E26" s="8" t="s">
        <v>123</v>
      </c>
      <c r="F26" s="47"/>
      <c r="G26" s="47"/>
      <c r="H26" s="47"/>
      <c r="I26" s="47"/>
      <c r="J26" s="47"/>
      <c r="K26" s="47"/>
      <c r="L26" s="47"/>
      <c r="M26" s="47"/>
      <c r="N26" s="47"/>
      <c r="O26" s="47"/>
      <c r="P26" s="47"/>
      <c r="Q26" s="47"/>
      <c r="R26" s="47"/>
      <c r="S26" s="47"/>
      <c r="T26" s="47"/>
      <c r="U26" s="47"/>
      <c r="V26" s="49"/>
      <c r="W26" s="49"/>
      <c r="X26" s="49"/>
      <c r="Y26" s="49"/>
      <c r="Z26" s="49"/>
      <c r="AA26" s="49"/>
      <c r="AB26" s="49"/>
      <c r="AC26" s="49"/>
      <c r="AD26" s="49"/>
      <c r="AE26" s="49"/>
      <c r="AF26" s="49"/>
      <c r="AG26" s="49"/>
      <c r="AH26" s="49"/>
      <c r="AI26" s="49"/>
    </row>
    <row r="27" spans="2:35" ht="15" customHeight="1" x14ac:dyDescent="0.25">
      <c r="B27" s="12"/>
      <c r="C27" s="12"/>
      <c r="D27" s="12"/>
      <c r="E27" s="8" t="s">
        <v>124</v>
      </c>
      <c r="F27" s="47"/>
      <c r="G27" s="47"/>
      <c r="H27" s="47"/>
      <c r="I27" s="47"/>
      <c r="J27" s="47"/>
      <c r="K27" s="47"/>
      <c r="L27" s="47"/>
      <c r="M27" s="47"/>
      <c r="N27" s="47"/>
      <c r="O27" s="47"/>
      <c r="P27" s="47"/>
      <c r="Q27" s="47"/>
      <c r="R27" s="47"/>
      <c r="S27" s="47"/>
      <c r="T27" s="47"/>
      <c r="U27" s="47"/>
      <c r="V27" s="49"/>
      <c r="W27" s="49"/>
      <c r="X27" s="49"/>
      <c r="Y27" s="49"/>
      <c r="Z27" s="49"/>
      <c r="AA27" s="49"/>
      <c r="AB27" s="49"/>
      <c r="AC27" s="49"/>
      <c r="AD27" s="49"/>
      <c r="AE27" s="49"/>
      <c r="AF27" s="49"/>
      <c r="AG27" s="49"/>
      <c r="AH27" s="49"/>
      <c r="AI27" s="49"/>
    </row>
    <row r="28" spans="2:35" ht="15" customHeight="1" x14ac:dyDescent="0.25">
      <c r="B28" s="12"/>
      <c r="C28" s="12"/>
      <c r="D28" s="12"/>
      <c r="E28" s="8" t="s">
        <v>245</v>
      </c>
      <c r="F28" s="47"/>
      <c r="G28" s="47"/>
      <c r="H28" s="47"/>
      <c r="I28" s="47"/>
      <c r="J28" s="47"/>
      <c r="K28" s="47"/>
      <c r="L28" s="47"/>
      <c r="M28" s="47"/>
      <c r="N28" s="47"/>
      <c r="O28" s="47"/>
      <c r="P28" s="47"/>
      <c r="Q28" s="47"/>
      <c r="R28" s="47"/>
      <c r="S28" s="47"/>
      <c r="T28" s="47"/>
      <c r="U28" s="47"/>
      <c r="V28" s="49"/>
      <c r="W28" s="49"/>
      <c r="X28" s="49"/>
      <c r="Y28" s="49"/>
      <c r="Z28" s="49"/>
      <c r="AA28" s="49"/>
      <c r="AB28" s="49"/>
      <c r="AC28" s="49"/>
      <c r="AD28" s="49"/>
      <c r="AE28" s="49"/>
      <c r="AF28" s="49"/>
      <c r="AG28" s="49"/>
      <c r="AH28" s="49"/>
      <c r="AI28" s="49"/>
    </row>
    <row r="29" spans="2:35" ht="15" customHeight="1" x14ac:dyDescent="0.25">
      <c r="B29" s="12"/>
      <c r="C29" s="12"/>
      <c r="D29" s="12"/>
      <c r="E29" s="8" t="s">
        <v>37</v>
      </c>
      <c r="F29" s="47"/>
      <c r="G29" s="47"/>
      <c r="H29" s="47"/>
      <c r="I29" s="47"/>
      <c r="J29" s="47"/>
      <c r="K29" s="47"/>
      <c r="L29" s="47"/>
      <c r="M29" s="47"/>
      <c r="N29" s="47"/>
      <c r="O29" s="47"/>
      <c r="P29" s="47"/>
      <c r="Q29" s="47"/>
      <c r="R29" s="47"/>
      <c r="S29" s="47"/>
      <c r="T29" s="47"/>
      <c r="U29" s="47"/>
      <c r="V29" s="49"/>
      <c r="W29" s="49"/>
      <c r="X29" s="49"/>
      <c r="Y29" s="49"/>
      <c r="Z29" s="49"/>
      <c r="AA29" s="49"/>
      <c r="AB29" s="49"/>
      <c r="AC29" s="49"/>
      <c r="AD29" s="49"/>
      <c r="AE29" s="49"/>
      <c r="AF29" s="49"/>
      <c r="AG29" s="49"/>
      <c r="AH29" s="49"/>
      <c r="AI29" s="49"/>
    </row>
    <row r="30" spans="2:35" ht="15" customHeight="1" x14ac:dyDescent="0.25">
      <c r="B30" s="12"/>
      <c r="C30" s="12"/>
      <c r="D30" s="12"/>
      <c r="E30" s="8" t="s">
        <v>38</v>
      </c>
      <c r="F30" s="47"/>
      <c r="G30" s="47"/>
      <c r="H30" s="47"/>
      <c r="I30" s="47"/>
      <c r="J30" s="47"/>
      <c r="K30" s="47"/>
      <c r="L30" s="47"/>
      <c r="M30" s="47"/>
      <c r="N30" s="47"/>
      <c r="O30" s="47"/>
      <c r="P30" s="47"/>
      <c r="Q30" s="47"/>
      <c r="R30" s="47"/>
      <c r="S30" s="47"/>
      <c r="T30" s="47"/>
      <c r="U30" s="47"/>
      <c r="V30" s="49"/>
      <c r="W30" s="49"/>
      <c r="X30" s="49"/>
      <c r="Y30" s="49"/>
      <c r="Z30" s="49"/>
      <c r="AA30" s="49"/>
      <c r="AB30" s="49"/>
      <c r="AC30" s="49"/>
      <c r="AD30" s="49"/>
      <c r="AE30" s="49"/>
      <c r="AF30" s="49"/>
      <c r="AG30" s="49"/>
      <c r="AH30" s="49"/>
      <c r="AI30" s="49"/>
    </row>
    <row r="31" spans="2:35" ht="15" customHeight="1" x14ac:dyDescent="0.25">
      <c r="B31" s="12"/>
      <c r="C31" s="12"/>
      <c r="D31" s="12"/>
      <c r="E31" s="8" t="s">
        <v>246</v>
      </c>
      <c r="F31" s="47"/>
      <c r="G31" s="47"/>
      <c r="H31" s="47"/>
      <c r="I31" s="47"/>
      <c r="J31" s="47"/>
      <c r="K31" s="47"/>
      <c r="L31" s="47"/>
      <c r="M31" s="47"/>
      <c r="N31" s="47"/>
      <c r="O31" s="47"/>
      <c r="P31" s="47"/>
      <c r="Q31" s="47"/>
      <c r="R31" s="47"/>
      <c r="S31" s="47"/>
      <c r="T31" s="47"/>
      <c r="U31" s="47"/>
      <c r="V31" s="49"/>
      <c r="W31" s="49"/>
      <c r="X31" s="49"/>
      <c r="Y31" s="49"/>
      <c r="Z31" s="49"/>
      <c r="AA31" s="49"/>
      <c r="AB31" s="49"/>
      <c r="AC31" s="49"/>
      <c r="AD31" s="49"/>
      <c r="AE31" s="49"/>
      <c r="AF31" s="49"/>
      <c r="AG31" s="49"/>
      <c r="AH31" s="49"/>
      <c r="AI31" s="49"/>
    </row>
    <row r="32" spans="2:35" ht="15" customHeight="1" x14ac:dyDescent="0.25">
      <c r="B32" s="12"/>
      <c r="C32" s="12"/>
      <c r="D32" s="12"/>
      <c r="E32" s="8" t="s">
        <v>68</v>
      </c>
      <c r="F32" s="47"/>
      <c r="G32" s="47"/>
      <c r="H32" s="47"/>
      <c r="I32" s="47"/>
      <c r="J32" s="47"/>
      <c r="K32" s="47"/>
      <c r="L32" s="47"/>
      <c r="M32" s="47"/>
      <c r="N32" s="47"/>
      <c r="O32" s="47"/>
      <c r="P32" s="47"/>
      <c r="Q32" s="47"/>
      <c r="R32" s="47"/>
      <c r="S32" s="47"/>
      <c r="T32" s="47"/>
      <c r="U32" s="47"/>
      <c r="V32" s="49"/>
      <c r="W32" s="49"/>
      <c r="X32" s="49"/>
      <c r="Y32" s="49"/>
      <c r="Z32" s="49"/>
      <c r="AA32" s="49"/>
      <c r="AB32" s="49"/>
      <c r="AC32" s="49"/>
      <c r="AD32" s="49"/>
      <c r="AE32" s="49"/>
      <c r="AF32" s="49"/>
      <c r="AG32" s="49"/>
      <c r="AH32" s="49"/>
      <c r="AI32" s="49"/>
    </row>
    <row r="33" spans="2:35" ht="15" customHeight="1" x14ac:dyDescent="0.25">
      <c r="B33" s="12"/>
      <c r="C33" s="12"/>
      <c r="D33" s="12"/>
      <c r="E33" s="8" t="s">
        <v>69</v>
      </c>
      <c r="F33" s="47"/>
      <c r="G33" s="47"/>
      <c r="H33" s="47"/>
      <c r="I33" s="47"/>
      <c r="J33" s="47"/>
      <c r="K33" s="47"/>
      <c r="L33" s="47"/>
      <c r="M33" s="47"/>
      <c r="N33" s="47"/>
      <c r="O33" s="47"/>
      <c r="P33" s="47"/>
      <c r="Q33" s="47"/>
      <c r="R33" s="47"/>
      <c r="S33" s="47"/>
      <c r="T33" s="47"/>
      <c r="U33" s="47"/>
      <c r="V33" s="49"/>
      <c r="W33" s="49"/>
      <c r="X33" s="49"/>
      <c r="Y33" s="49"/>
      <c r="Z33" s="49"/>
      <c r="AA33" s="49"/>
      <c r="AB33" s="49"/>
      <c r="AC33" s="49"/>
      <c r="AD33" s="49"/>
      <c r="AE33" s="49"/>
      <c r="AF33" s="49"/>
      <c r="AG33" s="49"/>
      <c r="AH33" s="49"/>
      <c r="AI33" s="49"/>
    </row>
    <row r="34" spans="2:35" ht="15" customHeight="1" x14ac:dyDescent="0.25">
      <c r="B34" s="12"/>
      <c r="C34" s="12"/>
      <c r="D34" s="12"/>
      <c r="E34" s="8" t="s">
        <v>247</v>
      </c>
      <c r="F34" s="47"/>
      <c r="G34" s="47"/>
      <c r="H34" s="47"/>
      <c r="I34" s="47"/>
      <c r="J34" s="47"/>
      <c r="K34" s="47"/>
      <c r="L34" s="47"/>
      <c r="M34" s="47"/>
      <c r="N34" s="47"/>
      <c r="O34" s="47"/>
      <c r="P34" s="47"/>
      <c r="Q34" s="47"/>
      <c r="R34" s="47"/>
      <c r="S34" s="47"/>
      <c r="T34" s="47"/>
      <c r="U34" s="47"/>
      <c r="V34" s="49"/>
      <c r="W34" s="49"/>
      <c r="X34" s="49"/>
      <c r="Y34" s="49"/>
      <c r="Z34" s="49"/>
      <c r="AA34" s="49"/>
      <c r="AB34" s="49"/>
      <c r="AC34" s="49"/>
      <c r="AD34" s="49"/>
      <c r="AE34" s="49"/>
      <c r="AF34" s="49"/>
      <c r="AG34" s="49"/>
      <c r="AH34" s="49"/>
      <c r="AI34" s="49"/>
    </row>
    <row r="35" spans="2:35" ht="15" customHeight="1" x14ac:dyDescent="0.25">
      <c r="B35" s="12"/>
      <c r="C35" s="12"/>
      <c r="D35" s="12"/>
      <c r="E35" s="8" t="s">
        <v>39</v>
      </c>
      <c r="F35" s="47"/>
      <c r="G35" s="47"/>
      <c r="H35" s="47"/>
      <c r="I35" s="47"/>
      <c r="J35" s="47"/>
      <c r="K35" s="47"/>
      <c r="L35" s="47"/>
      <c r="M35" s="47"/>
      <c r="N35" s="47"/>
      <c r="O35" s="47"/>
      <c r="P35" s="47"/>
      <c r="Q35" s="47"/>
      <c r="R35" s="47"/>
      <c r="S35" s="47"/>
      <c r="T35" s="47"/>
      <c r="U35" s="47"/>
      <c r="V35" s="49"/>
      <c r="W35" s="49"/>
      <c r="X35" s="49"/>
      <c r="Y35" s="49"/>
      <c r="Z35" s="49"/>
      <c r="AA35" s="49"/>
      <c r="AB35" s="49"/>
      <c r="AC35" s="49"/>
      <c r="AD35" s="49"/>
      <c r="AE35" s="49"/>
      <c r="AF35" s="49"/>
      <c r="AG35" s="49"/>
      <c r="AH35" s="49"/>
      <c r="AI35" s="49"/>
    </row>
    <row r="36" spans="2:35" ht="15" customHeight="1" x14ac:dyDescent="0.25">
      <c r="B36" s="12"/>
      <c r="C36" s="12"/>
      <c r="D36" s="12"/>
      <c r="E36" s="8" t="s">
        <v>40</v>
      </c>
      <c r="F36" s="47"/>
      <c r="G36" s="47"/>
      <c r="H36" s="47"/>
      <c r="I36" s="47"/>
      <c r="J36" s="47"/>
      <c r="K36" s="47"/>
      <c r="L36" s="47"/>
      <c r="M36" s="47"/>
      <c r="N36" s="47"/>
      <c r="O36" s="47"/>
      <c r="P36" s="47"/>
      <c r="Q36" s="47"/>
      <c r="R36" s="47"/>
      <c r="S36" s="47"/>
      <c r="T36" s="47"/>
      <c r="U36" s="47"/>
      <c r="V36" s="49"/>
      <c r="W36" s="49"/>
      <c r="X36" s="49"/>
      <c r="Y36" s="49"/>
      <c r="Z36" s="49"/>
      <c r="AA36" s="49"/>
      <c r="AB36" s="49"/>
      <c r="AC36" s="49"/>
      <c r="AD36" s="49"/>
      <c r="AE36" s="49"/>
      <c r="AF36" s="49"/>
      <c r="AG36" s="49"/>
      <c r="AH36" s="49"/>
      <c r="AI36" s="49"/>
    </row>
    <row r="37" spans="2:35" ht="15" customHeight="1" x14ac:dyDescent="0.25">
      <c r="B37" s="12"/>
      <c r="C37" s="12"/>
      <c r="D37" s="12"/>
      <c r="E37" s="8" t="s">
        <v>248</v>
      </c>
      <c r="F37" s="47"/>
      <c r="G37" s="47"/>
      <c r="H37" s="47"/>
      <c r="I37" s="47"/>
      <c r="J37" s="47"/>
      <c r="K37" s="47"/>
      <c r="L37" s="47"/>
      <c r="M37" s="47"/>
      <c r="N37" s="47"/>
      <c r="O37" s="47"/>
      <c r="P37" s="47"/>
      <c r="Q37" s="47"/>
      <c r="R37" s="47"/>
      <c r="S37" s="47"/>
      <c r="T37" s="47"/>
      <c r="U37" s="47"/>
      <c r="V37" s="49"/>
      <c r="W37" s="49"/>
      <c r="X37" s="49"/>
      <c r="Y37" s="49"/>
      <c r="Z37" s="49"/>
      <c r="AA37" s="49"/>
      <c r="AB37" s="49"/>
      <c r="AC37" s="49"/>
      <c r="AD37" s="49"/>
      <c r="AE37" s="49"/>
      <c r="AF37" s="49"/>
      <c r="AG37" s="49"/>
      <c r="AH37" s="49"/>
      <c r="AI37" s="49"/>
    </row>
    <row r="38" spans="2:35" ht="15" customHeight="1" x14ac:dyDescent="0.25">
      <c r="B38" s="12"/>
      <c r="C38" s="12"/>
      <c r="D38" s="12"/>
      <c r="E38" s="8" t="s">
        <v>41</v>
      </c>
      <c r="F38" s="47"/>
      <c r="G38" s="13"/>
      <c r="H38" s="47"/>
      <c r="I38" s="47"/>
      <c r="J38" s="47"/>
      <c r="K38" s="47"/>
      <c r="L38" s="47"/>
      <c r="M38" s="47"/>
      <c r="N38" s="47"/>
      <c r="O38" s="47"/>
      <c r="P38" s="47"/>
      <c r="Q38" s="47"/>
      <c r="R38" s="47"/>
      <c r="S38" s="47"/>
      <c r="T38" s="47"/>
      <c r="U38" s="47"/>
      <c r="V38" s="49"/>
      <c r="W38" s="49"/>
      <c r="X38" s="49"/>
      <c r="Y38" s="49"/>
      <c r="Z38" s="49"/>
      <c r="AA38" s="49"/>
      <c r="AB38" s="49"/>
      <c r="AC38" s="49"/>
      <c r="AD38" s="49"/>
      <c r="AE38" s="49"/>
      <c r="AF38" s="49"/>
      <c r="AG38" s="49"/>
      <c r="AH38" s="49"/>
      <c r="AI38" s="49"/>
    </row>
    <row r="39" spans="2:35" ht="15" customHeight="1" x14ac:dyDescent="0.25">
      <c r="B39" s="12"/>
      <c r="C39" s="12"/>
      <c r="D39" s="12"/>
      <c r="E39" s="8" t="s">
        <v>63</v>
      </c>
      <c r="F39" s="47"/>
      <c r="G39" s="13"/>
      <c r="H39" s="47"/>
      <c r="I39" s="47"/>
      <c r="J39" s="47"/>
      <c r="K39" s="47"/>
      <c r="L39" s="47"/>
      <c r="M39" s="47"/>
      <c r="N39" s="47"/>
      <c r="O39" s="47"/>
      <c r="P39" s="47"/>
      <c r="Q39" s="47"/>
      <c r="R39" s="47"/>
      <c r="S39" s="47"/>
      <c r="T39" s="47"/>
      <c r="U39" s="47"/>
      <c r="V39" s="49"/>
      <c r="W39" s="49"/>
      <c r="X39" s="49"/>
      <c r="Y39" s="49"/>
      <c r="Z39" s="49"/>
      <c r="AA39" s="49"/>
      <c r="AB39" s="49"/>
      <c r="AC39" s="49"/>
      <c r="AD39" s="49"/>
      <c r="AE39" s="49"/>
      <c r="AF39" s="49"/>
      <c r="AG39" s="49"/>
      <c r="AH39" s="49"/>
      <c r="AI39" s="49"/>
    </row>
    <row r="40" spans="2:35" ht="15" customHeight="1" x14ac:dyDescent="0.25">
      <c r="B40" s="12"/>
      <c r="C40" s="12"/>
      <c r="D40" s="12"/>
      <c r="E40" s="8" t="s">
        <v>249</v>
      </c>
      <c r="F40" s="47"/>
      <c r="G40" s="13"/>
      <c r="H40" s="47"/>
      <c r="I40" s="47"/>
      <c r="J40" s="47"/>
      <c r="K40" s="47"/>
      <c r="L40" s="47"/>
      <c r="M40" s="47"/>
      <c r="N40" s="47"/>
      <c r="O40" s="47"/>
      <c r="P40" s="47"/>
      <c r="Q40" s="47"/>
      <c r="R40" s="47"/>
      <c r="S40" s="47"/>
      <c r="T40" s="47"/>
      <c r="U40" s="47"/>
      <c r="V40" s="49"/>
      <c r="W40" s="49"/>
      <c r="X40" s="49"/>
      <c r="Y40" s="49"/>
      <c r="Z40" s="49"/>
      <c r="AA40" s="49"/>
      <c r="AB40" s="49"/>
      <c r="AC40" s="49"/>
      <c r="AD40" s="49"/>
      <c r="AE40" s="49"/>
      <c r="AF40" s="49"/>
      <c r="AG40" s="49"/>
      <c r="AH40" s="49"/>
      <c r="AI40" s="49"/>
    </row>
    <row r="41" spans="2:35" ht="15" customHeight="1" x14ac:dyDescent="0.25">
      <c r="B41" s="12"/>
      <c r="C41" s="12"/>
      <c r="D41" s="12"/>
      <c r="E41" s="8" t="s">
        <v>42</v>
      </c>
      <c r="F41" s="47"/>
      <c r="G41" s="13"/>
      <c r="H41" s="47"/>
      <c r="I41" s="47"/>
      <c r="J41" s="47"/>
      <c r="K41" s="47"/>
      <c r="L41" s="47"/>
      <c r="M41" s="47"/>
      <c r="N41" s="47"/>
      <c r="O41" s="47"/>
      <c r="P41" s="47"/>
      <c r="Q41" s="47"/>
      <c r="R41" s="47"/>
      <c r="S41" s="47"/>
      <c r="T41" s="47"/>
      <c r="U41" s="47"/>
      <c r="V41" s="49"/>
      <c r="W41" s="49"/>
      <c r="X41" s="49"/>
      <c r="Y41" s="49"/>
      <c r="Z41" s="49"/>
      <c r="AA41" s="49"/>
      <c r="AB41" s="49"/>
      <c r="AC41" s="49"/>
      <c r="AD41" s="49"/>
      <c r="AE41" s="49"/>
      <c r="AF41" s="49"/>
      <c r="AG41" s="49"/>
      <c r="AH41" s="49"/>
      <c r="AI41" s="49"/>
    </row>
    <row r="42" spans="2:35" ht="15" customHeight="1" x14ac:dyDescent="0.25">
      <c r="B42" s="12"/>
      <c r="C42" s="12"/>
      <c r="D42" s="12"/>
      <c r="E42" s="8" t="s">
        <v>43</v>
      </c>
      <c r="F42" s="47"/>
      <c r="G42" s="13"/>
      <c r="H42" s="47"/>
      <c r="I42" s="47"/>
      <c r="J42" s="47"/>
      <c r="K42" s="47"/>
      <c r="L42" s="47"/>
      <c r="M42" s="47"/>
      <c r="N42" s="47"/>
      <c r="O42" s="47"/>
      <c r="P42" s="47"/>
      <c r="Q42" s="47"/>
      <c r="R42" s="47"/>
      <c r="S42" s="47"/>
      <c r="T42" s="47"/>
      <c r="U42" s="47"/>
      <c r="V42" s="49"/>
      <c r="W42" s="49"/>
      <c r="X42" s="49"/>
      <c r="Y42" s="49"/>
      <c r="Z42" s="49"/>
      <c r="AA42" s="49"/>
      <c r="AB42" s="49"/>
      <c r="AC42" s="49"/>
      <c r="AD42" s="49"/>
      <c r="AE42" s="49"/>
      <c r="AF42" s="49"/>
      <c r="AG42" s="49"/>
      <c r="AH42" s="49"/>
      <c r="AI42" s="49"/>
    </row>
    <row r="43" spans="2:35" ht="15" customHeight="1" x14ac:dyDescent="0.25">
      <c r="B43" s="12"/>
      <c r="C43" s="12"/>
      <c r="D43" s="12"/>
      <c r="E43" s="8" t="s">
        <v>250</v>
      </c>
      <c r="F43" s="47"/>
      <c r="G43" s="13"/>
      <c r="H43" s="47"/>
      <c r="I43" s="47"/>
      <c r="J43" s="47"/>
      <c r="K43" s="47"/>
      <c r="L43" s="47"/>
      <c r="M43" s="47"/>
      <c r="N43" s="47"/>
      <c r="O43" s="47"/>
      <c r="P43" s="47"/>
      <c r="Q43" s="47"/>
      <c r="R43" s="47"/>
      <c r="S43" s="47"/>
      <c r="T43" s="47"/>
      <c r="U43" s="47"/>
      <c r="V43" s="49"/>
      <c r="W43" s="49"/>
      <c r="X43" s="49"/>
      <c r="Y43" s="49"/>
      <c r="Z43" s="49"/>
      <c r="AA43" s="49"/>
      <c r="AB43" s="49"/>
      <c r="AC43" s="49"/>
      <c r="AD43" s="49"/>
      <c r="AE43" s="49"/>
      <c r="AF43" s="49"/>
      <c r="AG43" s="49"/>
      <c r="AH43" s="49"/>
      <c r="AI43" s="49"/>
    </row>
    <row r="44" spans="2:35" ht="15" customHeight="1" x14ac:dyDescent="0.25">
      <c r="B44" s="12"/>
      <c r="C44" s="12"/>
      <c r="D44" s="12"/>
      <c r="E44" s="8" t="s">
        <v>44</v>
      </c>
      <c r="F44" s="47"/>
      <c r="G44" s="13"/>
      <c r="H44" s="47"/>
      <c r="I44" s="47"/>
      <c r="J44" s="47"/>
      <c r="K44" s="47"/>
      <c r="L44" s="47"/>
      <c r="M44" s="47"/>
      <c r="N44" s="47"/>
      <c r="O44" s="47"/>
      <c r="P44" s="47"/>
      <c r="Q44" s="47"/>
      <c r="R44" s="47"/>
      <c r="S44" s="47"/>
      <c r="T44" s="47"/>
      <c r="U44" s="47"/>
      <c r="V44" s="49"/>
      <c r="W44" s="49"/>
      <c r="X44" s="49"/>
      <c r="Y44" s="49"/>
      <c r="Z44" s="49"/>
      <c r="AA44" s="49"/>
      <c r="AB44" s="49"/>
      <c r="AC44" s="49"/>
      <c r="AD44" s="49"/>
      <c r="AE44" s="49"/>
      <c r="AF44" s="49"/>
      <c r="AG44" s="49"/>
      <c r="AH44" s="49"/>
      <c r="AI44" s="49"/>
    </row>
    <row r="45" spans="2:35" ht="15" customHeight="1" x14ac:dyDescent="0.25">
      <c r="B45" s="12"/>
      <c r="C45" s="12"/>
      <c r="D45" s="12"/>
      <c r="E45" s="8" t="s">
        <v>45</v>
      </c>
      <c r="F45" s="47"/>
      <c r="G45" s="13"/>
      <c r="H45" s="47"/>
      <c r="I45" s="47"/>
      <c r="J45" s="47"/>
      <c r="K45" s="47"/>
      <c r="L45" s="47"/>
      <c r="M45" s="47"/>
      <c r="N45" s="47"/>
      <c r="O45" s="47"/>
      <c r="P45" s="47"/>
      <c r="Q45" s="47"/>
      <c r="R45" s="47"/>
      <c r="S45" s="47"/>
      <c r="T45" s="47"/>
      <c r="U45" s="47"/>
      <c r="V45" s="49"/>
      <c r="W45" s="49"/>
      <c r="X45" s="49"/>
      <c r="Y45" s="49"/>
      <c r="Z45" s="49"/>
      <c r="AA45" s="49"/>
      <c r="AB45" s="49"/>
      <c r="AC45" s="49"/>
      <c r="AD45" s="49"/>
      <c r="AE45" s="49"/>
      <c r="AF45" s="49"/>
      <c r="AG45" s="49"/>
      <c r="AH45" s="49"/>
      <c r="AI45" s="49"/>
    </row>
    <row r="46" spans="2:35" ht="15" customHeight="1" x14ac:dyDescent="0.25">
      <c r="B46" s="12"/>
      <c r="C46" s="12"/>
      <c r="D46" s="12"/>
      <c r="E46" s="8" t="s">
        <v>251</v>
      </c>
      <c r="F46" s="47"/>
      <c r="G46" s="13"/>
      <c r="H46" s="47"/>
      <c r="I46" s="47"/>
      <c r="J46" s="47"/>
      <c r="K46" s="47"/>
      <c r="L46" s="47"/>
      <c r="M46" s="47"/>
      <c r="N46" s="47"/>
      <c r="O46" s="47"/>
      <c r="P46" s="47"/>
      <c r="Q46" s="47"/>
      <c r="R46" s="47"/>
      <c r="S46" s="47"/>
      <c r="T46" s="47"/>
      <c r="U46" s="47"/>
      <c r="V46" s="49"/>
      <c r="W46" s="49"/>
      <c r="X46" s="49"/>
      <c r="Y46" s="49"/>
      <c r="Z46" s="49"/>
      <c r="AA46" s="49"/>
      <c r="AB46" s="49"/>
      <c r="AC46" s="49"/>
      <c r="AD46" s="49"/>
      <c r="AE46" s="49"/>
      <c r="AF46" s="49"/>
      <c r="AG46" s="49"/>
      <c r="AH46" s="49"/>
      <c r="AI46" s="49"/>
    </row>
    <row r="47" spans="2:35" ht="15" customHeight="1" x14ac:dyDescent="0.25">
      <c r="B47" s="12"/>
      <c r="C47" s="12"/>
      <c r="D47" s="12"/>
      <c r="E47" s="8" t="s">
        <v>46</v>
      </c>
      <c r="F47" s="47"/>
      <c r="G47" s="13"/>
      <c r="H47" s="47"/>
      <c r="I47" s="47"/>
      <c r="J47" s="47"/>
      <c r="K47" s="47"/>
      <c r="L47" s="47"/>
      <c r="M47" s="47"/>
      <c r="N47" s="47"/>
      <c r="O47" s="47"/>
      <c r="P47" s="47"/>
      <c r="Q47" s="47"/>
      <c r="R47" s="47"/>
      <c r="S47" s="47"/>
      <c r="T47" s="47"/>
      <c r="U47" s="47"/>
      <c r="V47" s="49"/>
      <c r="W47" s="49"/>
      <c r="X47" s="49"/>
      <c r="Y47" s="49"/>
      <c r="Z47" s="49"/>
      <c r="AA47" s="49"/>
      <c r="AB47" s="49"/>
      <c r="AC47" s="49"/>
      <c r="AD47" s="49"/>
      <c r="AE47" s="49"/>
      <c r="AF47" s="49"/>
      <c r="AG47" s="49"/>
      <c r="AH47" s="49"/>
      <c r="AI47" s="49"/>
    </row>
    <row r="48" spans="2:35" ht="15" customHeight="1" x14ac:dyDescent="0.25">
      <c r="B48" s="12"/>
      <c r="C48" s="12"/>
      <c r="D48" s="12"/>
      <c r="E48" s="8" t="s">
        <v>47</v>
      </c>
      <c r="F48" s="47"/>
      <c r="G48" s="13"/>
      <c r="H48" s="47"/>
      <c r="I48" s="47"/>
      <c r="J48" s="47"/>
      <c r="K48" s="47"/>
      <c r="L48" s="47"/>
      <c r="M48" s="47"/>
      <c r="N48" s="47"/>
      <c r="O48" s="47"/>
      <c r="P48" s="47"/>
      <c r="Q48" s="47"/>
      <c r="R48" s="47"/>
      <c r="S48" s="47"/>
      <c r="T48" s="47"/>
      <c r="U48" s="47"/>
      <c r="V48" s="49"/>
      <c r="W48" s="49"/>
      <c r="X48" s="49"/>
      <c r="Y48" s="49"/>
      <c r="Z48" s="49"/>
      <c r="AA48" s="49"/>
      <c r="AB48" s="49"/>
      <c r="AC48" s="49"/>
      <c r="AD48" s="49"/>
      <c r="AE48" s="49"/>
      <c r="AF48" s="49"/>
      <c r="AG48" s="49"/>
      <c r="AH48" s="49"/>
      <c r="AI48" s="49"/>
    </row>
    <row r="49" spans="2:35" ht="15" customHeight="1" x14ac:dyDescent="0.25">
      <c r="B49" s="12"/>
      <c r="C49" s="12"/>
      <c r="D49" s="12"/>
      <c r="E49" s="8" t="s">
        <v>252</v>
      </c>
      <c r="F49" s="47"/>
      <c r="G49" s="13"/>
      <c r="H49" s="47"/>
      <c r="I49" s="47"/>
      <c r="J49" s="47"/>
      <c r="K49" s="47"/>
      <c r="L49" s="47"/>
      <c r="M49" s="47"/>
      <c r="N49" s="47"/>
      <c r="O49" s="47"/>
      <c r="P49" s="47"/>
      <c r="Q49" s="47"/>
      <c r="R49" s="47"/>
      <c r="S49" s="47"/>
      <c r="T49" s="47"/>
      <c r="U49" s="47"/>
      <c r="V49" s="49"/>
      <c r="W49" s="49"/>
      <c r="X49" s="49"/>
      <c r="Y49" s="49"/>
      <c r="Z49" s="49"/>
      <c r="AA49" s="49"/>
      <c r="AB49" s="49"/>
      <c r="AC49" s="49"/>
      <c r="AD49" s="49"/>
      <c r="AE49" s="49"/>
      <c r="AF49" s="49"/>
      <c r="AG49" s="49"/>
      <c r="AH49" s="49"/>
      <c r="AI49" s="49"/>
    </row>
    <row r="50" spans="2:35" ht="15" customHeight="1" x14ac:dyDescent="0.25">
      <c r="B50" s="12"/>
      <c r="C50" s="12"/>
      <c r="D50" s="12"/>
      <c r="E50" s="8" t="s">
        <v>48</v>
      </c>
      <c r="F50" s="47"/>
      <c r="G50" s="13"/>
      <c r="H50" s="47"/>
      <c r="I50" s="47"/>
      <c r="J50" s="47"/>
      <c r="K50" s="47"/>
      <c r="L50" s="47"/>
      <c r="M50" s="47"/>
      <c r="N50" s="47"/>
      <c r="O50" s="47"/>
      <c r="P50" s="47"/>
      <c r="Q50" s="47"/>
      <c r="R50" s="47"/>
      <c r="S50" s="47"/>
      <c r="T50" s="47"/>
      <c r="U50" s="47"/>
      <c r="V50" s="49"/>
      <c r="W50" s="49"/>
      <c r="X50" s="49"/>
      <c r="Y50" s="49"/>
      <c r="Z50" s="49"/>
      <c r="AA50" s="49"/>
      <c r="AB50" s="49"/>
      <c r="AC50" s="49"/>
      <c r="AD50" s="49"/>
      <c r="AE50" s="49"/>
      <c r="AF50" s="49"/>
      <c r="AG50" s="49"/>
      <c r="AH50" s="49"/>
      <c r="AI50" s="49"/>
    </row>
    <row r="51" spans="2:35" ht="15" customHeight="1" x14ac:dyDescent="0.25">
      <c r="B51" s="12"/>
      <c r="C51" s="12"/>
      <c r="D51" s="12"/>
      <c r="E51" s="8" t="s">
        <v>49</v>
      </c>
      <c r="F51" s="47"/>
      <c r="G51" s="13"/>
      <c r="H51" s="47"/>
      <c r="I51" s="47"/>
      <c r="J51" s="47"/>
      <c r="K51" s="47"/>
      <c r="L51" s="47"/>
      <c r="M51" s="47"/>
      <c r="N51" s="47"/>
      <c r="O51" s="47"/>
      <c r="P51" s="47"/>
      <c r="Q51" s="47"/>
      <c r="R51" s="47"/>
      <c r="S51" s="47"/>
      <c r="T51" s="47"/>
      <c r="U51" s="47"/>
      <c r="V51" s="49"/>
      <c r="W51" s="49"/>
      <c r="X51" s="49"/>
      <c r="Y51" s="49"/>
      <c r="Z51" s="49"/>
      <c r="AA51" s="49"/>
      <c r="AB51" s="49"/>
      <c r="AC51" s="49"/>
      <c r="AD51" s="49"/>
      <c r="AE51" s="49"/>
      <c r="AF51" s="49"/>
      <c r="AG51" s="49"/>
      <c r="AH51" s="49"/>
      <c r="AI51" s="49"/>
    </row>
    <row r="52" spans="2:35" ht="15" customHeight="1" x14ac:dyDescent="0.25">
      <c r="B52" s="12"/>
      <c r="C52" s="12"/>
      <c r="D52" s="12"/>
      <c r="E52" s="8" t="s">
        <v>253</v>
      </c>
      <c r="F52" s="47"/>
      <c r="G52" s="13"/>
      <c r="H52" s="47"/>
      <c r="I52" s="47"/>
      <c r="J52" s="47"/>
      <c r="K52" s="47"/>
      <c r="L52" s="47"/>
      <c r="M52" s="47"/>
      <c r="N52" s="47"/>
      <c r="O52" s="47"/>
      <c r="P52" s="47"/>
      <c r="Q52" s="47"/>
      <c r="R52" s="47"/>
      <c r="S52" s="47"/>
      <c r="T52" s="47"/>
      <c r="U52" s="47"/>
      <c r="V52" s="49"/>
      <c r="W52" s="49"/>
      <c r="X52" s="49"/>
      <c r="Y52" s="49"/>
      <c r="Z52" s="49"/>
      <c r="AA52" s="49"/>
      <c r="AB52" s="49"/>
      <c r="AC52" s="49"/>
      <c r="AD52" s="49"/>
      <c r="AE52" s="49"/>
      <c r="AF52" s="49"/>
      <c r="AG52" s="49"/>
      <c r="AH52" s="49"/>
      <c r="AI52" s="49"/>
    </row>
    <row r="53" spans="2:35" ht="15" customHeight="1" x14ac:dyDescent="0.25">
      <c r="B53" s="12"/>
      <c r="C53" s="12"/>
      <c r="D53" s="12"/>
      <c r="E53" s="8" t="s">
        <v>50</v>
      </c>
      <c r="F53" s="9"/>
      <c r="G53" s="9"/>
      <c r="H53" s="47"/>
      <c r="I53" s="9"/>
      <c r="J53" s="221"/>
      <c r="K53" s="221"/>
      <c r="L53" s="221"/>
      <c r="M53" s="221"/>
      <c r="N53" s="221"/>
      <c r="O53" s="221"/>
      <c r="P53" s="221"/>
      <c r="Q53" s="221"/>
      <c r="R53" s="221"/>
      <c r="S53" s="221"/>
      <c r="T53" s="221"/>
      <c r="U53" s="221"/>
      <c r="V53" s="19"/>
      <c r="W53" s="19"/>
      <c r="X53" s="19"/>
      <c r="Y53" s="19"/>
      <c r="Z53" s="19"/>
      <c r="AA53" s="19"/>
      <c r="AB53" s="19"/>
      <c r="AC53" s="19"/>
      <c r="AD53" s="19"/>
      <c r="AE53" s="19"/>
      <c r="AF53" s="19"/>
      <c r="AG53" s="19"/>
      <c r="AH53" s="19"/>
      <c r="AI53" s="19"/>
    </row>
    <row r="54" spans="2:35" ht="15" customHeight="1" x14ac:dyDescent="0.25">
      <c r="B54" s="12"/>
      <c r="C54" s="12"/>
      <c r="D54" s="12"/>
      <c r="E54" s="8" t="s">
        <v>70</v>
      </c>
      <c r="F54" s="9"/>
      <c r="G54" s="9"/>
      <c r="H54" s="47"/>
      <c r="I54" s="9"/>
      <c r="J54" s="221"/>
      <c r="K54" s="221"/>
      <c r="L54" s="221"/>
      <c r="M54" s="221"/>
      <c r="N54" s="221"/>
      <c r="O54" s="221"/>
      <c r="P54" s="221"/>
      <c r="Q54" s="221"/>
      <c r="R54" s="221"/>
      <c r="S54" s="221"/>
      <c r="T54" s="221"/>
      <c r="U54" s="221"/>
      <c r="V54" s="19"/>
      <c r="W54" s="19"/>
      <c r="X54" s="19"/>
      <c r="Y54" s="19"/>
      <c r="Z54" s="19"/>
      <c r="AA54" s="19"/>
      <c r="AB54" s="19"/>
      <c r="AC54" s="19"/>
      <c r="AD54" s="19"/>
      <c r="AE54" s="19"/>
      <c r="AF54" s="19"/>
      <c r="AG54" s="19"/>
      <c r="AH54" s="19"/>
      <c r="AI54" s="19"/>
    </row>
    <row r="55" spans="2:35" ht="15" customHeight="1" x14ac:dyDescent="0.25">
      <c r="B55" s="12"/>
      <c r="C55" s="12"/>
      <c r="D55" s="12"/>
      <c r="E55" s="8" t="s">
        <v>254</v>
      </c>
      <c r="F55" s="9"/>
      <c r="G55" s="9"/>
      <c r="H55" s="47"/>
      <c r="I55" s="9"/>
      <c r="J55" s="221"/>
      <c r="K55" s="221"/>
      <c r="L55" s="221"/>
      <c r="M55" s="221"/>
      <c r="N55" s="221"/>
      <c r="O55" s="221"/>
      <c r="P55" s="221"/>
      <c r="Q55" s="221"/>
      <c r="R55" s="221"/>
      <c r="S55" s="221"/>
      <c r="T55" s="221"/>
      <c r="U55" s="221"/>
      <c r="V55" s="19"/>
      <c r="W55" s="19"/>
      <c r="X55" s="19"/>
      <c r="Y55" s="19"/>
      <c r="Z55" s="19"/>
      <c r="AA55" s="19"/>
      <c r="AB55" s="19"/>
      <c r="AC55" s="19"/>
      <c r="AD55" s="19"/>
      <c r="AE55" s="19"/>
      <c r="AF55" s="19"/>
      <c r="AG55" s="19"/>
      <c r="AH55" s="19"/>
      <c r="AI55" s="19"/>
    </row>
    <row r="56" spans="2:35" ht="15" customHeight="1" x14ac:dyDescent="0.25">
      <c r="B56" s="12"/>
      <c r="C56" s="12"/>
      <c r="D56" s="12"/>
      <c r="E56" s="8" t="s">
        <v>51</v>
      </c>
      <c r="F56" s="9"/>
      <c r="G56" s="9"/>
      <c r="H56" s="47"/>
      <c r="I56" s="9"/>
      <c r="J56" s="221"/>
      <c r="K56" s="221"/>
      <c r="L56" s="221"/>
      <c r="M56" s="221"/>
      <c r="N56" s="221"/>
      <c r="O56" s="221"/>
      <c r="P56" s="221"/>
      <c r="Q56" s="221"/>
      <c r="R56" s="221"/>
      <c r="S56" s="221"/>
      <c r="T56" s="221"/>
      <c r="U56" s="221"/>
      <c r="V56" s="19"/>
      <c r="W56" s="19"/>
      <c r="X56" s="19"/>
      <c r="Y56" s="19"/>
      <c r="Z56" s="19"/>
      <c r="AA56" s="19"/>
      <c r="AB56" s="19"/>
      <c r="AC56" s="19"/>
      <c r="AD56" s="19"/>
      <c r="AE56" s="19"/>
      <c r="AF56" s="19"/>
      <c r="AG56" s="19"/>
      <c r="AH56" s="19"/>
      <c r="AI56" s="19"/>
    </row>
    <row r="57" spans="2:35" ht="15" customHeight="1" x14ac:dyDescent="0.25">
      <c r="B57" s="12"/>
      <c r="C57" s="12"/>
      <c r="D57" s="12"/>
      <c r="E57" s="8" t="s">
        <v>125</v>
      </c>
      <c r="F57" s="9"/>
      <c r="G57" s="9"/>
      <c r="H57" s="47"/>
      <c r="I57" s="9"/>
      <c r="J57" s="221"/>
      <c r="K57" s="221"/>
      <c r="L57" s="221"/>
      <c r="M57" s="221"/>
      <c r="N57" s="221"/>
      <c r="O57" s="221"/>
      <c r="P57" s="221"/>
      <c r="Q57" s="221"/>
      <c r="R57" s="221"/>
      <c r="S57" s="221"/>
      <c r="T57" s="221"/>
      <c r="U57" s="221"/>
      <c r="V57" s="19"/>
      <c r="W57" s="19"/>
      <c r="X57" s="19"/>
      <c r="Y57" s="19"/>
      <c r="Z57" s="19"/>
      <c r="AA57" s="19"/>
      <c r="AB57" s="19"/>
      <c r="AC57" s="19"/>
      <c r="AD57" s="19"/>
      <c r="AE57" s="19"/>
      <c r="AF57" s="19"/>
      <c r="AG57" s="19"/>
      <c r="AH57" s="19"/>
      <c r="AI57" s="19"/>
    </row>
    <row r="58" spans="2:35" ht="15" customHeight="1" x14ac:dyDescent="0.25">
      <c r="B58" s="12"/>
      <c r="C58" s="12"/>
      <c r="D58" s="12"/>
      <c r="E58" s="8" t="s">
        <v>255</v>
      </c>
      <c r="F58" s="9"/>
      <c r="G58" s="9"/>
      <c r="H58" s="47"/>
      <c r="I58" s="9"/>
      <c r="J58" s="221"/>
      <c r="K58" s="221"/>
      <c r="L58" s="221"/>
      <c r="M58" s="221"/>
      <c r="N58" s="221"/>
      <c r="O58" s="221"/>
      <c r="P58" s="221"/>
      <c r="Q58" s="221"/>
      <c r="R58" s="221"/>
      <c r="S58" s="221"/>
      <c r="T58" s="221"/>
      <c r="U58" s="221"/>
      <c r="V58" s="19"/>
      <c r="W58" s="19"/>
      <c r="X58" s="19"/>
      <c r="Y58" s="19"/>
      <c r="Z58" s="19"/>
      <c r="AA58" s="19"/>
      <c r="AB58" s="19"/>
      <c r="AC58" s="19"/>
      <c r="AD58" s="19"/>
      <c r="AE58" s="19"/>
      <c r="AF58" s="19"/>
      <c r="AG58" s="19"/>
      <c r="AH58" s="19"/>
      <c r="AI58" s="19"/>
    </row>
    <row r="59" spans="2:35" ht="15" customHeight="1" x14ac:dyDescent="0.25">
      <c r="B59" s="12"/>
      <c r="C59" s="12"/>
      <c r="D59" s="12"/>
      <c r="E59" s="8" t="s">
        <v>52</v>
      </c>
      <c r="F59" s="9"/>
      <c r="G59" s="9"/>
      <c r="H59" s="47"/>
      <c r="I59" s="9"/>
      <c r="J59" s="221"/>
      <c r="K59" s="221"/>
      <c r="L59" s="221"/>
      <c r="M59" s="221"/>
      <c r="N59" s="221"/>
      <c r="O59" s="221"/>
      <c r="P59" s="221"/>
      <c r="Q59" s="221"/>
      <c r="R59" s="221"/>
      <c r="S59" s="221"/>
      <c r="T59" s="221"/>
      <c r="U59" s="221"/>
      <c r="V59" s="19"/>
      <c r="W59" s="19"/>
      <c r="X59" s="19"/>
      <c r="Y59" s="19"/>
      <c r="Z59" s="19"/>
      <c r="AA59" s="19"/>
      <c r="AB59" s="19"/>
      <c r="AC59" s="19"/>
      <c r="AD59" s="19"/>
      <c r="AE59" s="19"/>
      <c r="AF59" s="19"/>
      <c r="AG59" s="19"/>
      <c r="AH59" s="19"/>
      <c r="AI59" s="19"/>
    </row>
    <row r="60" spans="2:35" ht="15" customHeight="1" x14ac:dyDescent="0.25">
      <c r="B60" s="12"/>
      <c r="C60" s="12"/>
      <c r="D60" s="12"/>
      <c r="E60" s="8" t="s">
        <v>126</v>
      </c>
      <c r="F60" s="9"/>
      <c r="G60" s="9"/>
      <c r="H60" s="47"/>
      <c r="I60" s="9"/>
      <c r="J60" s="221"/>
      <c r="K60" s="221"/>
      <c r="L60" s="221"/>
      <c r="M60" s="221"/>
      <c r="N60" s="221"/>
      <c r="O60" s="221"/>
      <c r="P60" s="221"/>
      <c r="Q60" s="221"/>
      <c r="R60" s="221"/>
      <c r="S60" s="221"/>
      <c r="T60" s="221"/>
      <c r="U60" s="221"/>
      <c r="V60" s="19"/>
      <c r="W60" s="19"/>
      <c r="X60" s="19"/>
      <c r="Y60" s="19"/>
      <c r="Z60" s="19"/>
      <c r="AA60" s="19"/>
      <c r="AB60" s="19"/>
      <c r="AC60" s="19"/>
      <c r="AD60" s="19"/>
      <c r="AE60" s="19"/>
      <c r="AF60" s="19"/>
      <c r="AG60" s="19"/>
      <c r="AH60" s="19"/>
      <c r="AI60" s="19"/>
    </row>
    <row r="61" spans="2:35" ht="15" customHeight="1" x14ac:dyDescent="0.25">
      <c r="B61" s="12"/>
      <c r="C61" s="12"/>
      <c r="D61" s="12"/>
      <c r="E61" s="8" t="s">
        <v>256</v>
      </c>
      <c r="F61" s="9"/>
      <c r="G61" s="9"/>
      <c r="H61" s="47"/>
      <c r="I61" s="9"/>
      <c r="J61" s="221"/>
      <c r="K61" s="221"/>
      <c r="L61" s="221"/>
      <c r="M61" s="221"/>
      <c r="N61" s="221"/>
      <c r="O61" s="221"/>
      <c r="P61" s="221"/>
      <c r="Q61" s="221"/>
      <c r="R61" s="221"/>
      <c r="S61" s="221"/>
      <c r="T61" s="221"/>
      <c r="U61" s="221"/>
      <c r="V61" s="19"/>
      <c r="W61" s="19"/>
      <c r="X61" s="19"/>
      <c r="Y61" s="19"/>
      <c r="Z61" s="19"/>
      <c r="AA61" s="19"/>
      <c r="AB61" s="19"/>
      <c r="AC61" s="19"/>
      <c r="AD61" s="19"/>
      <c r="AE61" s="19"/>
      <c r="AF61" s="19"/>
      <c r="AG61" s="19"/>
      <c r="AH61" s="19"/>
      <c r="AI61" s="19"/>
    </row>
    <row r="62" spans="2:35" ht="15" customHeight="1" x14ac:dyDescent="0.25">
      <c r="B62" s="12"/>
      <c r="C62" s="12"/>
      <c r="D62" s="12"/>
      <c r="E62" s="8" t="s">
        <v>53</v>
      </c>
      <c r="F62" s="9"/>
      <c r="G62" s="9"/>
      <c r="H62" s="47"/>
      <c r="I62" s="9"/>
      <c r="J62" s="9"/>
      <c r="K62" s="9"/>
      <c r="L62" s="9"/>
      <c r="M62" s="9"/>
      <c r="N62" s="9"/>
      <c r="O62" s="9"/>
      <c r="P62" s="9"/>
      <c r="Q62" s="9"/>
      <c r="R62" s="9"/>
      <c r="S62" s="9"/>
      <c r="T62" s="9"/>
      <c r="U62" s="9"/>
      <c r="V62" s="20"/>
      <c r="W62" s="20"/>
      <c r="X62" s="20"/>
      <c r="Y62" s="20"/>
      <c r="Z62" s="20"/>
      <c r="AA62" s="20"/>
      <c r="AB62" s="20"/>
      <c r="AC62" s="20"/>
      <c r="AD62" s="20"/>
      <c r="AE62" s="20"/>
      <c r="AF62" s="20"/>
      <c r="AG62" s="20"/>
      <c r="AH62" s="20"/>
      <c r="AI62" s="20"/>
    </row>
    <row r="63" spans="2:35" ht="15" customHeight="1" x14ac:dyDescent="0.25">
      <c r="B63" s="12"/>
      <c r="C63" s="12"/>
      <c r="D63" s="12"/>
      <c r="E63" s="8" t="s">
        <v>99</v>
      </c>
      <c r="F63" s="9"/>
      <c r="G63" s="9"/>
      <c r="H63" s="47"/>
      <c r="I63" s="9"/>
      <c r="J63" s="9"/>
      <c r="K63" s="9"/>
      <c r="L63" s="9"/>
      <c r="M63" s="9"/>
      <c r="N63" s="9"/>
      <c r="O63" s="9"/>
      <c r="P63" s="9"/>
      <c r="Q63" s="9"/>
      <c r="R63" s="9"/>
      <c r="S63" s="9"/>
      <c r="T63" s="9"/>
      <c r="U63" s="9"/>
      <c r="V63" s="20"/>
      <c r="W63" s="20"/>
      <c r="X63" s="20"/>
      <c r="Y63" s="20"/>
      <c r="Z63" s="20"/>
      <c r="AA63" s="20"/>
      <c r="AB63" s="20"/>
      <c r="AC63" s="20"/>
      <c r="AD63" s="20"/>
      <c r="AE63" s="20"/>
      <c r="AF63" s="20"/>
      <c r="AG63" s="20"/>
      <c r="AH63" s="20"/>
      <c r="AI63" s="20"/>
    </row>
    <row r="64" spans="2:35" ht="15" customHeight="1" x14ac:dyDescent="0.25">
      <c r="B64" s="12"/>
      <c r="C64" s="12"/>
      <c r="D64" s="12"/>
      <c r="E64" s="8" t="s">
        <v>257</v>
      </c>
      <c r="F64" s="9"/>
      <c r="G64" s="9"/>
      <c r="H64" s="47"/>
      <c r="I64" s="9"/>
      <c r="J64" s="221"/>
      <c r="K64" s="221"/>
      <c r="L64" s="221"/>
      <c r="M64" s="221"/>
      <c r="N64" s="221"/>
      <c r="O64" s="221"/>
      <c r="P64" s="221"/>
      <c r="Q64" s="221"/>
      <c r="R64" s="221"/>
      <c r="S64" s="221"/>
      <c r="T64" s="221"/>
      <c r="U64" s="221"/>
      <c r="V64" s="19"/>
      <c r="W64" s="19"/>
      <c r="X64" s="19"/>
      <c r="Y64" s="19"/>
      <c r="Z64" s="19"/>
      <c r="AA64" s="19"/>
      <c r="AB64" s="19"/>
      <c r="AC64" s="19"/>
      <c r="AD64" s="19"/>
      <c r="AE64" s="19"/>
      <c r="AF64" s="19"/>
      <c r="AG64" s="19"/>
      <c r="AH64" s="19"/>
      <c r="AI64" s="19"/>
    </row>
    <row r="65" spans="2:35" ht="15" customHeight="1" x14ac:dyDescent="0.25">
      <c r="B65" s="12"/>
      <c r="C65" s="12"/>
      <c r="D65" s="12"/>
      <c r="E65" s="8" t="s">
        <v>54</v>
      </c>
      <c r="F65" s="9"/>
      <c r="G65" s="9"/>
      <c r="H65" s="47"/>
      <c r="I65" s="9"/>
      <c r="J65" s="221"/>
      <c r="K65" s="221"/>
      <c r="L65" s="221"/>
      <c r="M65" s="221"/>
      <c r="N65" s="221"/>
      <c r="O65" s="221"/>
      <c r="P65" s="221"/>
      <c r="Q65" s="221"/>
      <c r="R65" s="221"/>
      <c r="S65" s="221"/>
      <c r="T65" s="221"/>
      <c r="U65" s="221"/>
      <c r="V65" s="19"/>
      <c r="W65" s="19"/>
      <c r="X65" s="19"/>
      <c r="Y65" s="19"/>
      <c r="Z65" s="19"/>
      <c r="AA65" s="19"/>
      <c r="AB65" s="19"/>
      <c r="AC65" s="19"/>
      <c r="AD65" s="19"/>
      <c r="AE65" s="19"/>
      <c r="AF65" s="19"/>
      <c r="AG65" s="19"/>
      <c r="AH65" s="19"/>
      <c r="AI65" s="19"/>
    </row>
    <row r="66" spans="2:35" ht="15" customHeight="1" x14ac:dyDescent="0.25">
      <c r="B66" s="12"/>
      <c r="C66" s="12"/>
      <c r="D66" s="12"/>
      <c r="E66" s="8" t="s">
        <v>64</v>
      </c>
      <c r="F66" s="9"/>
      <c r="G66" s="9"/>
      <c r="H66" s="47"/>
      <c r="I66" s="9"/>
      <c r="J66" s="221"/>
      <c r="K66" s="221"/>
      <c r="L66" s="221"/>
      <c r="M66" s="221"/>
      <c r="N66" s="221"/>
      <c r="O66" s="221"/>
      <c r="P66" s="221"/>
      <c r="Q66" s="221"/>
      <c r="R66" s="221"/>
      <c r="S66" s="221"/>
      <c r="T66" s="221"/>
      <c r="U66" s="221"/>
      <c r="V66" s="19"/>
      <c r="W66" s="19"/>
      <c r="X66" s="19"/>
      <c r="Y66" s="19"/>
      <c r="Z66" s="19"/>
      <c r="AA66" s="19"/>
      <c r="AB66" s="19"/>
      <c r="AC66" s="19"/>
      <c r="AD66" s="19"/>
      <c r="AE66" s="19"/>
      <c r="AF66" s="19"/>
      <c r="AG66" s="19"/>
      <c r="AH66" s="19"/>
      <c r="AI66" s="19"/>
    </row>
    <row r="67" spans="2:35" ht="15" customHeight="1" x14ac:dyDescent="0.25">
      <c r="B67" s="12"/>
      <c r="C67" s="12"/>
      <c r="D67" s="12"/>
      <c r="E67" s="8" t="s">
        <v>258</v>
      </c>
      <c r="F67" s="9"/>
      <c r="G67" s="9"/>
      <c r="H67" s="47"/>
      <c r="I67" s="9"/>
      <c r="J67" s="221"/>
      <c r="K67" s="221"/>
      <c r="L67" s="221"/>
      <c r="M67" s="221"/>
      <c r="N67" s="221"/>
      <c r="O67" s="221"/>
      <c r="P67" s="221"/>
      <c r="Q67" s="221"/>
      <c r="R67" s="221"/>
      <c r="S67" s="221"/>
      <c r="T67" s="221"/>
      <c r="U67" s="221"/>
      <c r="V67" s="19"/>
      <c r="W67" s="19"/>
      <c r="X67" s="19"/>
      <c r="Y67" s="19"/>
      <c r="Z67" s="19"/>
      <c r="AA67" s="19"/>
      <c r="AB67" s="19"/>
      <c r="AC67" s="19"/>
      <c r="AD67" s="19"/>
      <c r="AE67" s="19"/>
      <c r="AF67" s="19"/>
      <c r="AG67" s="19"/>
      <c r="AH67" s="19"/>
      <c r="AI67" s="19"/>
    </row>
    <row r="68" spans="2:35" ht="15" customHeight="1" x14ac:dyDescent="0.25">
      <c r="B68" s="12"/>
      <c r="C68" s="12"/>
      <c r="D68" s="12"/>
      <c r="E68" s="8" t="s">
        <v>65</v>
      </c>
      <c r="F68" s="9"/>
      <c r="G68" s="9"/>
      <c r="H68" s="47"/>
      <c r="I68" s="47"/>
      <c r="J68" s="47"/>
      <c r="K68" s="47"/>
      <c r="L68" s="47"/>
      <c r="M68" s="47"/>
      <c r="N68" s="47"/>
      <c r="O68" s="47"/>
      <c r="P68" s="47"/>
      <c r="Q68" s="47"/>
      <c r="R68" s="47"/>
      <c r="S68" s="47"/>
      <c r="T68" s="47"/>
      <c r="U68" s="47"/>
      <c r="V68" s="49"/>
      <c r="W68" s="49"/>
      <c r="X68" s="49"/>
      <c r="Y68" s="49"/>
      <c r="Z68" s="49"/>
      <c r="AA68" s="49"/>
      <c r="AB68" s="49"/>
      <c r="AC68" s="49"/>
      <c r="AD68" s="49"/>
      <c r="AE68" s="49"/>
      <c r="AF68" s="49"/>
      <c r="AG68" s="49"/>
      <c r="AH68" s="49"/>
      <c r="AI68" s="49"/>
    </row>
    <row r="69" spans="2:35" ht="15" customHeight="1" x14ac:dyDescent="0.25">
      <c r="B69" s="12"/>
      <c r="C69" s="12"/>
      <c r="D69" s="12"/>
      <c r="E69" s="8" t="s">
        <v>127</v>
      </c>
      <c r="F69" s="9"/>
      <c r="G69" s="9"/>
      <c r="H69" s="47"/>
      <c r="I69" s="47"/>
      <c r="J69" s="47"/>
      <c r="K69" s="47"/>
      <c r="L69" s="47"/>
      <c r="M69" s="47"/>
      <c r="N69" s="47"/>
      <c r="O69" s="47"/>
      <c r="P69" s="47"/>
      <c r="Q69" s="47"/>
      <c r="R69" s="47"/>
      <c r="S69" s="47"/>
      <c r="T69" s="47"/>
      <c r="U69" s="47"/>
      <c r="V69" s="49"/>
      <c r="W69" s="49"/>
      <c r="X69" s="49"/>
      <c r="Y69" s="49"/>
      <c r="Z69" s="49"/>
      <c r="AA69" s="49"/>
      <c r="AB69" s="49"/>
      <c r="AC69" s="49"/>
      <c r="AD69" s="49"/>
      <c r="AE69" s="49"/>
      <c r="AF69" s="49"/>
      <c r="AG69" s="49"/>
      <c r="AH69" s="49"/>
      <c r="AI69" s="49"/>
    </row>
    <row r="70" spans="2:35" ht="15" customHeight="1" x14ac:dyDescent="0.25">
      <c r="B70" s="12"/>
      <c r="C70" s="12"/>
      <c r="D70" s="12"/>
      <c r="E70" s="8" t="s">
        <v>259</v>
      </c>
      <c r="F70" s="9"/>
      <c r="G70" s="9"/>
      <c r="H70" s="47"/>
      <c r="I70" s="47"/>
      <c r="J70" s="47"/>
      <c r="K70" s="47"/>
      <c r="L70" s="47"/>
      <c r="M70" s="47"/>
      <c r="N70" s="47"/>
      <c r="O70" s="47"/>
      <c r="P70" s="47"/>
      <c r="Q70" s="47"/>
      <c r="R70" s="47"/>
      <c r="S70" s="47"/>
      <c r="T70" s="47"/>
      <c r="U70" s="47"/>
      <c r="V70" s="49"/>
      <c r="W70" s="49"/>
      <c r="X70" s="49"/>
      <c r="Y70" s="49"/>
      <c r="Z70" s="49"/>
      <c r="AA70" s="49"/>
      <c r="AB70" s="49"/>
      <c r="AC70" s="49"/>
      <c r="AD70" s="49"/>
      <c r="AE70" s="49"/>
      <c r="AF70" s="49"/>
      <c r="AG70" s="49"/>
      <c r="AH70" s="49"/>
      <c r="AI70" s="49"/>
    </row>
    <row r="71" spans="2:35" ht="15" customHeight="1" x14ac:dyDescent="0.25">
      <c r="B71" s="12"/>
      <c r="C71" s="12"/>
      <c r="D71" s="12"/>
      <c r="E71" s="8" t="s">
        <v>55</v>
      </c>
      <c r="F71" s="47"/>
      <c r="G71" s="13"/>
      <c r="H71" s="47"/>
      <c r="I71" s="47"/>
      <c r="J71" s="47"/>
      <c r="K71" s="47"/>
      <c r="L71" s="47"/>
      <c r="M71" s="47"/>
      <c r="N71" s="47"/>
      <c r="O71" s="47"/>
      <c r="P71" s="47"/>
      <c r="Q71" s="47"/>
      <c r="R71" s="47"/>
      <c r="S71" s="47"/>
      <c r="T71" s="47"/>
      <c r="U71" s="47"/>
      <c r="V71" s="49"/>
      <c r="W71" s="49"/>
      <c r="X71" s="49"/>
      <c r="Y71" s="49"/>
      <c r="Z71" s="49"/>
      <c r="AA71" s="49"/>
      <c r="AB71" s="49"/>
      <c r="AC71" s="49"/>
      <c r="AD71" s="49"/>
      <c r="AE71" s="49"/>
      <c r="AF71" s="49"/>
      <c r="AG71" s="49"/>
      <c r="AH71" s="49"/>
      <c r="AI71" s="49"/>
    </row>
    <row r="72" spans="2:35" ht="15" customHeight="1" x14ac:dyDescent="0.25">
      <c r="B72" s="12"/>
      <c r="C72" s="12"/>
      <c r="D72" s="12"/>
      <c r="E72" s="8" t="s">
        <v>128</v>
      </c>
      <c r="F72" s="47"/>
      <c r="G72" s="13"/>
      <c r="H72" s="47"/>
      <c r="I72" s="47"/>
      <c r="J72" s="47"/>
      <c r="K72" s="47"/>
      <c r="L72" s="47"/>
      <c r="M72" s="47"/>
      <c r="N72" s="47"/>
      <c r="O72" s="47"/>
      <c r="P72" s="47"/>
      <c r="Q72" s="47"/>
      <c r="R72" s="47"/>
      <c r="S72" s="47"/>
      <c r="T72" s="47"/>
      <c r="U72" s="47"/>
      <c r="V72" s="49"/>
      <c r="W72" s="49"/>
      <c r="X72" s="49"/>
      <c r="Y72" s="49"/>
      <c r="Z72" s="49"/>
      <c r="AA72" s="49"/>
      <c r="AB72" s="49"/>
      <c r="AC72" s="49"/>
      <c r="AD72" s="49"/>
      <c r="AE72" s="49"/>
      <c r="AF72" s="49"/>
      <c r="AG72" s="49"/>
      <c r="AH72" s="49"/>
      <c r="AI72" s="49"/>
    </row>
    <row r="73" spans="2:35" ht="15" customHeight="1" x14ac:dyDescent="0.25">
      <c r="B73" s="12"/>
      <c r="C73" s="12"/>
      <c r="D73" s="12"/>
      <c r="E73" s="8" t="s">
        <v>260</v>
      </c>
      <c r="F73" s="47"/>
      <c r="G73" s="47"/>
      <c r="H73" s="47"/>
      <c r="I73" s="47"/>
      <c r="J73" s="47"/>
      <c r="K73" s="47"/>
      <c r="L73" s="47"/>
      <c r="M73" s="47"/>
      <c r="N73" s="47"/>
      <c r="O73" s="47"/>
      <c r="P73" s="47"/>
      <c r="Q73" s="47"/>
      <c r="R73" s="47"/>
      <c r="S73" s="47"/>
      <c r="T73" s="47"/>
      <c r="U73" s="47"/>
      <c r="V73" s="49"/>
      <c r="W73" s="49"/>
      <c r="X73" s="49"/>
      <c r="Y73" s="49"/>
      <c r="Z73" s="49"/>
      <c r="AA73" s="49"/>
      <c r="AB73" s="49"/>
      <c r="AC73" s="49"/>
      <c r="AD73" s="49"/>
      <c r="AE73" s="49"/>
      <c r="AF73" s="49"/>
      <c r="AG73" s="49"/>
      <c r="AH73" s="49"/>
      <c r="AI73" s="49"/>
    </row>
    <row r="74" spans="2:35" ht="15" customHeight="1" x14ac:dyDescent="0.25">
      <c r="B74" s="12"/>
      <c r="C74" s="12"/>
      <c r="D74" s="12"/>
      <c r="E74" s="8" t="s">
        <v>56</v>
      </c>
      <c r="F74" s="47"/>
      <c r="G74" s="47"/>
      <c r="H74" s="47"/>
      <c r="I74" s="47"/>
      <c r="J74" s="47"/>
      <c r="K74" s="47"/>
      <c r="L74" s="47"/>
      <c r="M74" s="47"/>
      <c r="N74" s="47"/>
      <c r="O74" s="47"/>
      <c r="P74" s="47"/>
      <c r="Q74" s="47"/>
      <c r="R74" s="47"/>
      <c r="S74" s="47"/>
      <c r="T74" s="47"/>
      <c r="U74" s="47"/>
      <c r="V74" s="49"/>
      <c r="W74" s="49"/>
      <c r="X74" s="49"/>
      <c r="Y74" s="49"/>
      <c r="Z74" s="49"/>
      <c r="AA74" s="49"/>
      <c r="AB74" s="49"/>
      <c r="AC74" s="49"/>
      <c r="AD74" s="49"/>
      <c r="AE74" s="49"/>
      <c r="AF74" s="49"/>
      <c r="AG74" s="49"/>
      <c r="AH74" s="49"/>
      <c r="AI74" s="49"/>
    </row>
    <row r="75" spans="2:35" ht="15" customHeight="1" x14ac:dyDescent="0.25">
      <c r="B75" s="12"/>
      <c r="C75" s="12"/>
      <c r="D75" s="12"/>
      <c r="E75" s="8" t="s">
        <v>129</v>
      </c>
      <c r="F75" s="47"/>
      <c r="G75" s="47"/>
      <c r="H75" s="47"/>
      <c r="I75" s="47"/>
      <c r="J75" s="47"/>
      <c r="K75" s="47"/>
      <c r="L75" s="47"/>
      <c r="M75" s="47"/>
      <c r="N75" s="47"/>
      <c r="O75" s="47"/>
      <c r="P75" s="47"/>
      <c r="Q75" s="47"/>
      <c r="R75" s="47"/>
      <c r="S75" s="47"/>
      <c r="T75" s="47"/>
      <c r="U75" s="47"/>
      <c r="V75" s="49"/>
      <c r="W75" s="49"/>
      <c r="X75" s="49"/>
      <c r="Y75" s="49"/>
      <c r="Z75" s="49"/>
      <c r="AA75" s="49"/>
      <c r="AB75" s="49"/>
      <c r="AC75" s="49"/>
      <c r="AD75" s="49"/>
      <c r="AE75" s="49"/>
      <c r="AF75" s="49"/>
      <c r="AG75" s="49"/>
      <c r="AH75" s="49"/>
      <c r="AI75" s="49"/>
    </row>
    <row r="76" spans="2:35" ht="15" customHeight="1" x14ac:dyDescent="0.25">
      <c r="B76" s="12"/>
      <c r="C76" s="12"/>
      <c r="D76" s="12"/>
      <c r="E76" s="8" t="s">
        <v>261</v>
      </c>
      <c r="F76" s="47"/>
      <c r="G76" s="47"/>
      <c r="H76" s="47"/>
      <c r="I76" s="47"/>
      <c r="J76" s="47"/>
      <c r="K76" s="47"/>
      <c r="L76" s="47"/>
      <c r="M76" s="47"/>
      <c r="N76" s="47"/>
      <c r="O76" s="47"/>
      <c r="P76" s="47"/>
      <c r="Q76" s="47"/>
      <c r="R76" s="47"/>
      <c r="S76" s="47"/>
      <c r="T76" s="47"/>
      <c r="U76" s="47"/>
      <c r="V76" s="49"/>
      <c r="W76" s="49"/>
      <c r="X76" s="49"/>
      <c r="Y76" s="49"/>
      <c r="Z76" s="49"/>
      <c r="AA76" s="49"/>
      <c r="AB76" s="49"/>
      <c r="AC76" s="49"/>
      <c r="AD76" s="49"/>
      <c r="AE76" s="49"/>
      <c r="AF76" s="49"/>
      <c r="AG76" s="49"/>
      <c r="AH76" s="49"/>
      <c r="AI76" s="49"/>
    </row>
    <row r="77" spans="2:35" ht="15" customHeight="1" x14ac:dyDescent="0.25">
      <c r="B77" s="12"/>
      <c r="C77" s="12"/>
      <c r="D77" s="12"/>
      <c r="E77" s="8" t="s">
        <v>57</v>
      </c>
      <c r="F77" s="47"/>
      <c r="G77" s="47"/>
      <c r="H77" s="47"/>
      <c r="I77" s="47"/>
      <c r="J77" s="47"/>
      <c r="K77" s="47"/>
      <c r="L77" s="47"/>
      <c r="M77" s="47"/>
      <c r="N77" s="47"/>
      <c r="O77" s="47"/>
      <c r="P77" s="47"/>
      <c r="Q77" s="47"/>
      <c r="R77" s="47"/>
      <c r="S77" s="47"/>
      <c r="T77" s="47"/>
      <c r="U77" s="47"/>
      <c r="V77" s="49"/>
      <c r="W77" s="49"/>
      <c r="X77" s="49"/>
      <c r="Y77" s="49"/>
      <c r="Z77" s="49"/>
      <c r="AA77" s="49"/>
      <c r="AB77" s="49"/>
      <c r="AC77" s="49"/>
      <c r="AD77" s="49"/>
      <c r="AE77" s="49"/>
      <c r="AF77" s="49"/>
      <c r="AG77" s="49"/>
      <c r="AH77" s="49"/>
      <c r="AI77" s="49"/>
    </row>
    <row r="78" spans="2:35" ht="15" customHeight="1" x14ac:dyDescent="0.25">
      <c r="B78" s="12"/>
      <c r="C78" s="12"/>
      <c r="D78" s="12"/>
      <c r="E78" s="8" t="s">
        <v>130</v>
      </c>
      <c r="F78" s="47"/>
      <c r="G78" s="47"/>
      <c r="H78" s="47"/>
      <c r="I78" s="47"/>
      <c r="J78" s="47"/>
      <c r="K78" s="47"/>
      <c r="L78" s="47"/>
      <c r="M78" s="47"/>
      <c r="N78" s="47"/>
      <c r="O78" s="47"/>
      <c r="P78" s="47"/>
      <c r="Q78" s="47"/>
      <c r="R78" s="47"/>
      <c r="S78" s="47"/>
      <c r="T78" s="47"/>
      <c r="U78" s="47"/>
      <c r="V78" s="49"/>
      <c r="W78" s="49"/>
      <c r="X78" s="49"/>
      <c r="Y78" s="49"/>
      <c r="Z78" s="49"/>
      <c r="AA78" s="49"/>
      <c r="AB78" s="49"/>
      <c r="AC78" s="49"/>
      <c r="AD78" s="49"/>
      <c r="AE78" s="49"/>
      <c r="AF78" s="49"/>
      <c r="AG78" s="49"/>
      <c r="AH78" s="49"/>
      <c r="AI78" s="49"/>
    </row>
    <row r="79" spans="2:35" ht="15" customHeight="1" x14ac:dyDescent="0.25">
      <c r="B79" s="12"/>
      <c r="C79" s="12"/>
      <c r="D79" s="12"/>
      <c r="E79" s="8" t="s">
        <v>262</v>
      </c>
      <c r="F79" s="47"/>
      <c r="G79" s="47"/>
      <c r="H79" s="47"/>
      <c r="I79" s="47"/>
      <c r="J79" s="47"/>
      <c r="K79" s="47"/>
      <c r="L79" s="47"/>
      <c r="M79" s="47"/>
      <c r="N79" s="47"/>
      <c r="O79" s="47"/>
      <c r="P79" s="47"/>
      <c r="Q79" s="47"/>
      <c r="R79" s="47"/>
      <c r="S79" s="47"/>
      <c r="T79" s="47"/>
      <c r="U79" s="47"/>
      <c r="V79" s="49"/>
      <c r="W79" s="49"/>
      <c r="X79" s="49"/>
      <c r="Y79" s="49"/>
      <c r="Z79" s="49"/>
      <c r="AA79" s="49"/>
      <c r="AB79" s="49"/>
      <c r="AC79" s="49"/>
      <c r="AD79" s="49"/>
      <c r="AE79" s="49"/>
      <c r="AF79" s="49"/>
      <c r="AG79" s="49"/>
      <c r="AH79" s="49"/>
      <c r="AI79" s="49"/>
    </row>
    <row r="80" spans="2:35" ht="15" customHeight="1" x14ac:dyDescent="0.25">
      <c r="B80" s="12"/>
      <c r="C80" s="12"/>
      <c r="D80" s="12"/>
      <c r="E80" s="8" t="s">
        <v>95</v>
      </c>
      <c r="F80" s="47"/>
      <c r="G80" s="47"/>
      <c r="H80" s="47"/>
      <c r="I80" s="47"/>
      <c r="J80" s="47"/>
      <c r="K80" s="47"/>
      <c r="L80" s="47"/>
      <c r="M80" s="47"/>
      <c r="N80" s="47"/>
      <c r="O80" s="47"/>
      <c r="P80" s="47"/>
      <c r="Q80" s="47"/>
      <c r="R80" s="47"/>
      <c r="S80" s="47"/>
      <c r="T80" s="47"/>
      <c r="U80" s="47"/>
      <c r="V80" s="49"/>
      <c r="W80" s="49"/>
      <c r="X80" s="49"/>
      <c r="Y80" s="49"/>
      <c r="Z80" s="49"/>
      <c r="AA80" s="49"/>
      <c r="AB80" s="49"/>
      <c r="AC80" s="49"/>
      <c r="AD80" s="49"/>
      <c r="AE80" s="49"/>
      <c r="AF80" s="49"/>
      <c r="AG80" s="49"/>
      <c r="AH80" s="49"/>
      <c r="AI80" s="49"/>
    </row>
    <row r="81" spans="2:35" ht="15" customHeight="1" x14ac:dyDescent="0.25">
      <c r="B81" s="12"/>
      <c r="C81" s="12"/>
      <c r="D81" s="12"/>
      <c r="E81" s="8" t="s">
        <v>131</v>
      </c>
      <c r="F81" s="47"/>
      <c r="G81" s="47"/>
      <c r="H81" s="47"/>
      <c r="I81" s="47"/>
      <c r="J81" s="47"/>
      <c r="K81" s="47"/>
      <c r="L81" s="47"/>
      <c r="M81" s="47"/>
      <c r="N81" s="47"/>
      <c r="O81" s="47"/>
      <c r="P81" s="47"/>
      <c r="Q81" s="47"/>
      <c r="R81" s="47"/>
      <c r="S81" s="47"/>
      <c r="T81" s="47"/>
      <c r="U81" s="47"/>
      <c r="V81" s="49"/>
      <c r="W81" s="49"/>
      <c r="X81" s="49"/>
      <c r="Y81" s="49"/>
      <c r="Z81" s="49"/>
      <c r="AA81" s="49"/>
      <c r="AB81" s="49"/>
      <c r="AC81" s="49"/>
      <c r="AD81" s="49"/>
      <c r="AE81" s="49"/>
      <c r="AF81" s="49"/>
      <c r="AG81" s="49"/>
      <c r="AH81" s="49"/>
      <c r="AI81" s="49"/>
    </row>
    <row r="82" spans="2:35" ht="15" customHeight="1" x14ac:dyDescent="0.25">
      <c r="B82" s="12"/>
      <c r="C82" s="12"/>
      <c r="D82" s="12"/>
      <c r="E82" s="8" t="s">
        <v>263</v>
      </c>
      <c r="F82" s="47"/>
      <c r="G82" s="47"/>
      <c r="H82" s="47"/>
      <c r="I82" s="47"/>
      <c r="J82" s="47"/>
      <c r="K82" s="47"/>
      <c r="L82" s="47"/>
      <c r="M82" s="47"/>
      <c r="N82" s="47"/>
      <c r="O82" s="47"/>
      <c r="P82" s="47"/>
      <c r="Q82" s="47"/>
      <c r="R82" s="47"/>
      <c r="S82" s="47"/>
      <c r="T82" s="47"/>
      <c r="U82" s="47"/>
      <c r="V82" s="49"/>
      <c r="W82" s="49"/>
      <c r="X82" s="49"/>
      <c r="Y82" s="49"/>
      <c r="Z82" s="49"/>
      <c r="AA82" s="49"/>
      <c r="AB82" s="49"/>
      <c r="AC82" s="49"/>
      <c r="AD82" s="49"/>
      <c r="AE82" s="49"/>
      <c r="AF82" s="49"/>
      <c r="AG82" s="49"/>
      <c r="AH82" s="49"/>
      <c r="AI82" s="49"/>
    </row>
    <row r="83" spans="2:35" ht="15" customHeight="1" x14ac:dyDescent="0.25">
      <c r="B83" s="12"/>
      <c r="C83" s="12"/>
      <c r="D83" s="12"/>
      <c r="E83" s="8" t="s">
        <v>96</v>
      </c>
      <c r="F83" s="47"/>
      <c r="G83" s="47"/>
      <c r="H83" s="47"/>
      <c r="I83" s="47"/>
      <c r="J83" s="47"/>
      <c r="K83" s="47"/>
      <c r="L83" s="47"/>
      <c r="M83" s="47"/>
      <c r="N83" s="47"/>
      <c r="O83" s="47"/>
      <c r="P83" s="47"/>
      <c r="Q83" s="47"/>
      <c r="R83" s="47"/>
      <c r="S83" s="47"/>
      <c r="T83" s="47"/>
      <c r="U83" s="47"/>
      <c r="V83" s="49"/>
      <c r="W83" s="49"/>
      <c r="X83" s="49"/>
      <c r="Y83" s="49"/>
      <c r="Z83" s="49"/>
      <c r="AA83" s="49"/>
      <c r="AB83" s="49"/>
      <c r="AC83" s="49"/>
      <c r="AD83" s="49"/>
      <c r="AE83" s="49"/>
      <c r="AF83" s="49"/>
      <c r="AG83" s="49"/>
      <c r="AH83" s="49"/>
      <c r="AI83" s="49"/>
    </row>
    <row r="84" spans="2:35" ht="15" customHeight="1" x14ac:dyDescent="0.25">
      <c r="B84" s="12"/>
      <c r="C84" s="12"/>
      <c r="D84" s="12"/>
      <c r="E84" s="8" t="s">
        <v>132</v>
      </c>
      <c r="F84" s="47"/>
      <c r="G84" s="47"/>
      <c r="H84" s="47"/>
      <c r="I84" s="47"/>
      <c r="J84" s="47"/>
      <c r="K84" s="47"/>
      <c r="L84" s="47"/>
      <c r="M84" s="47"/>
      <c r="N84" s="47"/>
      <c r="O84" s="47"/>
      <c r="P84" s="47"/>
      <c r="Q84" s="47"/>
      <c r="R84" s="47"/>
      <c r="S84" s="47"/>
      <c r="T84" s="47"/>
      <c r="U84" s="47"/>
      <c r="V84" s="49"/>
      <c r="W84" s="49"/>
      <c r="X84" s="49"/>
      <c r="Y84" s="49"/>
      <c r="Z84" s="49"/>
      <c r="AA84" s="49"/>
      <c r="AB84" s="49"/>
      <c r="AC84" s="49"/>
      <c r="AD84" s="49"/>
      <c r="AE84" s="49"/>
      <c r="AF84" s="49"/>
      <c r="AG84" s="49"/>
      <c r="AH84" s="49"/>
      <c r="AI84" s="49"/>
    </row>
    <row r="85" spans="2:35" ht="15" customHeight="1" x14ac:dyDescent="0.25">
      <c r="B85" s="12"/>
      <c r="C85" s="12"/>
      <c r="D85" s="12"/>
      <c r="E85" s="8" t="s">
        <v>264</v>
      </c>
      <c r="F85" s="47"/>
      <c r="G85" s="47"/>
      <c r="H85" s="47"/>
      <c r="I85" s="47"/>
      <c r="J85" s="47"/>
      <c r="K85" s="47"/>
      <c r="L85" s="47"/>
      <c r="M85" s="47"/>
      <c r="N85" s="47"/>
      <c r="O85" s="47"/>
      <c r="P85" s="47"/>
      <c r="Q85" s="47"/>
      <c r="R85" s="47"/>
      <c r="S85" s="47"/>
      <c r="T85" s="47"/>
      <c r="U85" s="47"/>
      <c r="V85" s="49"/>
      <c r="W85" s="49"/>
      <c r="X85" s="49"/>
      <c r="Y85" s="49"/>
      <c r="Z85" s="49"/>
      <c r="AA85" s="49"/>
      <c r="AB85" s="49"/>
      <c r="AC85" s="49"/>
      <c r="AD85" s="49"/>
      <c r="AE85" s="49"/>
      <c r="AF85" s="49"/>
      <c r="AG85" s="49"/>
      <c r="AH85" s="49"/>
      <c r="AI85" s="49"/>
    </row>
    <row r="86" spans="2:35" ht="15" customHeight="1" x14ac:dyDescent="0.25">
      <c r="B86" s="12"/>
      <c r="C86" s="12"/>
      <c r="D86" s="12"/>
      <c r="E86" s="8" t="s">
        <v>97</v>
      </c>
      <c r="F86" s="47"/>
      <c r="G86" s="47"/>
      <c r="H86" s="47"/>
      <c r="I86" s="47"/>
      <c r="J86" s="47"/>
      <c r="K86" s="47"/>
      <c r="L86" s="47"/>
      <c r="M86" s="47"/>
      <c r="N86" s="47"/>
      <c r="O86" s="47"/>
      <c r="P86" s="47"/>
      <c r="Q86" s="47"/>
      <c r="R86" s="47"/>
      <c r="S86" s="47"/>
      <c r="T86" s="47"/>
      <c r="U86" s="47"/>
      <c r="V86" s="49"/>
      <c r="W86" s="49"/>
      <c r="X86" s="49"/>
      <c r="Y86" s="49"/>
      <c r="Z86" s="49"/>
      <c r="AA86" s="49"/>
      <c r="AB86" s="49"/>
      <c r="AC86" s="49"/>
      <c r="AD86" s="49"/>
      <c r="AE86" s="49"/>
      <c r="AF86" s="49"/>
      <c r="AG86" s="49"/>
      <c r="AH86" s="49"/>
      <c r="AI86" s="49"/>
    </row>
    <row r="87" spans="2:35" ht="15" customHeight="1" x14ac:dyDescent="0.25">
      <c r="B87" s="12"/>
      <c r="C87" s="12"/>
      <c r="D87" s="12"/>
      <c r="E87" s="8" t="s">
        <v>133</v>
      </c>
      <c r="F87" s="47"/>
      <c r="G87" s="47"/>
      <c r="H87" s="47"/>
      <c r="I87" s="47"/>
      <c r="J87" s="47"/>
      <c r="K87" s="47"/>
      <c r="L87" s="47"/>
      <c r="M87" s="47"/>
      <c r="N87" s="47"/>
      <c r="O87" s="47"/>
      <c r="P87" s="47"/>
      <c r="Q87" s="47"/>
      <c r="R87" s="47"/>
      <c r="S87" s="47"/>
      <c r="T87" s="47"/>
      <c r="U87" s="47"/>
      <c r="V87" s="49"/>
      <c r="W87" s="49"/>
      <c r="X87" s="49"/>
      <c r="Y87" s="49"/>
      <c r="Z87" s="49"/>
      <c r="AA87" s="49"/>
      <c r="AB87" s="49"/>
      <c r="AC87" s="49"/>
      <c r="AD87" s="49"/>
      <c r="AE87" s="49"/>
      <c r="AF87" s="49"/>
      <c r="AG87" s="49"/>
      <c r="AH87" s="49"/>
      <c r="AI87" s="49"/>
    </row>
    <row r="88" spans="2:35" ht="15" customHeight="1" x14ac:dyDescent="0.25">
      <c r="B88" s="12"/>
      <c r="C88" s="12"/>
      <c r="D88" s="12"/>
      <c r="E88" s="8" t="s">
        <v>265</v>
      </c>
      <c r="F88" s="47"/>
      <c r="G88" s="47"/>
      <c r="H88" s="47"/>
      <c r="I88" s="47"/>
      <c r="J88" s="47"/>
      <c r="K88" s="47"/>
      <c r="L88" s="47"/>
      <c r="M88" s="47"/>
      <c r="N88" s="47"/>
      <c r="O88" s="47"/>
      <c r="P88" s="47"/>
      <c r="Q88" s="47"/>
      <c r="R88" s="47"/>
      <c r="S88" s="47"/>
      <c r="T88" s="47"/>
      <c r="U88" s="47"/>
      <c r="V88" s="49"/>
      <c r="W88" s="49"/>
      <c r="X88" s="49"/>
      <c r="Y88" s="49"/>
      <c r="Z88" s="49"/>
      <c r="AA88" s="49"/>
      <c r="AB88" s="49"/>
      <c r="AC88" s="49"/>
      <c r="AD88" s="49"/>
      <c r="AE88" s="49"/>
      <c r="AF88" s="49"/>
      <c r="AG88" s="49"/>
      <c r="AH88" s="49"/>
      <c r="AI88" s="49"/>
    </row>
    <row r="89" spans="2:35" ht="15" customHeight="1" x14ac:dyDescent="0.25">
      <c r="B89" s="12"/>
      <c r="C89" s="12"/>
      <c r="D89" s="12"/>
      <c r="E89" s="8" t="s">
        <v>98</v>
      </c>
      <c r="F89" s="47"/>
      <c r="G89" s="47"/>
      <c r="H89" s="47"/>
      <c r="I89" s="47"/>
      <c r="J89" s="47"/>
      <c r="K89" s="47"/>
      <c r="L89" s="47"/>
      <c r="M89" s="47"/>
      <c r="N89" s="47"/>
      <c r="O89" s="47"/>
      <c r="P89" s="47"/>
      <c r="Q89" s="47"/>
      <c r="R89" s="47"/>
      <c r="S89" s="47"/>
      <c r="T89" s="47"/>
      <c r="U89" s="47"/>
      <c r="V89" s="49"/>
      <c r="W89" s="49"/>
      <c r="X89" s="49"/>
      <c r="Y89" s="49"/>
      <c r="Z89" s="49"/>
      <c r="AA89" s="49"/>
      <c r="AB89" s="49"/>
      <c r="AC89" s="49"/>
      <c r="AD89" s="49"/>
      <c r="AE89" s="49"/>
      <c r="AF89" s="49"/>
      <c r="AG89" s="49"/>
      <c r="AH89" s="49"/>
      <c r="AI89" s="49"/>
    </row>
    <row r="90" spans="2:35" ht="15" customHeight="1" x14ac:dyDescent="0.25">
      <c r="B90" s="12"/>
      <c r="C90" s="12"/>
      <c r="D90" s="12"/>
      <c r="E90" s="8" t="s">
        <v>134</v>
      </c>
      <c r="F90" s="47"/>
      <c r="G90" s="47"/>
      <c r="H90" s="47"/>
      <c r="I90" s="47"/>
      <c r="J90" s="47"/>
      <c r="K90" s="47"/>
      <c r="L90" s="47"/>
      <c r="M90" s="47"/>
      <c r="N90" s="47"/>
      <c r="O90" s="47"/>
      <c r="P90" s="47"/>
      <c r="Q90" s="47"/>
      <c r="R90" s="47"/>
      <c r="S90" s="47"/>
      <c r="T90" s="47"/>
      <c r="U90" s="47"/>
      <c r="V90" s="49"/>
      <c r="W90" s="49"/>
      <c r="X90" s="49"/>
      <c r="Y90" s="49"/>
      <c r="Z90" s="49"/>
      <c r="AA90" s="49"/>
      <c r="AB90" s="49"/>
      <c r="AC90" s="49"/>
      <c r="AD90" s="49"/>
      <c r="AE90" s="49"/>
      <c r="AF90" s="49"/>
      <c r="AG90" s="49"/>
      <c r="AH90" s="49"/>
      <c r="AI90" s="49"/>
    </row>
    <row r="91" spans="2:35" ht="15" customHeight="1" x14ac:dyDescent="0.25">
      <c r="B91" s="12"/>
      <c r="C91" s="12"/>
      <c r="D91" s="12"/>
      <c r="E91" s="8" t="s">
        <v>266</v>
      </c>
      <c r="F91" s="47"/>
      <c r="G91" s="47"/>
      <c r="H91" s="47"/>
      <c r="I91" s="47"/>
      <c r="J91" s="47"/>
      <c r="K91" s="47"/>
      <c r="L91" s="47"/>
      <c r="M91" s="47"/>
      <c r="N91" s="47"/>
      <c r="O91" s="47"/>
      <c r="P91" s="47"/>
      <c r="Q91" s="47"/>
      <c r="R91" s="47"/>
      <c r="S91" s="47"/>
      <c r="T91" s="47"/>
      <c r="U91" s="47"/>
      <c r="V91" s="49"/>
      <c r="W91" s="49"/>
      <c r="X91" s="49"/>
      <c r="Y91" s="49"/>
      <c r="Z91" s="49"/>
      <c r="AA91" s="49"/>
      <c r="AB91" s="49"/>
      <c r="AC91" s="49"/>
      <c r="AD91" s="49"/>
      <c r="AE91" s="49"/>
      <c r="AF91" s="49"/>
      <c r="AG91" s="49"/>
      <c r="AH91" s="49"/>
      <c r="AI91" s="49"/>
    </row>
    <row r="92" spans="2:35" ht="15" customHeight="1" x14ac:dyDescent="0.25">
      <c r="B92" s="12"/>
      <c r="C92" s="12"/>
      <c r="D92" s="12"/>
      <c r="E92" s="8" t="s">
        <v>66</v>
      </c>
      <c r="F92" s="47"/>
      <c r="G92" s="47"/>
      <c r="H92" s="47"/>
      <c r="I92" s="47"/>
      <c r="J92" s="47"/>
      <c r="K92" s="47"/>
      <c r="L92" s="47"/>
      <c r="M92" s="47"/>
      <c r="N92" s="47"/>
      <c r="O92" s="47"/>
      <c r="P92" s="47"/>
      <c r="Q92" s="47"/>
      <c r="R92" s="47"/>
      <c r="S92" s="47"/>
      <c r="T92" s="47"/>
      <c r="U92" s="47"/>
      <c r="V92" s="49"/>
      <c r="W92" s="49"/>
      <c r="X92" s="49"/>
      <c r="Y92" s="49"/>
      <c r="Z92" s="49"/>
      <c r="AA92" s="49"/>
      <c r="AB92" s="49"/>
      <c r="AC92" s="49"/>
      <c r="AD92" s="49"/>
      <c r="AE92" s="49"/>
      <c r="AF92" s="49"/>
      <c r="AG92" s="49"/>
      <c r="AH92" s="49"/>
      <c r="AI92" s="49"/>
    </row>
    <row r="93" spans="2:35" ht="15" customHeight="1" x14ac:dyDescent="0.25">
      <c r="B93" s="12"/>
      <c r="C93" s="12"/>
      <c r="D93" s="12"/>
      <c r="E93" s="8" t="s">
        <v>67</v>
      </c>
      <c r="F93" s="47"/>
      <c r="G93" s="47"/>
      <c r="H93" s="47"/>
      <c r="I93" s="47"/>
      <c r="J93" s="47"/>
      <c r="K93" s="47"/>
      <c r="L93" s="47"/>
      <c r="M93" s="47"/>
      <c r="N93" s="47"/>
      <c r="O93" s="47"/>
      <c r="P93" s="47"/>
      <c r="Q93" s="47"/>
      <c r="R93" s="47"/>
      <c r="S93" s="47"/>
      <c r="T93" s="47"/>
      <c r="U93" s="47"/>
      <c r="V93" s="49"/>
      <c r="W93" s="49"/>
      <c r="X93" s="49"/>
      <c r="Y93" s="49"/>
      <c r="Z93" s="49"/>
      <c r="AA93" s="49"/>
      <c r="AB93" s="49"/>
      <c r="AC93" s="49"/>
      <c r="AD93" s="49"/>
      <c r="AE93" s="49"/>
      <c r="AF93" s="49"/>
      <c r="AG93" s="49"/>
      <c r="AH93" s="49"/>
      <c r="AI93" s="49"/>
    </row>
    <row r="94" spans="2:35" ht="15" customHeight="1" x14ac:dyDescent="0.25">
      <c r="B94" s="12"/>
      <c r="C94" s="12"/>
      <c r="D94" s="12"/>
      <c r="E94" s="8" t="s">
        <v>267</v>
      </c>
      <c r="F94" s="9"/>
      <c r="G94" s="9"/>
      <c r="H94" s="47"/>
      <c r="I94" s="9"/>
      <c r="J94" s="9"/>
      <c r="K94" s="9"/>
      <c r="L94" s="9"/>
      <c r="M94" s="9"/>
      <c r="N94" s="9"/>
      <c r="O94" s="9"/>
      <c r="P94" s="9"/>
      <c r="Q94" s="9"/>
      <c r="R94" s="9"/>
      <c r="S94" s="9"/>
      <c r="T94" s="9"/>
      <c r="U94" s="9"/>
      <c r="V94" s="20"/>
      <c r="W94" s="20"/>
      <c r="X94" s="20"/>
      <c r="Y94" s="20"/>
      <c r="Z94" s="20"/>
      <c r="AA94" s="20"/>
      <c r="AB94" s="20"/>
      <c r="AC94" s="20"/>
      <c r="AD94" s="20"/>
      <c r="AE94" s="20"/>
      <c r="AF94" s="20"/>
      <c r="AG94" s="20"/>
      <c r="AH94" s="20"/>
      <c r="AI94" s="23"/>
    </row>
    <row r="95" spans="2:35" ht="15" customHeight="1" x14ac:dyDescent="0.25">
      <c r="B95" s="12"/>
      <c r="C95" s="12"/>
      <c r="D95" s="12"/>
      <c r="E95" s="8" t="s">
        <v>58</v>
      </c>
      <c r="F95" s="9"/>
      <c r="G95" s="9"/>
      <c r="H95" s="47"/>
      <c r="I95" s="9"/>
      <c r="J95" s="47"/>
      <c r="K95" s="47"/>
      <c r="L95" s="47"/>
      <c r="M95" s="47"/>
      <c r="N95" s="47"/>
      <c r="O95" s="47"/>
      <c r="P95" s="47"/>
      <c r="Q95" s="47"/>
      <c r="R95" s="47"/>
      <c r="S95" s="9"/>
      <c r="T95" s="9"/>
      <c r="U95" s="9"/>
      <c r="V95" s="49"/>
      <c r="W95" s="49"/>
      <c r="X95" s="49"/>
      <c r="Y95" s="49"/>
      <c r="Z95" s="49"/>
      <c r="AA95" s="49"/>
      <c r="AB95" s="49"/>
      <c r="AC95" s="49"/>
      <c r="AD95" s="49"/>
      <c r="AE95" s="20"/>
      <c r="AF95" s="20"/>
      <c r="AG95" s="20"/>
      <c r="AH95" s="20"/>
      <c r="AI95" s="23"/>
    </row>
    <row r="96" spans="2:35" ht="15" customHeight="1" x14ac:dyDescent="0.25">
      <c r="B96" s="12"/>
      <c r="C96" s="12"/>
      <c r="D96" s="12"/>
      <c r="E96" s="8" t="s">
        <v>59</v>
      </c>
      <c r="F96" s="9"/>
      <c r="G96" s="9"/>
      <c r="H96" s="47"/>
      <c r="I96" s="9"/>
      <c r="J96" s="47"/>
      <c r="K96" s="47"/>
      <c r="L96" s="47"/>
      <c r="M96" s="47"/>
      <c r="N96" s="47"/>
      <c r="O96" s="47"/>
      <c r="P96" s="47"/>
      <c r="Q96" s="47"/>
      <c r="R96" s="47"/>
      <c r="S96" s="9"/>
      <c r="T96" s="9"/>
      <c r="U96" s="9"/>
      <c r="V96" s="49"/>
      <c r="W96" s="49"/>
      <c r="X96" s="49"/>
      <c r="Y96" s="49"/>
      <c r="Z96" s="49"/>
      <c r="AA96" s="49"/>
      <c r="AB96" s="49"/>
      <c r="AC96" s="49"/>
      <c r="AD96" s="49"/>
      <c r="AE96" s="20"/>
      <c r="AF96" s="20"/>
      <c r="AG96" s="20"/>
      <c r="AH96" s="20"/>
      <c r="AI96" s="23"/>
    </row>
    <row r="97" spans="2:35" ht="15" customHeight="1" x14ac:dyDescent="0.25">
      <c r="B97" s="12"/>
      <c r="C97" s="12"/>
      <c r="D97" s="12"/>
      <c r="E97" s="8" t="s">
        <v>268</v>
      </c>
      <c r="F97" s="47"/>
      <c r="G97" s="47"/>
      <c r="H97" s="47"/>
      <c r="I97" s="47"/>
      <c r="J97" s="222"/>
      <c r="K97" s="222"/>
      <c r="L97" s="222"/>
      <c r="M97" s="222"/>
      <c r="N97" s="222"/>
      <c r="O97" s="222"/>
      <c r="P97" s="222"/>
      <c r="Q97" s="222"/>
      <c r="R97" s="222"/>
      <c r="S97" s="222"/>
      <c r="T97" s="222"/>
      <c r="U97" s="222"/>
      <c r="V97" s="22"/>
      <c r="W97" s="22"/>
      <c r="X97" s="22"/>
      <c r="Y97" s="22"/>
      <c r="Z97" s="22"/>
      <c r="AA97" s="22"/>
      <c r="AB97" s="22"/>
      <c r="AC97" s="22"/>
      <c r="AD97" s="22"/>
      <c r="AE97" s="22"/>
      <c r="AF97" s="22"/>
      <c r="AG97" s="22"/>
      <c r="AH97" s="22"/>
      <c r="AI97" s="23"/>
    </row>
    <row r="98" spans="2:35" ht="15" customHeight="1" x14ac:dyDescent="0.25">
      <c r="B98" s="12"/>
      <c r="C98" s="12"/>
      <c r="D98" s="12"/>
      <c r="E98" s="52" t="s">
        <v>60</v>
      </c>
      <c r="F98" s="47"/>
      <c r="G98" s="47"/>
      <c r="H98" s="47"/>
      <c r="I98" s="47"/>
      <c r="J98" s="47"/>
      <c r="K98" s="47"/>
      <c r="L98" s="47"/>
      <c r="M98" s="47"/>
      <c r="N98" s="47"/>
      <c r="O98" s="47"/>
      <c r="P98" s="47"/>
      <c r="Q98" s="47"/>
      <c r="R98" s="47"/>
      <c r="S98" s="47"/>
      <c r="T98" s="47"/>
      <c r="U98" s="47"/>
      <c r="V98" s="49"/>
      <c r="W98" s="49"/>
      <c r="X98" s="49"/>
      <c r="Y98" s="49"/>
      <c r="Z98" s="49"/>
      <c r="AA98" s="49"/>
      <c r="AB98" s="49"/>
      <c r="AC98" s="49"/>
      <c r="AD98" s="49"/>
      <c r="AE98" s="49"/>
      <c r="AF98" s="49"/>
      <c r="AG98" s="49"/>
      <c r="AH98" s="49"/>
      <c r="AI98" s="23"/>
    </row>
    <row r="99" spans="2:35" ht="15" customHeight="1" x14ac:dyDescent="0.25">
      <c r="B99" s="12"/>
      <c r="C99" s="12"/>
      <c r="D99" s="12"/>
      <c r="E99" s="52" t="s">
        <v>135</v>
      </c>
      <c r="F99" s="47"/>
      <c r="G99" s="47"/>
      <c r="H99" s="47"/>
      <c r="I99" s="47"/>
      <c r="J99" s="47"/>
      <c r="K99" s="47"/>
      <c r="L99" s="47"/>
      <c r="M99" s="47"/>
      <c r="N99" s="47"/>
      <c r="O99" s="47"/>
      <c r="P99" s="47"/>
      <c r="Q99" s="47"/>
      <c r="R99" s="47"/>
      <c r="S99" s="47"/>
      <c r="T99" s="47"/>
      <c r="U99" s="47"/>
      <c r="V99" s="49"/>
      <c r="W99" s="49"/>
      <c r="X99" s="49"/>
      <c r="Y99" s="49"/>
      <c r="Z99" s="49"/>
      <c r="AA99" s="49"/>
      <c r="AB99" s="49"/>
      <c r="AC99" s="49"/>
      <c r="AD99" s="49"/>
      <c r="AE99" s="49"/>
      <c r="AF99" s="49"/>
      <c r="AG99" s="49"/>
      <c r="AH99" s="49"/>
      <c r="AI99" s="23"/>
    </row>
    <row r="100" spans="2:35" ht="15" customHeight="1" x14ac:dyDescent="0.25">
      <c r="B100" s="12"/>
      <c r="C100" s="12"/>
      <c r="D100" s="12"/>
      <c r="E100" s="52" t="s">
        <v>269</v>
      </c>
      <c r="F100" s="13"/>
      <c r="G100" s="47"/>
      <c r="H100" s="47"/>
      <c r="I100" s="47"/>
      <c r="J100" s="47"/>
      <c r="K100" s="47"/>
      <c r="L100" s="47"/>
      <c r="M100" s="47"/>
      <c r="N100" s="47"/>
      <c r="O100" s="47"/>
      <c r="P100" s="47"/>
      <c r="Q100" s="47"/>
      <c r="R100" s="47"/>
      <c r="S100" s="47"/>
      <c r="T100" s="47"/>
      <c r="U100" s="47"/>
      <c r="V100" s="49"/>
      <c r="W100" s="49"/>
      <c r="X100" s="49"/>
      <c r="Y100" s="49"/>
      <c r="Z100" s="49"/>
      <c r="AA100" s="49"/>
      <c r="AB100" s="49"/>
      <c r="AC100" s="49"/>
      <c r="AD100" s="49"/>
      <c r="AE100" s="49"/>
      <c r="AF100" s="49"/>
      <c r="AG100" s="49"/>
      <c r="AH100" s="49"/>
      <c r="AI100" s="23"/>
    </row>
    <row r="101" spans="2:35" ht="15" customHeight="1" x14ac:dyDescent="0.25">
      <c r="B101" s="12"/>
      <c r="C101" s="12"/>
      <c r="D101" s="12"/>
      <c r="E101" s="52" t="s">
        <v>62</v>
      </c>
      <c r="F101" s="47"/>
      <c r="G101" s="47"/>
      <c r="H101" s="47"/>
      <c r="I101" s="47"/>
      <c r="J101" s="47"/>
      <c r="K101" s="47"/>
      <c r="L101" s="223"/>
      <c r="M101" s="223"/>
      <c r="N101" s="223"/>
      <c r="O101" s="223"/>
      <c r="P101" s="223"/>
      <c r="Q101" s="223"/>
      <c r="R101" s="223"/>
      <c r="S101" s="223"/>
      <c r="T101" s="223"/>
      <c r="U101" s="223"/>
      <c r="V101" s="49"/>
      <c r="W101" s="49"/>
      <c r="X101" s="23"/>
      <c r="Y101" s="23"/>
      <c r="Z101" s="23"/>
      <c r="AA101" s="23"/>
      <c r="AB101" s="23"/>
      <c r="AC101" s="23"/>
      <c r="AD101" s="23"/>
      <c r="AE101" s="23"/>
      <c r="AF101" s="23"/>
      <c r="AG101" s="23"/>
      <c r="AH101" s="23"/>
      <c r="AI101" s="23"/>
    </row>
    <row r="102" spans="2:35" ht="15" customHeight="1" x14ac:dyDescent="0.25">
      <c r="B102" s="12"/>
      <c r="C102" s="12"/>
      <c r="D102" s="12"/>
      <c r="E102" s="52" t="s">
        <v>136</v>
      </c>
      <c r="F102" s="47"/>
      <c r="G102" s="47"/>
      <c r="H102" s="47"/>
      <c r="I102" s="47"/>
      <c r="J102" s="47"/>
      <c r="K102" s="47"/>
      <c r="L102" s="223"/>
      <c r="M102" s="223"/>
      <c r="N102" s="223"/>
      <c r="O102" s="223"/>
      <c r="P102" s="223"/>
      <c r="Q102" s="223"/>
      <c r="R102" s="223"/>
      <c r="S102" s="223"/>
      <c r="T102" s="223"/>
      <c r="U102" s="223"/>
      <c r="V102" s="49"/>
      <c r="W102" s="49"/>
      <c r="X102" s="23"/>
      <c r="Y102" s="23"/>
      <c r="Z102" s="23"/>
      <c r="AA102" s="23"/>
      <c r="AB102" s="23"/>
      <c r="AC102" s="23"/>
      <c r="AD102" s="23"/>
      <c r="AE102" s="23"/>
      <c r="AF102" s="23"/>
      <c r="AG102" s="23"/>
      <c r="AH102" s="23"/>
      <c r="AI102" s="23"/>
    </row>
    <row r="103" spans="2:35" ht="15" customHeight="1" x14ac:dyDescent="0.25">
      <c r="B103" s="12"/>
      <c r="C103" s="12"/>
      <c r="D103" s="12"/>
      <c r="E103" s="52" t="s">
        <v>270</v>
      </c>
      <c r="F103" s="47"/>
      <c r="G103" s="47"/>
      <c r="H103" s="47"/>
      <c r="I103" s="47"/>
      <c r="J103" s="222"/>
      <c r="K103" s="222"/>
      <c r="L103" s="222"/>
      <c r="M103" s="222"/>
      <c r="N103" s="222"/>
      <c r="O103" s="222"/>
      <c r="P103" s="222"/>
      <c r="Q103" s="222"/>
      <c r="R103" s="222"/>
      <c r="S103" s="222"/>
      <c r="T103" s="222"/>
      <c r="U103" s="222"/>
      <c r="V103" s="22"/>
      <c r="W103" s="22"/>
      <c r="X103" s="22"/>
      <c r="Y103" s="22"/>
      <c r="Z103" s="22"/>
      <c r="AA103" s="22"/>
      <c r="AB103" s="22"/>
      <c r="AC103" s="22"/>
      <c r="AD103" s="22"/>
      <c r="AE103" s="22"/>
      <c r="AF103" s="22"/>
      <c r="AG103" s="22"/>
      <c r="AH103" s="22"/>
      <c r="AI103" s="22"/>
    </row>
    <row r="104" spans="2:35" ht="15" customHeight="1" x14ac:dyDescent="0.25">
      <c r="B104" s="12"/>
      <c r="C104" s="12"/>
      <c r="D104" s="12"/>
      <c r="E104" s="52" t="s">
        <v>61</v>
      </c>
      <c r="F104" s="13"/>
      <c r="G104" s="47"/>
      <c r="H104" s="47"/>
      <c r="I104" s="47"/>
      <c r="J104" s="47"/>
      <c r="K104" s="47"/>
      <c r="L104" s="47"/>
      <c r="M104" s="47"/>
      <c r="N104" s="47"/>
      <c r="O104" s="47"/>
      <c r="P104" s="47"/>
      <c r="Q104" s="47"/>
      <c r="R104" s="47"/>
      <c r="S104" s="47"/>
      <c r="T104" s="47"/>
      <c r="U104" s="47"/>
      <c r="V104" s="49"/>
      <c r="W104" s="49"/>
      <c r="X104" s="49"/>
      <c r="Y104" s="49"/>
      <c r="Z104" s="49"/>
      <c r="AA104" s="49"/>
      <c r="AB104" s="49"/>
      <c r="AC104" s="49"/>
      <c r="AD104" s="49"/>
      <c r="AE104" s="49"/>
      <c r="AF104" s="49"/>
      <c r="AG104" s="49"/>
      <c r="AH104" s="49"/>
      <c r="AI104" s="22"/>
    </row>
    <row r="105" spans="2:35" ht="15" customHeight="1" x14ac:dyDescent="0.25">
      <c r="B105" s="12"/>
      <c r="C105" s="12"/>
      <c r="D105" s="12"/>
      <c r="E105" s="52" t="s">
        <v>137</v>
      </c>
      <c r="F105" s="13"/>
      <c r="G105" s="47"/>
      <c r="H105" s="47"/>
      <c r="I105" s="47"/>
      <c r="J105" s="47"/>
      <c r="K105" s="47"/>
      <c r="L105" s="47"/>
      <c r="M105" s="47"/>
      <c r="N105" s="47"/>
      <c r="O105" s="47"/>
      <c r="P105" s="47"/>
      <c r="Q105" s="47"/>
      <c r="R105" s="47"/>
      <c r="S105" s="47"/>
      <c r="T105" s="47"/>
      <c r="U105" s="47"/>
      <c r="V105" s="49"/>
      <c r="W105" s="49"/>
      <c r="X105" s="49"/>
      <c r="Y105" s="49"/>
      <c r="Z105" s="49"/>
      <c r="AA105" s="49"/>
      <c r="AB105" s="49"/>
      <c r="AC105" s="49"/>
      <c r="AD105" s="49"/>
      <c r="AE105" s="49"/>
      <c r="AF105" s="49"/>
      <c r="AG105" s="49"/>
      <c r="AH105" s="49"/>
      <c r="AI105" s="22"/>
    </row>
    <row r="106" spans="2:35" ht="15" customHeight="1" x14ac:dyDescent="0.25">
      <c r="B106" s="12"/>
      <c r="C106" s="12"/>
      <c r="D106" s="12"/>
      <c r="E106" s="52" t="s">
        <v>271</v>
      </c>
      <c r="F106" s="47"/>
      <c r="G106" s="47"/>
      <c r="H106" s="47"/>
      <c r="I106" s="47"/>
      <c r="J106" s="47"/>
      <c r="K106" s="47"/>
      <c r="L106" s="47"/>
      <c r="M106" s="47"/>
      <c r="N106" s="47"/>
      <c r="O106" s="47"/>
      <c r="P106" s="47"/>
      <c r="Q106" s="47"/>
      <c r="R106" s="47"/>
      <c r="S106" s="47"/>
      <c r="T106" s="47"/>
      <c r="U106" s="47"/>
      <c r="V106" s="49"/>
      <c r="W106" s="49"/>
      <c r="X106" s="49"/>
      <c r="Y106" s="49"/>
      <c r="Z106" s="49"/>
      <c r="AA106" s="49"/>
      <c r="AB106" s="49"/>
      <c r="AC106" s="49"/>
      <c r="AD106" s="49"/>
      <c r="AE106" s="49"/>
      <c r="AF106" s="49"/>
      <c r="AG106" s="49"/>
      <c r="AH106" s="49"/>
      <c r="AI106" s="23"/>
    </row>
    <row r="107" spans="2:35" ht="15" customHeight="1" x14ac:dyDescent="0.25">
      <c r="B107" s="12"/>
      <c r="C107" s="12"/>
      <c r="D107" s="12"/>
      <c r="E107" s="8" t="s">
        <v>138</v>
      </c>
      <c r="F107" s="47"/>
      <c r="G107" s="47"/>
      <c r="H107" s="47"/>
      <c r="I107" s="47"/>
      <c r="J107" s="223"/>
      <c r="K107" s="223"/>
      <c r="L107" s="223"/>
      <c r="M107" s="223"/>
      <c r="N107" s="223"/>
      <c r="O107" s="223"/>
      <c r="P107" s="223"/>
      <c r="Q107" s="223"/>
      <c r="R107" s="223"/>
      <c r="S107" s="223"/>
      <c r="T107" s="223"/>
      <c r="U107" s="223"/>
      <c r="V107" s="23"/>
      <c r="W107" s="23"/>
      <c r="X107" s="23"/>
      <c r="Y107" s="23"/>
      <c r="Z107" s="23"/>
      <c r="AA107" s="23"/>
      <c r="AB107" s="23"/>
      <c r="AC107" s="23"/>
      <c r="AD107" s="23"/>
      <c r="AE107" s="23"/>
      <c r="AF107" s="23"/>
      <c r="AG107" s="23"/>
      <c r="AH107" s="23"/>
      <c r="AI107" s="23"/>
    </row>
    <row r="108" spans="2:35" ht="15" customHeight="1" x14ac:dyDescent="0.25">
      <c r="B108" s="12"/>
      <c r="C108" s="12"/>
      <c r="D108" s="12"/>
      <c r="E108" s="8" t="s">
        <v>139</v>
      </c>
      <c r="F108" s="47"/>
      <c r="G108" s="47"/>
      <c r="H108" s="47"/>
      <c r="I108" s="47"/>
      <c r="J108" s="223"/>
      <c r="K108" s="223"/>
      <c r="L108" s="223"/>
      <c r="M108" s="223"/>
      <c r="N108" s="223"/>
      <c r="O108" s="223"/>
      <c r="P108" s="223"/>
      <c r="Q108" s="223"/>
      <c r="R108" s="223"/>
      <c r="S108" s="223"/>
      <c r="T108" s="223"/>
      <c r="U108" s="223"/>
      <c r="V108" s="23"/>
      <c r="W108" s="23"/>
      <c r="X108" s="23"/>
      <c r="Y108" s="23"/>
      <c r="Z108" s="23"/>
      <c r="AA108" s="23"/>
      <c r="AB108" s="23"/>
      <c r="AC108" s="23"/>
      <c r="AD108" s="23"/>
      <c r="AE108" s="23"/>
      <c r="AF108" s="23"/>
      <c r="AG108" s="23"/>
      <c r="AH108" s="23"/>
      <c r="AI108" s="23"/>
    </row>
    <row r="109" spans="2:35" ht="15" customHeight="1" x14ac:dyDescent="0.25">
      <c r="B109" s="12"/>
      <c r="C109" s="12"/>
      <c r="D109" s="12"/>
      <c r="E109" s="8" t="s">
        <v>272</v>
      </c>
      <c r="F109" s="47"/>
      <c r="G109" s="47"/>
      <c r="H109" s="47"/>
      <c r="I109" s="47"/>
      <c r="J109" s="222"/>
      <c r="K109" s="222"/>
      <c r="L109" s="222"/>
      <c r="M109" s="222"/>
      <c r="N109" s="222"/>
      <c r="O109" s="222"/>
      <c r="P109" s="222"/>
      <c r="Q109" s="222"/>
      <c r="R109" s="222"/>
      <c r="S109" s="222"/>
      <c r="T109" s="222"/>
      <c r="U109" s="222"/>
      <c r="V109" s="22"/>
      <c r="W109" s="22"/>
      <c r="X109" s="22"/>
      <c r="Y109" s="22"/>
      <c r="Z109" s="22"/>
      <c r="AA109" s="22"/>
      <c r="AB109" s="22"/>
      <c r="AC109" s="22"/>
      <c r="AD109" s="22"/>
      <c r="AE109" s="22"/>
      <c r="AF109" s="22"/>
      <c r="AG109" s="22"/>
      <c r="AH109" s="22"/>
      <c r="AI109" s="22"/>
    </row>
    <row r="110" spans="2:35" ht="15" customHeight="1" x14ac:dyDescent="0.25">
      <c r="B110" s="12"/>
      <c r="C110" s="12"/>
      <c r="D110" s="12"/>
      <c r="E110" s="8" t="s">
        <v>140</v>
      </c>
      <c r="F110" s="47"/>
      <c r="G110" s="47"/>
      <c r="H110" s="47"/>
      <c r="I110" s="47"/>
      <c r="J110" s="222"/>
      <c r="K110" s="222"/>
      <c r="L110" s="222"/>
      <c r="M110" s="222"/>
      <c r="N110" s="222"/>
      <c r="O110" s="222"/>
      <c r="P110" s="222"/>
      <c r="Q110" s="222"/>
      <c r="R110" s="222"/>
      <c r="S110" s="222"/>
      <c r="T110" s="222"/>
      <c r="U110" s="222"/>
      <c r="V110" s="22"/>
      <c r="W110" s="22"/>
      <c r="X110" s="22"/>
      <c r="Y110" s="22"/>
      <c r="Z110" s="22"/>
      <c r="AA110" s="22"/>
      <c r="AB110" s="22"/>
      <c r="AC110" s="22"/>
      <c r="AD110" s="22"/>
      <c r="AE110" s="22"/>
      <c r="AF110" s="22"/>
      <c r="AG110" s="22"/>
      <c r="AH110" s="22"/>
      <c r="AI110" s="22"/>
    </row>
    <row r="111" spans="2:35" ht="15" customHeight="1" x14ac:dyDescent="0.25">
      <c r="B111" s="12"/>
      <c r="C111" s="12"/>
      <c r="D111" s="12"/>
      <c r="E111" s="8" t="s">
        <v>141</v>
      </c>
      <c r="F111" s="47"/>
      <c r="G111" s="47"/>
      <c r="H111" s="47"/>
      <c r="I111" s="47"/>
      <c r="J111" s="222"/>
      <c r="K111" s="222"/>
      <c r="L111" s="222"/>
      <c r="M111" s="222"/>
      <c r="N111" s="222"/>
      <c r="O111" s="222"/>
      <c r="P111" s="222"/>
      <c r="Q111" s="222"/>
      <c r="R111" s="222"/>
      <c r="S111" s="222"/>
      <c r="T111" s="222"/>
      <c r="U111" s="222"/>
      <c r="V111" s="22"/>
      <c r="W111" s="22"/>
      <c r="X111" s="22"/>
      <c r="Y111" s="22"/>
      <c r="Z111" s="22"/>
      <c r="AA111" s="22"/>
      <c r="AB111" s="22"/>
      <c r="AC111" s="22"/>
      <c r="AD111" s="22"/>
      <c r="AE111" s="22"/>
      <c r="AF111" s="22"/>
      <c r="AG111" s="22"/>
      <c r="AH111" s="22"/>
      <c r="AI111" s="22"/>
    </row>
    <row r="112" spans="2:35" ht="15" customHeight="1" x14ac:dyDescent="0.25">
      <c r="B112" s="12"/>
      <c r="C112" s="12"/>
      <c r="D112" s="12"/>
      <c r="E112" s="8" t="s">
        <v>273</v>
      </c>
      <c r="F112" s="47"/>
      <c r="G112" s="47"/>
      <c r="H112" s="47"/>
      <c r="I112" s="47"/>
      <c r="J112" s="47"/>
      <c r="K112" s="47"/>
      <c r="L112" s="47"/>
      <c r="M112" s="47"/>
      <c r="N112" s="47"/>
      <c r="O112" s="224"/>
      <c r="P112" s="47"/>
      <c r="Q112" s="47"/>
      <c r="R112" s="47"/>
      <c r="S112" s="47"/>
      <c r="T112" s="47"/>
      <c r="U112" s="47"/>
      <c r="V112" s="49"/>
      <c r="W112" s="49"/>
      <c r="X112" s="49"/>
      <c r="Y112" s="49"/>
      <c r="Z112" s="49"/>
      <c r="AA112" s="24"/>
      <c r="AB112" s="49"/>
      <c r="AC112" s="49"/>
      <c r="AD112" s="49"/>
      <c r="AE112" s="49"/>
      <c r="AF112" s="49"/>
      <c r="AG112" s="49"/>
      <c r="AH112" s="49"/>
      <c r="AI112" s="49"/>
    </row>
    <row r="113" spans="2:35" ht="15" customHeight="1" x14ac:dyDescent="0.25">
      <c r="B113" s="12"/>
      <c r="C113" s="12"/>
      <c r="D113" s="12"/>
      <c r="E113" s="8" t="s">
        <v>142</v>
      </c>
      <c r="F113" s="47"/>
      <c r="G113" s="47"/>
      <c r="H113" s="47"/>
      <c r="I113" s="47"/>
      <c r="J113" s="224"/>
      <c r="K113" s="224"/>
      <c r="L113" s="224"/>
      <c r="M113" s="224"/>
      <c r="N113" s="224"/>
      <c r="O113" s="224"/>
      <c r="P113" s="224"/>
      <c r="Q113" s="224"/>
      <c r="R113" s="224"/>
      <c r="S113" s="224"/>
      <c r="T113" s="224"/>
      <c r="U113" s="224"/>
      <c r="V113" s="24"/>
      <c r="W113" s="24"/>
      <c r="X113" s="24"/>
      <c r="Y113" s="24"/>
      <c r="Z113" s="24"/>
      <c r="AA113" s="24"/>
      <c r="AB113" s="24"/>
      <c r="AC113" s="24"/>
      <c r="AD113" s="24"/>
      <c r="AE113" s="24"/>
      <c r="AF113" s="24"/>
      <c r="AG113" s="24"/>
      <c r="AH113" s="24"/>
      <c r="AI113" s="24"/>
    </row>
    <row r="114" spans="2:35" ht="15" customHeight="1" x14ac:dyDescent="0.25">
      <c r="B114" s="12"/>
      <c r="C114" s="12"/>
      <c r="D114" s="12"/>
      <c r="E114" s="8" t="s">
        <v>143</v>
      </c>
      <c r="F114" s="47"/>
      <c r="G114" s="47"/>
      <c r="H114" s="47"/>
      <c r="I114" s="47"/>
      <c r="J114" s="224"/>
      <c r="K114" s="224"/>
      <c r="L114" s="224"/>
      <c r="M114" s="224"/>
      <c r="N114" s="224"/>
      <c r="O114" s="224"/>
      <c r="P114" s="224"/>
      <c r="Q114" s="224"/>
      <c r="R114" s="224"/>
      <c r="S114" s="224"/>
      <c r="T114" s="224"/>
      <c r="U114" s="224"/>
      <c r="V114" s="24"/>
      <c r="W114" s="24"/>
      <c r="X114" s="24"/>
      <c r="Y114" s="24"/>
      <c r="Z114" s="24"/>
      <c r="AA114" s="24"/>
      <c r="AB114" s="24"/>
      <c r="AC114" s="24"/>
      <c r="AD114" s="24"/>
      <c r="AE114" s="24"/>
      <c r="AF114" s="24"/>
      <c r="AG114" s="24"/>
      <c r="AH114" s="24"/>
      <c r="AI114" s="24"/>
    </row>
    <row r="115" spans="2:35" ht="15" customHeight="1" x14ac:dyDescent="0.25">
      <c r="B115" s="12"/>
      <c r="C115" s="12"/>
      <c r="D115" s="12"/>
      <c r="E115" s="8" t="s">
        <v>274</v>
      </c>
      <c r="F115" s="47"/>
      <c r="G115" s="47"/>
      <c r="H115" s="47"/>
      <c r="I115" s="47"/>
      <c r="J115" s="224"/>
      <c r="K115" s="224"/>
      <c r="L115" s="224"/>
      <c r="M115" s="224"/>
      <c r="N115" s="224"/>
      <c r="O115" s="224"/>
      <c r="P115" s="224"/>
      <c r="Q115" s="224"/>
      <c r="R115" s="224"/>
      <c r="S115" s="224"/>
      <c r="T115" s="224"/>
      <c r="U115" s="224"/>
      <c r="V115" s="24"/>
      <c r="W115" s="24"/>
      <c r="X115" s="24"/>
      <c r="Y115" s="24"/>
      <c r="Z115" s="24"/>
      <c r="AA115" s="24"/>
      <c r="AB115" s="24"/>
      <c r="AC115" s="24"/>
      <c r="AD115" s="24"/>
      <c r="AE115" s="24"/>
      <c r="AF115" s="24"/>
      <c r="AG115" s="24"/>
      <c r="AH115" s="24"/>
      <c r="AI115" s="24"/>
    </row>
    <row r="116" spans="2:35" ht="15" customHeight="1" x14ac:dyDescent="0.25">
      <c r="B116" s="12"/>
      <c r="C116" s="12"/>
      <c r="D116" s="12"/>
      <c r="E116" s="8" t="s">
        <v>144</v>
      </c>
      <c r="F116" s="47"/>
      <c r="G116" s="47"/>
      <c r="H116" s="47"/>
      <c r="I116" s="47"/>
      <c r="J116" s="224"/>
      <c r="K116" s="224"/>
      <c r="L116" s="224"/>
      <c r="M116" s="224"/>
      <c r="N116" s="224"/>
      <c r="O116" s="224"/>
      <c r="P116" s="224"/>
      <c r="Q116" s="224"/>
      <c r="R116" s="224"/>
      <c r="S116" s="224"/>
      <c r="T116" s="224"/>
      <c r="U116" s="224"/>
      <c r="V116" s="24"/>
      <c r="W116" s="24"/>
      <c r="X116" s="24"/>
      <c r="Y116" s="24"/>
      <c r="Z116" s="24"/>
      <c r="AA116" s="24"/>
      <c r="AB116" s="24"/>
      <c r="AC116" s="24"/>
      <c r="AD116" s="24"/>
      <c r="AE116" s="24"/>
      <c r="AF116" s="24"/>
      <c r="AG116" s="24"/>
      <c r="AH116" s="24"/>
      <c r="AI116" s="24"/>
    </row>
    <row r="117" spans="2:35" ht="15" customHeight="1" x14ac:dyDescent="0.25">
      <c r="B117" s="12"/>
      <c r="C117" s="12"/>
      <c r="D117" s="12"/>
      <c r="E117" s="8" t="s">
        <v>145</v>
      </c>
      <c r="F117" s="47"/>
      <c r="G117" s="47"/>
      <c r="H117" s="47"/>
      <c r="I117" s="47"/>
      <c r="J117" s="224"/>
      <c r="K117" s="224"/>
      <c r="L117" s="224"/>
      <c r="M117" s="224"/>
      <c r="N117" s="224"/>
      <c r="O117" s="224"/>
      <c r="P117" s="224"/>
      <c r="Q117" s="224"/>
      <c r="R117" s="224"/>
      <c r="S117" s="224"/>
      <c r="T117" s="224"/>
      <c r="U117" s="224"/>
      <c r="V117" s="24"/>
      <c r="W117" s="24"/>
      <c r="X117" s="24"/>
      <c r="Y117" s="24"/>
      <c r="Z117" s="24"/>
      <c r="AA117" s="24"/>
      <c r="AB117" s="24"/>
      <c r="AC117" s="24"/>
      <c r="AD117" s="24"/>
      <c r="AE117" s="24"/>
      <c r="AF117" s="24"/>
      <c r="AG117" s="24"/>
      <c r="AH117" s="24"/>
      <c r="AI117" s="24"/>
    </row>
    <row r="118" spans="2:35" ht="15" customHeight="1" x14ac:dyDescent="0.25">
      <c r="B118" s="12"/>
      <c r="C118" s="12"/>
      <c r="D118" s="12"/>
      <c r="E118" s="8" t="s">
        <v>275</v>
      </c>
      <c r="F118" s="47"/>
      <c r="G118" s="47"/>
      <c r="H118" s="47"/>
      <c r="I118" s="47"/>
      <c r="J118" s="47"/>
      <c r="K118" s="47"/>
      <c r="L118" s="47"/>
      <c r="M118" s="47"/>
      <c r="N118" s="47"/>
      <c r="O118" s="47"/>
      <c r="P118" s="47"/>
      <c r="Q118" s="47"/>
      <c r="R118" s="47"/>
      <c r="S118" s="47"/>
      <c r="T118" s="47"/>
      <c r="U118" s="47"/>
      <c r="V118" s="49"/>
      <c r="W118" s="49"/>
      <c r="X118" s="49"/>
      <c r="Y118" s="49"/>
      <c r="Z118" s="49"/>
      <c r="AA118" s="49"/>
      <c r="AB118" s="49"/>
      <c r="AC118" s="49"/>
      <c r="AD118" s="49"/>
      <c r="AE118" s="49"/>
      <c r="AF118" s="49"/>
      <c r="AG118" s="49"/>
      <c r="AH118" s="49"/>
      <c r="AI118" s="49"/>
    </row>
    <row r="119" spans="2:35" ht="15" customHeight="1" x14ac:dyDescent="0.25">
      <c r="B119" s="12"/>
      <c r="C119" s="12"/>
      <c r="D119" s="12"/>
      <c r="E119" s="52" t="s">
        <v>146</v>
      </c>
      <c r="F119" s="9"/>
      <c r="G119" s="9"/>
      <c r="H119" s="47"/>
      <c r="I119" s="9"/>
      <c r="J119" s="9"/>
      <c r="K119" s="9"/>
      <c r="L119" s="9"/>
      <c r="M119" s="221"/>
      <c r="N119" s="9"/>
      <c r="O119" s="9"/>
      <c r="P119" s="9"/>
      <c r="Q119" s="9"/>
      <c r="R119" s="9"/>
      <c r="S119" s="9"/>
      <c r="T119" s="9"/>
      <c r="U119" s="9"/>
      <c r="V119" s="20"/>
      <c r="W119" s="20"/>
      <c r="X119" s="20"/>
      <c r="Y119" s="19"/>
      <c r="Z119" s="20"/>
      <c r="AA119" s="20"/>
      <c r="AB119" s="20"/>
      <c r="AC119" s="20"/>
      <c r="AD119" s="20"/>
      <c r="AE119" s="20"/>
      <c r="AF119" s="20"/>
      <c r="AG119" s="20"/>
      <c r="AH119" s="20"/>
      <c r="AI119" s="20"/>
    </row>
    <row r="120" spans="2:35" ht="15" customHeight="1" x14ac:dyDescent="0.25">
      <c r="B120" s="12"/>
      <c r="C120" s="12"/>
      <c r="D120" s="12"/>
      <c r="E120" s="52" t="s">
        <v>147</v>
      </c>
      <c r="F120" s="9"/>
      <c r="G120" s="9"/>
      <c r="H120" s="47"/>
      <c r="I120" s="9"/>
      <c r="J120" s="9"/>
      <c r="K120" s="9"/>
      <c r="L120" s="9"/>
      <c r="M120" s="221"/>
      <c r="N120" s="9"/>
      <c r="O120" s="9"/>
      <c r="P120" s="9"/>
      <c r="Q120" s="9"/>
      <c r="R120" s="9"/>
      <c r="S120" s="9"/>
      <c r="T120" s="9"/>
      <c r="U120" s="9"/>
      <c r="V120" s="20"/>
      <c r="W120" s="20"/>
      <c r="X120" s="20"/>
      <c r="Y120" s="19"/>
      <c r="Z120" s="20"/>
      <c r="AA120" s="20"/>
      <c r="AB120" s="20"/>
      <c r="AC120" s="20"/>
      <c r="AD120" s="20"/>
      <c r="AE120" s="20"/>
      <c r="AF120" s="20"/>
      <c r="AG120" s="20"/>
      <c r="AH120" s="20"/>
      <c r="AI120" s="20"/>
    </row>
    <row r="121" spans="2:35" ht="15" customHeight="1" x14ac:dyDescent="0.25">
      <c r="B121" s="12"/>
      <c r="C121" s="12"/>
      <c r="D121" s="12"/>
      <c r="E121" s="52" t="s">
        <v>276</v>
      </c>
      <c r="F121" s="9"/>
      <c r="G121" s="9"/>
      <c r="H121" s="47"/>
      <c r="I121" s="9"/>
      <c r="J121" s="9"/>
      <c r="K121" s="9"/>
      <c r="L121" s="9"/>
      <c r="M121" s="221"/>
      <c r="N121" s="9"/>
      <c r="O121" s="9"/>
      <c r="P121" s="9"/>
      <c r="Q121" s="9"/>
      <c r="R121" s="9"/>
      <c r="S121" s="9"/>
      <c r="T121" s="9"/>
      <c r="U121" s="9"/>
      <c r="V121" s="20"/>
      <c r="W121" s="20"/>
      <c r="X121" s="20"/>
      <c r="Y121" s="19"/>
      <c r="Z121" s="20"/>
      <c r="AA121" s="20"/>
      <c r="AB121" s="20"/>
      <c r="AC121" s="20"/>
      <c r="AD121" s="20"/>
      <c r="AE121" s="20"/>
      <c r="AF121" s="20"/>
      <c r="AG121" s="20"/>
      <c r="AH121" s="20"/>
      <c r="AI121" s="20"/>
    </row>
    <row r="122" spans="2:35" ht="15" customHeight="1" x14ac:dyDescent="0.25">
      <c r="B122" s="12"/>
      <c r="C122" s="12"/>
      <c r="D122" s="12"/>
      <c r="E122" s="52" t="s">
        <v>148</v>
      </c>
      <c r="F122" s="9"/>
      <c r="G122" s="9"/>
      <c r="H122" s="47"/>
      <c r="I122" s="9"/>
      <c r="J122" s="9"/>
      <c r="K122" s="9"/>
      <c r="L122" s="9"/>
      <c r="M122" s="221"/>
      <c r="N122" s="9"/>
      <c r="O122" s="9"/>
      <c r="P122" s="9"/>
      <c r="Q122" s="9"/>
      <c r="R122" s="9"/>
      <c r="S122" s="9"/>
      <c r="T122" s="9"/>
      <c r="U122" s="9"/>
      <c r="V122" s="20"/>
      <c r="W122" s="20"/>
      <c r="X122" s="20"/>
      <c r="Y122" s="19"/>
      <c r="Z122" s="20"/>
      <c r="AA122" s="20"/>
      <c r="AB122" s="20"/>
      <c r="AC122" s="20"/>
      <c r="AD122" s="20"/>
      <c r="AE122" s="20"/>
      <c r="AF122" s="20"/>
      <c r="AG122" s="20"/>
      <c r="AH122" s="20"/>
      <c r="AI122" s="20"/>
    </row>
    <row r="123" spans="2:35" ht="15" customHeight="1" x14ac:dyDescent="0.25">
      <c r="B123" s="12"/>
      <c r="C123" s="12"/>
      <c r="D123" s="12"/>
      <c r="E123" s="52" t="s">
        <v>149</v>
      </c>
      <c r="F123" s="9"/>
      <c r="G123" s="9"/>
      <c r="H123" s="47"/>
      <c r="I123" s="9"/>
      <c r="J123" s="9"/>
      <c r="K123" s="9"/>
      <c r="L123" s="9"/>
      <c r="M123" s="221"/>
      <c r="N123" s="9"/>
      <c r="O123" s="9"/>
      <c r="P123" s="9"/>
      <c r="Q123" s="9"/>
      <c r="R123" s="9"/>
      <c r="S123" s="9"/>
      <c r="T123" s="9"/>
      <c r="U123" s="9"/>
      <c r="V123" s="20"/>
      <c r="W123" s="20"/>
      <c r="X123" s="20"/>
      <c r="Y123" s="19"/>
      <c r="Z123" s="20"/>
      <c r="AA123" s="20"/>
      <c r="AB123" s="20"/>
      <c r="AC123" s="20"/>
      <c r="AD123" s="20"/>
      <c r="AE123" s="20"/>
      <c r="AF123" s="20"/>
      <c r="AG123" s="20"/>
      <c r="AH123" s="20"/>
      <c r="AI123" s="20"/>
    </row>
    <row r="124" spans="2:35" ht="15" customHeight="1" x14ac:dyDescent="0.25">
      <c r="B124" s="12"/>
      <c r="C124" s="12"/>
      <c r="D124" s="12"/>
      <c r="E124" s="52" t="s">
        <v>277</v>
      </c>
      <c r="F124" s="9"/>
      <c r="G124" s="9"/>
      <c r="H124" s="47"/>
      <c r="I124" s="9"/>
      <c r="J124" s="9"/>
      <c r="K124" s="9"/>
      <c r="L124" s="9"/>
      <c r="M124" s="221"/>
      <c r="N124" s="9"/>
      <c r="O124" s="9"/>
      <c r="P124" s="9"/>
      <c r="Q124" s="9"/>
      <c r="R124" s="9"/>
      <c r="S124" s="9"/>
      <c r="T124" s="9"/>
      <c r="U124" s="9"/>
      <c r="V124" s="20"/>
      <c r="W124" s="20"/>
      <c r="X124" s="20"/>
      <c r="Y124" s="19"/>
      <c r="Z124" s="20"/>
      <c r="AA124" s="20"/>
      <c r="AB124" s="20"/>
      <c r="AC124" s="20"/>
      <c r="AD124" s="20"/>
      <c r="AE124" s="20"/>
      <c r="AF124" s="20"/>
      <c r="AG124" s="20"/>
      <c r="AH124" s="20"/>
      <c r="AI124" s="20"/>
    </row>
    <row r="125" spans="2:35" ht="15" customHeight="1" x14ac:dyDescent="0.25">
      <c r="B125" s="12"/>
      <c r="C125" s="12"/>
      <c r="D125" s="12"/>
      <c r="E125" s="52" t="s">
        <v>150</v>
      </c>
      <c r="F125" s="9"/>
      <c r="G125" s="9"/>
      <c r="H125" s="47"/>
      <c r="I125" s="9"/>
      <c r="J125" s="9"/>
      <c r="K125" s="9"/>
      <c r="L125" s="9"/>
      <c r="M125" s="221"/>
      <c r="N125" s="9"/>
      <c r="O125" s="9"/>
      <c r="P125" s="9"/>
      <c r="Q125" s="9"/>
      <c r="R125" s="9"/>
      <c r="S125" s="9"/>
      <c r="T125" s="9"/>
      <c r="U125" s="9"/>
      <c r="V125" s="20"/>
      <c r="W125" s="20"/>
      <c r="X125" s="20"/>
      <c r="Y125" s="19"/>
      <c r="Z125" s="20"/>
      <c r="AA125" s="20"/>
      <c r="AB125" s="20"/>
      <c r="AC125" s="20"/>
      <c r="AD125" s="20"/>
      <c r="AE125" s="20"/>
      <c r="AF125" s="20"/>
      <c r="AG125" s="20"/>
      <c r="AH125" s="20"/>
      <c r="AI125" s="20"/>
    </row>
    <row r="126" spans="2:35" ht="15" customHeight="1" x14ac:dyDescent="0.25">
      <c r="B126" s="12"/>
      <c r="C126" s="12"/>
      <c r="D126" s="12"/>
      <c r="E126" s="52" t="s">
        <v>151</v>
      </c>
      <c r="F126" s="9"/>
      <c r="G126" s="9"/>
      <c r="H126" s="47"/>
      <c r="I126" s="9"/>
      <c r="J126" s="9"/>
      <c r="K126" s="9"/>
      <c r="L126" s="9"/>
      <c r="M126" s="221"/>
      <c r="N126" s="9"/>
      <c r="O126" s="9"/>
      <c r="P126" s="9"/>
      <c r="Q126" s="9"/>
      <c r="R126" s="9"/>
      <c r="S126" s="9"/>
      <c r="T126" s="9"/>
      <c r="U126" s="9"/>
      <c r="V126" s="20"/>
      <c r="W126" s="20"/>
      <c r="X126" s="20"/>
      <c r="Y126" s="19"/>
      <c r="Z126" s="20"/>
      <c r="AA126" s="20"/>
      <c r="AB126" s="20"/>
      <c r="AC126" s="20"/>
      <c r="AD126" s="20"/>
      <c r="AE126" s="20"/>
      <c r="AF126" s="20"/>
      <c r="AG126" s="20"/>
      <c r="AH126" s="20"/>
      <c r="AI126" s="20"/>
    </row>
    <row r="127" spans="2:35" ht="15" customHeight="1" x14ac:dyDescent="0.25">
      <c r="B127" s="12"/>
      <c r="C127" s="12"/>
      <c r="D127" s="12"/>
      <c r="E127" s="52" t="s">
        <v>278</v>
      </c>
      <c r="F127" s="9"/>
      <c r="G127" s="9"/>
      <c r="H127" s="47"/>
      <c r="I127" s="9"/>
      <c r="J127" s="9"/>
      <c r="K127" s="9"/>
      <c r="L127" s="9"/>
      <c r="M127" s="221"/>
      <c r="N127" s="9"/>
      <c r="O127" s="9"/>
      <c r="P127" s="9"/>
      <c r="Q127" s="9"/>
      <c r="R127" s="9"/>
      <c r="S127" s="9"/>
      <c r="T127" s="9"/>
      <c r="U127" s="9"/>
      <c r="V127" s="20"/>
      <c r="W127" s="20"/>
      <c r="X127" s="20"/>
      <c r="Y127" s="19"/>
      <c r="Z127" s="20"/>
      <c r="AA127" s="20"/>
      <c r="AB127" s="20"/>
      <c r="AC127" s="20"/>
      <c r="AD127" s="20"/>
      <c r="AE127" s="20"/>
      <c r="AF127" s="20"/>
      <c r="AG127" s="20"/>
      <c r="AH127" s="20"/>
      <c r="AI127" s="20"/>
    </row>
    <row r="128" spans="2:35" ht="15" customHeight="1" x14ac:dyDescent="0.25">
      <c r="B128" s="12"/>
      <c r="C128" s="12"/>
      <c r="D128" s="12"/>
      <c r="E128" s="52" t="s">
        <v>152</v>
      </c>
      <c r="F128" s="9"/>
      <c r="G128" s="9"/>
      <c r="H128" s="47"/>
      <c r="I128" s="9"/>
      <c r="J128" s="9"/>
      <c r="K128" s="9"/>
      <c r="L128" s="9"/>
      <c r="M128" s="221"/>
      <c r="N128" s="9"/>
      <c r="O128" s="9"/>
      <c r="P128" s="9"/>
      <c r="Q128" s="9"/>
      <c r="R128" s="9"/>
      <c r="S128" s="9"/>
      <c r="T128" s="9"/>
      <c r="U128" s="9"/>
      <c r="V128" s="20"/>
      <c r="W128" s="20"/>
      <c r="X128" s="20"/>
      <c r="Y128" s="19"/>
      <c r="Z128" s="20"/>
      <c r="AA128" s="20"/>
      <c r="AB128" s="20"/>
      <c r="AC128" s="20"/>
      <c r="AD128" s="20"/>
      <c r="AE128" s="20"/>
      <c r="AF128" s="20"/>
      <c r="AG128" s="20"/>
      <c r="AH128" s="20"/>
      <c r="AI128" s="20"/>
    </row>
    <row r="129" spans="2:35" ht="15" customHeight="1" x14ac:dyDescent="0.25">
      <c r="B129" s="12"/>
      <c r="C129" s="12"/>
      <c r="D129" s="12"/>
      <c r="E129" s="52" t="s">
        <v>153</v>
      </c>
      <c r="F129" s="9"/>
      <c r="G129" s="9"/>
      <c r="H129" s="47"/>
      <c r="I129" s="9"/>
      <c r="J129" s="9"/>
      <c r="K129" s="9"/>
      <c r="L129" s="9"/>
      <c r="M129" s="221"/>
      <c r="N129" s="9"/>
      <c r="O129" s="9"/>
      <c r="P129" s="9"/>
      <c r="Q129" s="9"/>
      <c r="R129" s="9"/>
      <c r="S129" s="9"/>
      <c r="T129" s="9"/>
      <c r="U129" s="9"/>
      <c r="V129" s="20"/>
      <c r="W129" s="20"/>
      <c r="X129" s="20"/>
      <c r="Y129" s="19"/>
      <c r="Z129" s="20"/>
      <c r="AA129" s="20"/>
      <c r="AB129" s="20"/>
      <c r="AC129" s="20"/>
      <c r="AD129" s="20"/>
      <c r="AE129" s="20"/>
      <c r="AF129" s="20"/>
      <c r="AG129" s="20"/>
      <c r="AH129" s="20"/>
      <c r="AI129" s="20"/>
    </row>
    <row r="130" spans="2:35" ht="15" customHeight="1" x14ac:dyDescent="0.25">
      <c r="B130" s="12"/>
      <c r="C130" s="12"/>
      <c r="D130" s="12"/>
      <c r="E130" s="52" t="s">
        <v>279</v>
      </c>
      <c r="F130" s="9"/>
      <c r="G130" s="9"/>
      <c r="H130" s="47"/>
      <c r="I130" s="9"/>
      <c r="J130" s="9"/>
      <c r="K130" s="9"/>
      <c r="L130" s="9"/>
      <c r="M130" s="9"/>
      <c r="N130" s="9"/>
      <c r="O130" s="9"/>
      <c r="P130" s="9"/>
      <c r="Q130" s="9"/>
      <c r="R130" s="9"/>
      <c r="S130" s="9"/>
      <c r="T130" s="9"/>
      <c r="U130" s="9"/>
      <c r="V130" s="20"/>
      <c r="W130" s="20"/>
      <c r="X130" s="20"/>
      <c r="Y130" s="20"/>
      <c r="Z130" s="20"/>
      <c r="AA130" s="20"/>
      <c r="AB130" s="20"/>
      <c r="AC130" s="20"/>
      <c r="AD130" s="20"/>
      <c r="AE130" s="20"/>
      <c r="AF130" s="20"/>
      <c r="AG130" s="20"/>
      <c r="AH130" s="20"/>
      <c r="AI130" s="20"/>
    </row>
    <row r="131" spans="2:35" ht="15" customHeight="1" x14ac:dyDescent="0.25">
      <c r="B131" s="12"/>
      <c r="C131" s="12"/>
      <c r="D131" s="12"/>
      <c r="E131" s="8" t="s">
        <v>154</v>
      </c>
      <c r="F131" s="9"/>
      <c r="G131" s="9"/>
      <c r="H131" s="47"/>
      <c r="I131" s="47"/>
      <c r="J131" s="9"/>
      <c r="K131" s="9"/>
      <c r="L131" s="9"/>
      <c r="M131" s="9"/>
      <c r="N131" s="9"/>
      <c r="O131" s="9"/>
      <c r="P131" s="9"/>
      <c r="Q131" s="9"/>
      <c r="R131" s="9"/>
      <c r="S131" s="9"/>
      <c r="T131" s="9"/>
      <c r="U131" s="9"/>
      <c r="V131" s="20"/>
      <c r="W131" s="20"/>
      <c r="X131" s="20"/>
      <c r="Y131" s="20"/>
      <c r="Z131" s="20"/>
      <c r="AA131" s="20"/>
      <c r="AB131" s="20"/>
      <c r="AC131" s="20"/>
      <c r="AD131" s="20"/>
      <c r="AE131" s="20"/>
      <c r="AF131" s="20"/>
      <c r="AG131" s="20"/>
      <c r="AH131" s="20"/>
      <c r="AI131" s="19"/>
    </row>
    <row r="132" spans="2:35" ht="15" customHeight="1" x14ac:dyDescent="0.25">
      <c r="B132" s="12"/>
      <c r="C132" s="12"/>
      <c r="D132" s="12"/>
      <c r="E132" s="8" t="s">
        <v>155</v>
      </c>
      <c r="F132" s="9"/>
      <c r="G132" s="9"/>
      <c r="H132" s="47"/>
      <c r="I132" s="47"/>
      <c r="J132" s="9"/>
      <c r="K132" s="9"/>
      <c r="L132" s="9"/>
      <c r="M132" s="9"/>
      <c r="N132" s="9"/>
      <c r="O132" s="9"/>
      <c r="P132" s="9"/>
      <c r="Q132" s="9"/>
      <c r="R132" s="9"/>
      <c r="S132" s="9"/>
      <c r="T132" s="9"/>
      <c r="U132" s="9"/>
      <c r="V132" s="20"/>
      <c r="W132" s="20"/>
      <c r="X132" s="20"/>
      <c r="Y132" s="20"/>
      <c r="Z132" s="20"/>
      <c r="AA132" s="20"/>
      <c r="AB132" s="20"/>
      <c r="AC132" s="20"/>
      <c r="AD132" s="20"/>
      <c r="AE132" s="20"/>
      <c r="AF132" s="20"/>
      <c r="AG132" s="20"/>
      <c r="AH132" s="20"/>
      <c r="AI132" s="19"/>
    </row>
    <row r="133" spans="2:35" ht="15" customHeight="1" x14ac:dyDescent="0.25">
      <c r="B133" s="12"/>
      <c r="C133" s="12"/>
      <c r="D133" s="12"/>
      <c r="E133" s="8" t="s">
        <v>280</v>
      </c>
      <c r="F133" s="47"/>
      <c r="G133" s="9"/>
      <c r="H133" s="47"/>
      <c r="I133" s="47"/>
      <c r="J133" s="9"/>
      <c r="K133" s="9"/>
      <c r="L133" s="9"/>
      <c r="M133" s="9"/>
      <c r="N133" s="9"/>
      <c r="O133" s="9"/>
      <c r="P133" s="47"/>
      <c r="Q133" s="9"/>
      <c r="R133" s="9"/>
      <c r="S133" s="9"/>
      <c r="T133" s="9"/>
      <c r="U133" s="9"/>
      <c r="V133" s="20"/>
      <c r="W133" s="20"/>
      <c r="X133" s="20"/>
      <c r="Y133" s="20"/>
      <c r="Z133" s="20"/>
      <c r="AA133" s="20"/>
      <c r="AB133" s="49"/>
      <c r="AC133" s="20"/>
      <c r="AD133" s="20"/>
      <c r="AE133" s="20"/>
      <c r="AF133" s="20"/>
      <c r="AG133" s="20"/>
      <c r="AH133" s="20"/>
      <c r="AI133" s="19"/>
    </row>
    <row r="134" spans="2:35" ht="15" customHeight="1" x14ac:dyDescent="0.25">
      <c r="B134" s="12"/>
      <c r="C134" s="12"/>
      <c r="D134" s="12"/>
      <c r="E134" s="52" t="s">
        <v>156</v>
      </c>
      <c r="F134" s="47"/>
      <c r="G134" s="9"/>
      <c r="H134" s="47"/>
      <c r="I134" s="47"/>
      <c r="J134" s="9"/>
      <c r="K134" s="9"/>
      <c r="L134" s="9"/>
      <c r="M134" s="9"/>
      <c r="N134" s="9"/>
      <c r="O134" s="9"/>
      <c r="P134" s="47"/>
      <c r="Q134" s="9"/>
      <c r="R134" s="9"/>
      <c r="S134" s="9"/>
      <c r="T134" s="9"/>
      <c r="U134" s="9"/>
      <c r="V134" s="20"/>
      <c r="W134" s="20"/>
      <c r="X134" s="20"/>
      <c r="Y134" s="20"/>
      <c r="Z134" s="20"/>
      <c r="AA134" s="20"/>
      <c r="AB134" s="49"/>
      <c r="AC134" s="20"/>
      <c r="AD134" s="20"/>
      <c r="AE134" s="20"/>
      <c r="AF134" s="20"/>
      <c r="AG134" s="20"/>
      <c r="AH134" s="20"/>
      <c r="AI134" s="19"/>
    </row>
    <row r="135" spans="2:35" ht="15" customHeight="1" x14ac:dyDescent="0.25">
      <c r="B135" s="12"/>
      <c r="C135" s="12"/>
      <c r="D135" s="12"/>
      <c r="E135" s="52" t="s">
        <v>157</v>
      </c>
      <c r="F135" s="47"/>
      <c r="G135" s="9"/>
      <c r="H135" s="47"/>
      <c r="I135" s="47"/>
      <c r="J135" s="9"/>
      <c r="K135" s="9"/>
      <c r="L135" s="9"/>
      <c r="M135" s="9"/>
      <c r="N135" s="9"/>
      <c r="O135" s="9"/>
      <c r="P135" s="47"/>
      <c r="Q135" s="9"/>
      <c r="R135" s="9"/>
      <c r="S135" s="9"/>
      <c r="T135" s="9"/>
      <c r="U135" s="9"/>
      <c r="V135" s="20"/>
      <c r="W135" s="20"/>
      <c r="X135" s="20"/>
      <c r="Y135" s="20"/>
      <c r="Z135" s="20"/>
      <c r="AA135" s="20"/>
      <c r="AB135" s="49"/>
      <c r="AC135" s="20"/>
      <c r="AD135" s="20"/>
      <c r="AE135" s="20"/>
      <c r="AF135" s="20"/>
      <c r="AG135" s="20"/>
      <c r="AH135" s="20"/>
      <c r="AI135" s="19"/>
    </row>
    <row r="136" spans="2:35" ht="15" customHeight="1" x14ac:dyDescent="0.25">
      <c r="B136" s="12"/>
      <c r="C136" s="12"/>
      <c r="D136" s="12"/>
      <c r="E136" s="52" t="s">
        <v>281</v>
      </c>
      <c r="F136" s="47"/>
      <c r="G136" s="9"/>
      <c r="H136" s="47"/>
      <c r="I136" s="47"/>
      <c r="J136" s="9"/>
      <c r="K136" s="9"/>
      <c r="L136" s="9"/>
      <c r="M136" s="9"/>
      <c r="N136" s="9"/>
      <c r="O136" s="9"/>
      <c r="P136" s="47"/>
      <c r="Q136" s="9"/>
      <c r="R136" s="9"/>
      <c r="S136" s="9"/>
      <c r="T136" s="9"/>
      <c r="U136" s="9"/>
      <c r="V136" s="20"/>
      <c r="W136" s="20"/>
      <c r="X136" s="20"/>
      <c r="Y136" s="20"/>
      <c r="Z136" s="20"/>
      <c r="AA136" s="20"/>
      <c r="AB136" s="49"/>
      <c r="AC136" s="20"/>
      <c r="AD136" s="20"/>
      <c r="AE136" s="20"/>
      <c r="AF136" s="20"/>
      <c r="AG136" s="20"/>
      <c r="AH136" s="20"/>
      <c r="AI136" s="19"/>
    </row>
    <row r="137" spans="2:35" ht="15" customHeight="1" x14ac:dyDescent="0.25">
      <c r="B137" s="12"/>
      <c r="C137" s="12"/>
      <c r="D137" s="12"/>
      <c r="E137" s="8" t="s">
        <v>158</v>
      </c>
      <c r="F137" s="47"/>
      <c r="G137" s="9"/>
      <c r="H137" s="47"/>
      <c r="I137" s="47"/>
      <c r="J137" s="9"/>
      <c r="K137" s="9"/>
      <c r="L137" s="9"/>
      <c r="M137" s="9"/>
      <c r="N137" s="9"/>
      <c r="O137" s="9"/>
      <c r="P137" s="47"/>
      <c r="Q137" s="9"/>
      <c r="R137" s="9"/>
      <c r="S137" s="9"/>
      <c r="T137" s="9"/>
      <c r="U137" s="9"/>
      <c r="V137" s="20"/>
      <c r="W137" s="20"/>
      <c r="X137" s="20"/>
      <c r="Y137" s="20"/>
      <c r="Z137" s="20"/>
      <c r="AA137" s="20"/>
      <c r="AB137" s="49"/>
      <c r="AC137" s="20"/>
      <c r="AD137" s="20"/>
      <c r="AE137" s="20"/>
      <c r="AF137" s="20"/>
      <c r="AG137" s="20"/>
      <c r="AH137" s="20"/>
      <c r="AI137" s="19"/>
    </row>
    <row r="138" spans="2:35" ht="15" customHeight="1" x14ac:dyDescent="0.25">
      <c r="B138" s="12"/>
      <c r="C138" s="12"/>
      <c r="D138" s="12"/>
      <c r="E138" s="8" t="s">
        <v>159</v>
      </c>
      <c r="F138" s="47"/>
      <c r="G138" s="9"/>
      <c r="H138" s="47"/>
      <c r="I138" s="47"/>
      <c r="J138" s="9"/>
      <c r="K138" s="9"/>
      <c r="L138" s="9"/>
      <c r="M138" s="9"/>
      <c r="N138" s="9"/>
      <c r="O138" s="9"/>
      <c r="P138" s="47"/>
      <c r="Q138" s="9"/>
      <c r="R138" s="9"/>
      <c r="S138" s="9"/>
      <c r="T138" s="9"/>
      <c r="U138" s="9"/>
      <c r="V138" s="20"/>
      <c r="W138" s="20"/>
      <c r="X138" s="20"/>
      <c r="Y138" s="20"/>
      <c r="Z138" s="20"/>
      <c r="AA138" s="20"/>
      <c r="AB138" s="49"/>
      <c r="AC138" s="20"/>
      <c r="AD138" s="20"/>
      <c r="AE138" s="20"/>
      <c r="AF138" s="20"/>
      <c r="AG138" s="20"/>
      <c r="AH138" s="20"/>
      <c r="AI138" s="19"/>
    </row>
    <row r="139" spans="2:35" ht="15" customHeight="1" x14ac:dyDescent="0.25">
      <c r="B139" s="12"/>
      <c r="C139" s="12"/>
      <c r="D139" s="12"/>
      <c r="E139" s="8" t="s">
        <v>282</v>
      </c>
      <c r="F139" s="47"/>
      <c r="G139" s="9"/>
      <c r="H139" s="47"/>
      <c r="I139" s="47"/>
      <c r="J139" s="9"/>
      <c r="K139" s="9"/>
      <c r="L139" s="9"/>
      <c r="M139" s="9"/>
      <c r="N139" s="9"/>
      <c r="O139" s="9"/>
      <c r="P139" s="47"/>
      <c r="Q139" s="9"/>
      <c r="R139" s="9"/>
      <c r="S139" s="9"/>
      <c r="T139" s="9"/>
      <c r="U139" s="9"/>
      <c r="V139" s="20"/>
      <c r="W139" s="20"/>
      <c r="X139" s="20"/>
      <c r="Y139" s="20"/>
      <c r="Z139" s="20"/>
      <c r="AA139" s="20"/>
      <c r="AB139" s="49"/>
      <c r="AC139" s="20"/>
      <c r="AD139" s="20"/>
      <c r="AE139" s="20"/>
      <c r="AF139" s="20"/>
      <c r="AG139" s="20"/>
      <c r="AH139" s="20"/>
      <c r="AI139" s="19"/>
    </row>
    <row r="140" spans="2:35" ht="15" customHeight="1" x14ac:dyDescent="0.25">
      <c r="B140" s="12"/>
      <c r="C140" s="12"/>
      <c r="D140" s="12"/>
      <c r="E140" s="52" t="s">
        <v>160</v>
      </c>
      <c r="F140" s="47"/>
      <c r="G140" s="9"/>
      <c r="H140" s="47"/>
      <c r="I140" s="47"/>
      <c r="J140" s="9"/>
      <c r="K140" s="9"/>
      <c r="L140" s="9"/>
      <c r="M140" s="9"/>
      <c r="N140" s="9"/>
      <c r="O140" s="9"/>
      <c r="P140" s="47"/>
      <c r="Q140" s="9"/>
      <c r="R140" s="9"/>
      <c r="S140" s="9"/>
      <c r="T140" s="9"/>
      <c r="U140" s="9"/>
      <c r="V140" s="20"/>
      <c r="W140" s="20"/>
      <c r="X140" s="20"/>
      <c r="Y140" s="20"/>
      <c r="Z140" s="20"/>
      <c r="AA140" s="20"/>
      <c r="AB140" s="49"/>
      <c r="AC140" s="20"/>
      <c r="AD140" s="20"/>
      <c r="AE140" s="20"/>
      <c r="AF140" s="20"/>
      <c r="AG140" s="20"/>
      <c r="AH140" s="20"/>
      <c r="AI140" s="19"/>
    </row>
    <row r="141" spans="2:35" ht="15" customHeight="1" x14ac:dyDescent="0.25">
      <c r="B141" s="12"/>
      <c r="C141" s="12"/>
      <c r="D141" s="12"/>
      <c r="E141" s="52" t="s">
        <v>161</v>
      </c>
      <c r="F141" s="47"/>
      <c r="G141" s="9"/>
      <c r="H141" s="47"/>
      <c r="I141" s="47"/>
      <c r="J141" s="9"/>
      <c r="K141" s="9"/>
      <c r="L141" s="9"/>
      <c r="M141" s="9"/>
      <c r="N141" s="9"/>
      <c r="O141" s="9"/>
      <c r="P141" s="47"/>
      <c r="Q141" s="9"/>
      <c r="R141" s="9"/>
      <c r="S141" s="9"/>
      <c r="T141" s="9"/>
      <c r="U141" s="9"/>
      <c r="V141" s="20"/>
      <c r="W141" s="20"/>
      <c r="X141" s="20"/>
      <c r="Y141" s="20"/>
      <c r="Z141" s="20"/>
      <c r="AA141" s="20"/>
      <c r="AB141" s="49"/>
      <c r="AC141" s="20"/>
      <c r="AD141" s="20"/>
      <c r="AE141" s="20"/>
      <c r="AF141" s="20"/>
      <c r="AG141" s="20"/>
      <c r="AH141" s="20"/>
      <c r="AI141" s="19"/>
    </row>
    <row r="142" spans="2:35" ht="15" customHeight="1" x14ac:dyDescent="0.25">
      <c r="B142" s="12"/>
      <c r="C142" s="12"/>
      <c r="D142" s="12"/>
      <c r="E142" s="52" t="s">
        <v>283</v>
      </c>
      <c r="F142" s="47"/>
      <c r="G142" s="9"/>
      <c r="H142" s="47"/>
      <c r="I142" s="47"/>
      <c r="J142" s="9"/>
      <c r="K142" s="9"/>
      <c r="L142" s="9"/>
      <c r="M142" s="9"/>
      <c r="N142" s="9"/>
      <c r="O142" s="9"/>
      <c r="P142" s="47"/>
      <c r="Q142" s="9"/>
      <c r="R142" s="9"/>
      <c r="S142" s="9"/>
      <c r="T142" s="9"/>
      <c r="U142" s="9"/>
      <c r="V142" s="20"/>
      <c r="W142" s="20"/>
      <c r="X142" s="20"/>
      <c r="Y142" s="20"/>
      <c r="Z142" s="20"/>
      <c r="AA142" s="20"/>
      <c r="AB142" s="49"/>
      <c r="AC142" s="20"/>
      <c r="AD142" s="20"/>
      <c r="AE142" s="20"/>
      <c r="AF142" s="20"/>
      <c r="AG142" s="20"/>
      <c r="AH142" s="20"/>
      <c r="AI142" s="19"/>
    </row>
    <row r="143" spans="2:35" ht="15" customHeight="1" x14ac:dyDescent="0.25">
      <c r="B143" s="12"/>
      <c r="C143" s="12"/>
      <c r="D143" s="12"/>
      <c r="E143" s="52" t="s">
        <v>162</v>
      </c>
      <c r="F143" s="47"/>
      <c r="G143" s="9"/>
      <c r="H143" s="47"/>
      <c r="I143" s="47"/>
      <c r="J143" s="9"/>
      <c r="K143" s="9"/>
      <c r="L143" s="9"/>
      <c r="M143" s="9"/>
      <c r="N143" s="9"/>
      <c r="O143" s="9"/>
      <c r="P143" s="47"/>
      <c r="Q143" s="9"/>
      <c r="R143" s="9"/>
      <c r="S143" s="9"/>
      <c r="T143" s="9"/>
      <c r="U143" s="9"/>
      <c r="V143" s="20"/>
      <c r="W143" s="20"/>
      <c r="X143" s="20"/>
      <c r="Y143" s="20"/>
      <c r="Z143" s="20"/>
      <c r="AA143" s="20"/>
      <c r="AB143" s="49"/>
      <c r="AC143" s="20"/>
      <c r="AD143" s="20"/>
      <c r="AE143" s="20"/>
      <c r="AF143" s="20"/>
      <c r="AG143" s="20"/>
      <c r="AH143" s="20"/>
      <c r="AI143" s="19"/>
    </row>
    <row r="144" spans="2:35" ht="15" customHeight="1" x14ac:dyDescent="0.25">
      <c r="B144" s="12"/>
      <c r="C144" s="12"/>
      <c r="D144" s="12"/>
      <c r="E144" s="52" t="s">
        <v>163</v>
      </c>
      <c r="F144" s="47"/>
      <c r="G144" s="9"/>
      <c r="H144" s="47"/>
      <c r="I144" s="47"/>
      <c r="J144" s="9"/>
      <c r="K144" s="9"/>
      <c r="L144" s="9"/>
      <c r="M144" s="9"/>
      <c r="N144" s="9"/>
      <c r="O144" s="9"/>
      <c r="P144" s="47"/>
      <c r="Q144" s="9"/>
      <c r="R144" s="9"/>
      <c r="S144" s="9"/>
      <c r="T144" s="9"/>
      <c r="U144" s="9"/>
      <c r="V144" s="20"/>
      <c r="W144" s="20"/>
      <c r="X144" s="20"/>
      <c r="Y144" s="20"/>
      <c r="Z144" s="20"/>
      <c r="AA144" s="20"/>
      <c r="AB144" s="49"/>
      <c r="AC144" s="20"/>
      <c r="AD144" s="20"/>
      <c r="AE144" s="20"/>
      <c r="AF144" s="20"/>
      <c r="AG144" s="20"/>
      <c r="AH144" s="20"/>
      <c r="AI144" s="19"/>
    </row>
    <row r="145" spans="2:35" ht="15" customHeight="1" x14ac:dyDescent="0.25">
      <c r="B145" s="12"/>
      <c r="C145" s="12"/>
      <c r="D145" s="12"/>
      <c r="E145" s="52" t="s">
        <v>284</v>
      </c>
      <c r="F145" s="47"/>
      <c r="G145" s="9"/>
      <c r="H145" s="47"/>
      <c r="I145" s="47"/>
      <c r="J145" s="9"/>
      <c r="K145" s="9"/>
      <c r="L145" s="9"/>
      <c r="M145" s="9"/>
      <c r="N145" s="9"/>
      <c r="O145" s="9"/>
      <c r="P145" s="47"/>
      <c r="Q145" s="9"/>
      <c r="R145" s="9"/>
      <c r="S145" s="9"/>
      <c r="T145" s="9"/>
      <c r="U145" s="9"/>
      <c r="V145" s="20"/>
      <c r="W145" s="20"/>
      <c r="X145" s="20"/>
      <c r="Y145" s="20"/>
      <c r="Z145" s="20"/>
      <c r="AA145" s="20"/>
      <c r="AB145" s="49"/>
      <c r="AC145" s="20"/>
      <c r="AD145" s="20"/>
      <c r="AE145" s="20"/>
      <c r="AF145" s="20"/>
      <c r="AG145" s="20"/>
      <c r="AH145" s="20"/>
      <c r="AI145" s="19"/>
    </row>
    <row r="146" spans="2:35" ht="15" customHeight="1" x14ac:dyDescent="0.25">
      <c r="B146" s="12"/>
      <c r="C146" s="12"/>
      <c r="D146" s="12"/>
      <c r="E146" s="52" t="s">
        <v>164</v>
      </c>
      <c r="F146" s="47"/>
      <c r="G146" s="9"/>
      <c r="H146" s="47"/>
      <c r="I146" s="47"/>
      <c r="J146" s="9"/>
      <c r="K146" s="9"/>
      <c r="L146" s="9"/>
      <c r="M146" s="9"/>
      <c r="N146" s="9"/>
      <c r="O146" s="9"/>
      <c r="P146" s="47"/>
      <c r="Q146" s="9"/>
      <c r="R146" s="9"/>
      <c r="S146" s="9"/>
      <c r="T146" s="9"/>
      <c r="U146" s="9"/>
      <c r="V146" s="20"/>
      <c r="W146" s="20"/>
      <c r="X146" s="20"/>
      <c r="Y146" s="20"/>
      <c r="Z146" s="20"/>
      <c r="AA146" s="20"/>
      <c r="AB146" s="49"/>
      <c r="AC146" s="20"/>
      <c r="AD146" s="20"/>
      <c r="AE146" s="20"/>
      <c r="AF146" s="20"/>
      <c r="AG146" s="20"/>
      <c r="AH146" s="20"/>
      <c r="AI146" s="19"/>
    </row>
    <row r="147" spans="2:35" ht="15" customHeight="1" x14ac:dyDescent="0.25">
      <c r="B147" s="12"/>
      <c r="C147" s="12"/>
      <c r="D147" s="12"/>
      <c r="E147" s="52" t="s">
        <v>165</v>
      </c>
      <c r="F147" s="47"/>
      <c r="G147" s="9"/>
      <c r="H147" s="47"/>
      <c r="I147" s="47"/>
      <c r="J147" s="9"/>
      <c r="K147" s="9"/>
      <c r="L147" s="9"/>
      <c r="M147" s="9"/>
      <c r="N147" s="9"/>
      <c r="O147" s="9"/>
      <c r="P147" s="47"/>
      <c r="Q147" s="9"/>
      <c r="R147" s="9"/>
      <c r="S147" s="9"/>
      <c r="T147" s="9"/>
      <c r="U147" s="9"/>
      <c r="V147" s="20"/>
      <c r="W147" s="20"/>
      <c r="X147" s="20"/>
      <c r="Y147" s="20"/>
      <c r="Z147" s="20"/>
      <c r="AA147" s="20"/>
      <c r="AB147" s="49"/>
      <c r="AC147" s="20"/>
      <c r="AD147" s="20"/>
      <c r="AE147" s="20"/>
      <c r="AF147" s="20"/>
      <c r="AG147" s="20"/>
      <c r="AH147" s="20"/>
      <c r="AI147" s="19"/>
    </row>
    <row r="148" spans="2:35" ht="15" customHeight="1" x14ac:dyDescent="0.25">
      <c r="B148" s="12"/>
      <c r="C148" s="12"/>
      <c r="D148" s="12"/>
      <c r="E148" s="52" t="s">
        <v>285</v>
      </c>
      <c r="F148" s="47"/>
      <c r="G148" s="9"/>
      <c r="H148" s="47"/>
      <c r="I148" s="47"/>
      <c r="J148" s="9"/>
      <c r="K148" s="9"/>
      <c r="L148" s="9"/>
      <c r="M148" s="9"/>
      <c r="N148" s="9"/>
      <c r="O148" s="9"/>
      <c r="P148" s="47"/>
      <c r="Q148" s="9"/>
      <c r="R148" s="9"/>
      <c r="S148" s="9"/>
      <c r="T148" s="9"/>
      <c r="U148" s="9"/>
      <c r="V148" s="20"/>
      <c r="W148" s="20"/>
      <c r="X148" s="20"/>
      <c r="Y148" s="20"/>
      <c r="Z148" s="20"/>
      <c r="AA148" s="20"/>
      <c r="AB148" s="49"/>
      <c r="AC148" s="20"/>
      <c r="AD148" s="20"/>
      <c r="AE148" s="20"/>
      <c r="AF148" s="20"/>
      <c r="AG148" s="20"/>
      <c r="AH148" s="20"/>
      <c r="AI148" s="19"/>
    </row>
    <row r="149" spans="2:35" ht="15" customHeight="1" x14ac:dyDescent="0.25">
      <c r="B149" s="12"/>
      <c r="C149" s="12"/>
      <c r="D149" s="12"/>
      <c r="E149" s="52" t="s">
        <v>166</v>
      </c>
      <c r="F149" s="47"/>
      <c r="G149" s="47"/>
      <c r="H149" s="47"/>
      <c r="I149" s="47"/>
      <c r="J149" s="47"/>
      <c r="K149" s="47"/>
      <c r="L149" s="47"/>
      <c r="M149" s="47"/>
      <c r="N149" s="47"/>
      <c r="O149" s="47"/>
      <c r="P149" s="47"/>
      <c r="Q149" s="47"/>
      <c r="R149" s="47"/>
      <c r="S149" s="47"/>
      <c r="T149" s="47"/>
      <c r="U149" s="47"/>
      <c r="V149" s="49"/>
      <c r="W149" s="49"/>
      <c r="X149" s="49"/>
      <c r="Y149" s="49"/>
      <c r="Z149" s="49"/>
      <c r="AA149" s="49"/>
      <c r="AB149" s="49"/>
      <c r="AC149" s="49"/>
      <c r="AD149" s="49"/>
      <c r="AE149" s="49"/>
      <c r="AF149" s="49"/>
      <c r="AG149" s="49"/>
      <c r="AH149" s="49"/>
      <c r="AI149" s="49"/>
    </row>
    <row r="150" spans="2:35" ht="15" customHeight="1" x14ac:dyDescent="0.25">
      <c r="B150" s="12"/>
      <c r="C150" s="12"/>
      <c r="D150" s="12"/>
      <c r="E150" s="52" t="s">
        <v>167</v>
      </c>
      <c r="F150" s="47"/>
      <c r="G150" s="47"/>
      <c r="H150" s="47"/>
      <c r="I150" s="47"/>
      <c r="J150" s="47"/>
      <c r="K150" s="47"/>
      <c r="L150" s="47"/>
      <c r="M150" s="47"/>
      <c r="N150" s="47"/>
      <c r="O150" s="47"/>
      <c r="P150" s="47"/>
      <c r="Q150" s="47"/>
      <c r="R150" s="47"/>
      <c r="S150" s="47"/>
      <c r="T150" s="47"/>
      <c r="U150" s="47"/>
      <c r="V150" s="49"/>
      <c r="W150" s="49"/>
      <c r="X150" s="49"/>
      <c r="Y150" s="49"/>
      <c r="Z150" s="49"/>
      <c r="AA150" s="49"/>
      <c r="AB150" s="49"/>
      <c r="AC150" s="49"/>
      <c r="AD150" s="49"/>
      <c r="AE150" s="49"/>
      <c r="AF150" s="49"/>
      <c r="AG150" s="49"/>
      <c r="AH150" s="49"/>
      <c r="AI150" s="49"/>
    </row>
    <row r="151" spans="2:35" ht="15" customHeight="1" x14ac:dyDescent="0.25">
      <c r="B151" s="12"/>
      <c r="C151" s="12"/>
      <c r="D151" s="12"/>
      <c r="E151" s="52" t="s">
        <v>286</v>
      </c>
      <c r="F151" s="47"/>
      <c r="G151" s="47"/>
      <c r="H151" s="47"/>
      <c r="I151" s="47"/>
      <c r="J151" s="47"/>
      <c r="K151" s="47"/>
      <c r="L151" s="47"/>
      <c r="M151" s="47"/>
      <c r="N151" s="47"/>
      <c r="O151" s="47"/>
      <c r="P151" s="47"/>
      <c r="Q151" s="47"/>
      <c r="R151" s="47"/>
      <c r="S151" s="47"/>
      <c r="T151" s="47"/>
      <c r="U151" s="47"/>
      <c r="V151" s="49"/>
      <c r="W151" s="49"/>
      <c r="X151" s="49"/>
      <c r="Y151" s="49"/>
      <c r="Z151" s="49"/>
      <c r="AA151" s="49"/>
      <c r="AB151" s="49"/>
      <c r="AC151" s="49"/>
      <c r="AD151" s="49"/>
      <c r="AE151" s="49"/>
      <c r="AF151" s="49"/>
      <c r="AG151" s="49"/>
      <c r="AH151" s="49"/>
      <c r="AI151" s="49"/>
    </row>
    <row r="152" spans="2:35" ht="15" customHeight="1" x14ac:dyDescent="0.25">
      <c r="B152" s="12"/>
      <c r="C152" s="12"/>
      <c r="D152" s="12"/>
      <c r="E152" s="52" t="s">
        <v>168</v>
      </c>
      <c r="F152" s="47"/>
      <c r="G152" s="47"/>
      <c r="H152" s="47"/>
      <c r="I152" s="47"/>
      <c r="J152" s="47"/>
      <c r="K152" s="47"/>
      <c r="L152" s="47"/>
      <c r="M152" s="47"/>
      <c r="N152" s="47"/>
      <c r="O152" s="47"/>
      <c r="P152" s="47"/>
      <c r="Q152" s="47"/>
      <c r="R152" s="47"/>
      <c r="S152" s="47"/>
      <c r="T152" s="47"/>
      <c r="U152" s="47"/>
      <c r="V152" s="49"/>
      <c r="W152" s="49"/>
      <c r="X152" s="49"/>
      <c r="Y152" s="49"/>
      <c r="Z152" s="49"/>
      <c r="AA152" s="49"/>
      <c r="AB152" s="49"/>
      <c r="AC152" s="49"/>
      <c r="AD152" s="49"/>
      <c r="AE152" s="49"/>
      <c r="AF152" s="49"/>
      <c r="AG152" s="49"/>
      <c r="AH152" s="49"/>
      <c r="AI152" s="49"/>
    </row>
    <row r="153" spans="2:35" ht="15" customHeight="1" x14ac:dyDescent="0.25">
      <c r="B153" s="12"/>
      <c r="C153" s="12"/>
      <c r="D153" s="12"/>
      <c r="E153" s="52" t="s">
        <v>169</v>
      </c>
      <c r="F153" s="47"/>
      <c r="G153" s="47"/>
      <c r="H153" s="47"/>
      <c r="I153" s="47"/>
      <c r="J153" s="47"/>
      <c r="K153" s="47"/>
      <c r="L153" s="47"/>
      <c r="M153" s="47"/>
      <c r="N153" s="47"/>
      <c r="O153" s="47"/>
      <c r="P153" s="47"/>
      <c r="Q153" s="47"/>
      <c r="R153" s="47"/>
      <c r="S153" s="47"/>
      <c r="T153" s="47"/>
      <c r="U153" s="47"/>
      <c r="V153" s="49"/>
      <c r="W153" s="49"/>
      <c r="X153" s="49"/>
      <c r="Y153" s="49"/>
      <c r="Z153" s="49"/>
      <c r="AA153" s="49"/>
      <c r="AB153" s="49"/>
      <c r="AC153" s="49"/>
      <c r="AD153" s="49"/>
      <c r="AE153" s="49"/>
      <c r="AF153" s="49"/>
      <c r="AG153" s="49"/>
      <c r="AH153" s="49"/>
      <c r="AI153" s="49"/>
    </row>
    <row r="154" spans="2:35" ht="15" customHeight="1" x14ac:dyDescent="0.25">
      <c r="B154" s="12"/>
      <c r="C154" s="12"/>
      <c r="D154" s="12"/>
      <c r="E154" s="52" t="s">
        <v>287</v>
      </c>
      <c r="F154" s="47"/>
      <c r="G154" s="47"/>
      <c r="H154" s="47"/>
      <c r="I154" s="47"/>
      <c r="J154" s="47"/>
      <c r="K154" s="47"/>
      <c r="L154" s="47"/>
      <c r="M154" s="47"/>
      <c r="N154" s="47"/>
      <c r="O154" s="47"/>
      <c r="P154" s="47"/>
      <c r="Q154" s="47"/>
      <c r="R154" s="47"/>
      <c r="S154" s="47"/>
      <c r="T154" s="47"/>
      <c r="U154" s="47"/>
      <c r="V154" s="49"/>
      <c r="W154" s="49"/>
      <c r="X154" s="49"/>
      <c r="Y154" s="49"/>
      <c r="Z154" s="49"/>
      <c r="AA154" s="49"/>
      <c r="AB154" s="49"/>
      <c r="AC154" s="49"/>
      <c r="AD154" s="49"/>
      <c r="AE154" s="49"/>
      <c r="AF154" s="49"/>
      <c r="AG154" s="49"/>
      <c r="AH154" s="49"/>
      <c r="AI154" s="49"/>
    </row>
    <row r="155" spans="2:35" ht="15" customHeight="1" x14ac:dyDescent="0.25">
      <c r="B155" s="12"/>
      <c r="C155" s="12"/>
      <c r="D155" s="12"/>
      <c r="E155" s="8" t="s">
        <v>170</v>
      </c>
      <c r="F155" s="47"/>
      <c r="G155" s="47"/>
      <c r="H155" s="47"/>
      <c r="I155" s="47"/>
      <c r="J155" s="47"/>
      <c r="K155" s="47"/>
      <c r="L155" s="47"/>
      <c r="M155" s="47"/>
      <c r="N155" s="47"/>
      <c r="O155" s="47"/>
      <c r="P155" s="47"/>
      <c r="Q155" s="47"/>
      <c r="R155" s="47"/>
      <c r="S155" s="47"/>
      <c r="T155" s="47"/>
      <c r="U155" s="47"/>
      <c r="V155" s="49"/>
      <c r="W155" s="49"/>
      <c r="X155" s="49"/>
      <c r="Y155" s="49"/>
      <c r="Z155" s="49"/>
      <c r="AA155" s="49"/>
      <c r="AB155" s="49"/>
      <c r="AC155" s="49"/>
      <c r="AD155" s="49"/>
      <c r="AE155" s="49"/>
      <c r="AF155" s="49"/>
      <c r="AG155" s="49"/>
      <c r="AH155" s="49"/>
      <c r="AI155" s="49"/>
    </row>
    <row r="156" spans="2:35" ht="15" customHeight="1" x14ac:dyDescent="0.25">
      <c r="B156" s="12"/>
      <c r="C156" s="12"/>
      <c r="D156" s="12"/>
      <c r="E156" s="8" t="s">
        <v>171</v>
      </c>
      <c r="F156" s="47"/>
      <c r="G156" s="47"/>
      <c r="H156" s="47"/>
      <c r="I156" s="47"/>
      <c r="J156" s="47"/>
      <c r="K156" s="47"/>
      <c r="L156" s="47"/>
      <c r="M156" s="47"/>
      <c r="N156" s="47"/>
      <c r="O156" s="47"/>
      <c r="P156" s="47"/>
      <c r="Q156" s="47"/>
      <c r="R156" s="47"/>
      <c r="S156" s="47"/>
      <c r="T156" s="47"/>
      <c r="U156" s="47"/>
      <c r="V156" s="49"/>
      <c r="W156" s="49"/>
      <c r="X156" s="49"/>
      <c r="Y156" s="49"/>
      <c r="Z156" s="49"/>
      <c r="AA156" s="49"/>
      <c r="AB156" s="49"/>
      <c r="AC156" s="49"/>
      <c r="AD156" s="49"/>
      <c r="AE156" s="49"/>
      <c r="AF156" s="49"/>
      <c r="AG156" s="49"/>
      <c r="AH156" s="49"/>
      <c r="AI156" s="49"/>
    </row>
    <row r="157" spans="2:35" ht="15" customHeight="1" x14ac:dyDescent="0.25">
      <c r="B157" s="12"/>
      <c r="C157" s="12"/>
      <c r="D157" s="12"/>
      <c r="E157" s="8" t="s">
        <v>288</v>
      </c>
      <c r="F157" s="47"/>
      <c r="G157" s="47"/>
      <c r="H157" s="47"/>
      <c r="I157" s="47"/>
      <c r="J157" s="47"/>
      <c r="K157" s="47"/>
      <c r="L157" s="47"/>
      <c r="M157" s="47"/>
      <c r="N157" s="47"/>
      <c r="O157" s="47"/>
      <c r="P157" s="47"/>
      <c r="Q157" s="47"/>
      <c r="R157" s="47"/>
      <c r="S157" s="47"/>
      <c r="T157" s="47"/>
      <c r="U157" s="47"/>
      <c r="V157" s="49"/>
      <c r="W157" s="49"/>
      <c r="X157" s="49"/>
      <c r="Y157" s="49"/>
      <c r="Z157" s="49"/>
      <c r="AA157" s="49"/>
      <c r="AB157" s="49"/>
      <c r="AC157" s="49"/>
      <c r="AD157" s="49"/>
      <c r="AE157" s="49"/>
      <c r="AF157" s="49"/>
      <c r="AG157" s="49"/>
      <c r="AH157" s="49"/>
      <c r="AI157" s="49"/>
    </row>
    <row r="158" spans="2:35" ht="15" customHeight="1" x14ac:dyDescent="0.25">
      <c r="B158" s="12"/>
      <c r="C158" s="12"/>
      <c r="D158" s="12"/>
      <c r="E158" s="8" t="s">
        <v>172</v>
      </c>
      <c r="F158" s="47"/>
      <c r="G158" s="47"/>
      <c r="H158" s="47"/>
      <c r="I158" s="47"/>
      <c r="J158" s="47"/>
      <c r="K158" s="47"/>
      <c r="L158" s="47"/>
      <c r="M158" s="47"/>
      <c r="N158" s="47"/>
      <c r="O158" s="47"/>
      <c r="P158" s="47"/>
      <c r="Q158" s="47"/>
      <c r="R158" s="47"/>
      <c r="S158" s="47"/>
      <c r="T158" s="47"/>
      <c r="U158" s="47"/>
      <c r="V158" s="49"/>
      <c r="W158" s="49"/>
      <c r="X158" s="49"/>
      <c r="Y158" s="49"/>
      <c r="Z158" s="49"/>
      <c r="AA158" s="49"/>
      <c r="AB158" s="49"/>
      <c r="AC158" s="49"/>
      <c r="AD158" s="49"/>
      <c r="AE158" s="49"/>
      <c r="AF158" s="49"/>
      <c r="AG158" s="49"/>
      <c r="AH158" s="49"/>
      <c r="AI158" s="49"/>
    </row>
    <row r="159" spans="2:35" ht="15" customHeight="1" x14ac:dyDescent="0.25">
      <c r="B159" s="12"/>
      <c r="C159" s="12"/>
      <c r="D159" s="12"/>
      <c r="E159" s="8" t="s">
        <v>173</v>
      </c>
      <c r="F159" s="47"/>
      <c r="G159" s="47"/>
      <c r="H159" s="47"/>
      <c r="I159" s="47"/>
      <c r="J159" s="47"/>
      <c r="K159" s="47"/>
      <c r="L159" s="47"/>
      <c r="M159" s="47"/>
      <c r="N159" s="47"/>
      <c r="O159" s="47"/>
      <c r="P159" s="47"/>
      <c r="Q159" s="47"/>
      <c r="R159" s="47"/>
      <c r="S159" s="47"/>
      <c r="T159" s="47"/>
      <c r="U159" s="47"/>
      <c r="V159" s="49"/>
      <c r="W159" s="49"/>
      <c r="X159" s="49"/>
      <c r="Y159" s="49"/>
      <c r="Z159" s="49"/>
      <c r="AA159" s="49"/>
      <c r="AB159" s="49"/>
      <c r="AC159" s="49"/>
      <c r="AD159" s="49"/>
      <c r="AE159" s="49"/>
      <c r="AF159" s="49"/>
      <c r="AG159" s="49"/>
      <c r="AH159" s="49"/>
      <c r="AI159" s="49"/>
    </row>
    <row r="160" spans="2:35" ht="15" customHeight="1" x14ac:dyDescent="0.25">
      <c r="B160" s="12"/>
      <c r="C160" s="12"/>
      <c r="D160" s="12"/>
      <c r="E160" s="8" t="s">
        <v>289</v>
      </c>
      <c r="F160" s="47"/>
      <c r="G160" s="47"/>
      <c r="H160" s="47"/>
      <c r="I160" s="47"/>
      <c r="J160" s="47"/>
      <c r="K160" s="47"/>
      <c r="L160" s="47"/>
      <c r="M160" s="47"/>
      <c r="N160" s="47"/>
      <c r="O160" s="47"/>
      <c r="P160" s="47"/>
      <c r="Q160" s="47"/>
      <c r="R160" s="47"/>
      <c r="S160" s="47"/>
      <c r="T160" s="47"/>
      <c r="U160" s="47"/>
      <c r="V160" s="49"/>
      <c r="W160" s="49"/>
      <c r="X160" s="49"/>
      <c r="Y160" s="49"/>
      <c r="Z160" s="49"/>
      <c r="AA160" s="49"/>
      <c r="AB160" s="49"/>
      <c r="AC160" s="49"/>
      <c r="AD160" s="49"/>
      <c r="AE160" s="49"/>
      <c r="AF160" s="49"/>
      <c r="AG160" s="49"/>
      <c r="AH160" s="49"/>
      <c r="AI160" s="49"/>
    </row>
    <row r="161" spans="2:35" ht="15" customHeight="1" x14ac:dyDescent="0.25">
      <c r="B161" s="12"/>
      <c r="C161" s="12"/>
      <c r="D161" s="12"/>
      <c r="E161" s="8" t="s">
        <v>174</v>
      </c>
      <c r="F161" s="47"/>
      <c r="G161" s="47"/>
      <c r="H161" s="47"/>
      <c r="I161" s="47"/>
      <c r="J161" s="47"/>
      <c r="K161" s="47"/>
      <c r="L161" s="47"/>
      <c r="M161" s="47"/>
      <c r="N161" s="47"/>
      <c r="O161" s="47"/>
      <c r="P161" s="47"/>
      <c r="Q161" s="47"/>
      <c r="R161" s="47"/>
      <c r="S161" s="47"/>
      <c r="T161" s="47"/>
      <c r="U161" s="47"/>
      <c r="V161" s="49"/>
      <c r="W161" s="49"/>
      <c r="X161" s="49"/>
      <c r="Y161" s="49"/>
      <c r="Z161" s="49"/>
      <c r="AA161" s="49"/>
      <c r="AB161" s="49"/>
      <c r="AC161" s="49"/>
      <c r="AD161" s="49"/>
      <c r="AE161" s="49"/>
      <c r="AF161" s="49"/>
      <c r="AG161" s="49"/>
      <c r="AH161" s="49"/>
      <c r="AI161" s="49"/>
    </row>
    <row r="162" spans="2:35" ht="15" customHeight="1" x14ac:dyDescent="0.25">
      <c r="B162" s="12"/>
      <c r="C162" s="12"/>
      <c r="D162" s="12"/>
      <c r="E162" s="8" t="s">
        <v>175</v>
      </c>
      <c r="F162" s="47"/>
      <c r="G162" s="47"/>
      <c r="H162" s="47"/>
      <c r="I162" s="47"/>
      <c r="J162" s="47"/>
      <c r="K162" s="47"/>
      <c r="L162" s="47"/>
      <c r="M162" s="47"/>
      <c r="N162" s="47"/>
      <c r="O162" s="47"/>
      <c r="P162" s="47"/>
      <c r="Q162" s="47"/>
      <c r="R162" s="47"/>
      <c r="S162" s="47"/>
      <c r="T162" s="47"/>
      <c r="U162" s="47"/>
      <c r="V162" s="49"/>
      <c r="W162" s="49"/>
      <c r="X162" s="49"/>
      <c r="Y162" s="49"/>
      <c r="Z162" s="49"/>
      <c r="AA162" s="49"/>
      <c r="AB162" s="49"/>
      <c r="AC162" s="49"/>
      <c r="AD162" s="49"/>
      <c r="AE162" s="49"/>
      <c r="AF162" s="49"/>
      <c r="AG162" s="49"/>
      <c r="AH162" s="49"/>
      <c r="AI162" s="49"/>
    </row>
    <row r="163" spans="2:35" ht="15" customHeight="1" x14ac:dyDescent="0.25">
      <c r="B163" s="12"/>
      <c r="C163" s="12"/>
      <c r="D163" s="12"/>
      <c r="E163" s="8" t="s">
        <v>290</v>
      </c>
      <c r="F163" s="47"/>
      <c r="G163" s="47"/>
      <c r="H163" s="47"/>
      <c r="I163" s="47"/>
      <c r="J163" s="47"/>
      <c r="K163" s="47"/>
      <c r="L163" s="47"/>
      <c r="M163" s="47"/>
      <c r="N163" s="47"/>
      <c r="O163" s="47"/>
      <c r="P163" s="47"/>
      <c r="Q163" s="47"/>
      <c r="R163" s="47"/>
      <c r="S163" s="47"/>
      <c r="T163" s="47"/>
      <c r="U163" s="47"/>
      <c r="V163" s="49"/>
      <c r="W163" s="49"/>
      <c r="X163" s="49"/>
      <c r="Y163" s="49"/>
      <c r="Z163" s="49"/>
      <c r="AA163" s="49"/>
      <c r="AB163" s="49"/>
      <c r="AC163" s="49"/>
      <c r="AD163" s="49"/>
      <c r="AE163" s="49"/>
      <c r="AF163" s="49"/>
      <c r="AG163" s="49"/>
      <c r="AH163" s="49"/>
      <c r="AI163" s="49"/>
    </row>
    <row r="164" spans="2:35" ht="15" customHeight="1" x14ac:dyDescent="0.25">
      <c r="B164" s="12"/>
      <c r="C164" s="12"/>
      <c r="D164" s="12"/>
      <c r="E164" s="8" t="s">
        <v>176</v>
      </c>
      <c r="F164" s="47"/>
      <c r="G164" s="13"/>
      <c r="H164" s="47"/>
      <c r="I164" s="47"/>
      <c r="J164" s="47"/>
      <c r="K164" s="47"/>
      <c r="L164" s="47"/>
      <c r="M164" s="47"/>
      <c r="N164" s="47"/>
      <c r="O164" s="47"/>
      <c r="P164" s="47"/>
      <c r="Q164" s="47"/>
      <c r="R164" s="47"/>
      <c r="S164" s="47"/>
      <c r="T164" s="47"/>
      <c r="U164" s="47"/>
      <c r="V164" s="49"/>
      <c r="W164" s="49"/>
      <c r="X164" s="49"/>
      <c r="Y164" s="49"/>
      <c r="Z164" s="49"/>
      <c r="AA164" s="49"/>
      <c r="AB164" s="49"/>
      <c r="AC164" s="49"/>
      <c r="AD164" s="49"/>
      <c r="AE164" s="49"/>
      <c r="AF164" s="49"/>
      <c r="AG164" s="49"/>
      <c r="AH164" s="49"/>
      <c r="AI164" s="49"/>
    </row>
    <row r="165" spans="2:35" ht="15" customHeight="1" x14ac:dyDescent="0.25">
      <c r="B165" s="12"/>
      <c r="C165" s="12"/>
      <c r="D165" s="12"/>
      <c r="E165" s="8" t="s">
        <v>177</v>
      </c>
      <c r="F165" s="47"/>
      <c r="G165" s="13"/>
      <c r="H165" s="47"/>
      <c r="I165" s="47"/>
      <c r="J165" s="47"/>
      <c r="K165" s="47"/>
      <c r="L165" s="47"/>
      <c r="M165" s="47"/>
      <c r="N165" s="47"/>
      <c r="O165" s="47"/>
      <c r="P165" s="47"/>
      <c r="Q165" s="47"/>
      <c r="R165" s="47"/>
      <c r="S165" s="47"/>
      <c r="T165" s="47"/>
      <c r="U165" s="47"/>
      <c r="V165" s="49"/>
      <c r="W165" s="49"/>
      <c r="X165" s="49"/>
      <c r="Y165" s="49"/>
      <c r="Z165" s="49"/>
      <c r="AA165" s="49"/>
      <c r="AB165" s="49"/>
      <c r="AC165" s="49"/>
      <c r="AD165" s="49"/>
      <c r="AE165" s="49"/>
      <c r="AF165" s="49"/>
      <c r="AG165" s="49"/>
      <c r="AH165" s="49"/>
      <c r="AI165" s="49"/>
    </row>
    <row r="166" spans="2:35" ht="15" customHeight="1" x14ac:dyDescent="0.25">
      <c r="B166" s="12"/>
      <c r="C166" s="12"/>
      <c r="D166" s="12"/>
      <c r="E166" s="8" t="s">
        <v>291</v>
      </c>
      <c r="F166" s="47"/>
      <c r="G166" s="13"/>
      <c r="H166" s="47"/>
      <c r="I166" s="47"/>
      <c r="J166" s="47"/>
      <c r="K166" s="47"/>
      <c r="L166" s="47"/>
      <c r="M166" s="47"/>
      <c r="N166" s="47"/>
      <c r="O166" s="47"/>
      <c r="P166" s="47"/>
      <c r="Q166" s="47"/>
      <c r="R166" s="47"/>
      <c r="S166" s="47"/>
      <c r="T166" s="47"/>
      <c r="U166" s="47"/>
      <c r="V166" s="49"/>
      <c r="W166" s="49"/>
      <c r="X166" s="49"/>
      <c r="Y166" s="49"/>
      <c r="Z166" s="49"/>
      <c r="AA166" s="49"/>
      <c r="AB166" s="49"/>
      <c r="AC166" s="49"/>
      <c r="AD166" s="49"/>
      <c r="AE166" s="49"/>
      <c r="AF166" s="49"/>
      <c r="AG166" s="49"/>
      <c r="AH166" s="49"/>
      <c r="AI166" s="49"/>
    </row>
    <row r="167" spans="2:35" ht="15" customHeight="1" x14ac:dyDescent="0.25">
      <c r="B167" s="12"/>
      <c r="C167" s="12"/>
      <c r="D167" s="12"/>
      <c r="E167" s="8" t="s">
        <v>178</v>
      </c>
      <c r="F167" s="47"/>
      <c r="G167" s="13"/>
      <c r="H167" s="47"/>
      <c r="I167" s="47"/>
      <c r="J167" s="47"/>
      <c r="K167" s="47"/>
      <c r="L167" s="47"/>
      <c r="M167" s="47"/>
      <c r="N167" s="47"/>
      <c r="O167" s="47"/>
      <c r="P167" s="47"/>
      <c r="Q167" s="47"/>
      <c r="R167" s="47"/>
      <c r="S167" s="47"/>
      <c r="T167" s="47"/>
      <c r="U167" s="47"/>
      <c r="V167" s="49"/>
      <c r="W167" s="49"/>
      <c r="X167" s="49"/>
      <c r="Y167" s="49"/>
      <c r="Z167" s="49"/>
      <c r="AA167" s="49"/>
      <c r="AB167" s="49"/>
      <c r="AC167" s="49"/>
      <c r="AD167" s="49"/>
      <c r="AE167" s="49"/>
      <c r="AF167" s="49"/>
      <c r="AG167" s="49"/>
      <c r="AH167" s="49"/>
      <c r="AI167" s="49"/>
    </row>
    <row r="168" spans="2:35" ht="15" customHeight="1" x14ac:dyDescent="0.25">
      <c r="B168" s="12"/>
      <c r="C168" s="12"/>
      <c r="D168" s="12"/>
      <c r="E168" s="8" t="s">
        <v>179</v>
      </c>
      <c r="F168" s="47"/>
      <c r="G168" s="13"/>
      <c r="H168" s="47"/>
      <c r="I168" s="47"/>
      <c r="J168" s="47"/>
      <c r="K168" s="47"/>
      <c r="L168" s="47"/>
      <c r="M168" s="47"/>
      <c r="N168" s="47"/>
      <c r="O168" s="47"/>
      <c r="P168" s="47"/>
      <c r="Q168" s="47"/>
      <c r="R168" s="47"/>
      <c r="S168" s="47"/>
      <c r="T168" s="47"/>
      <c r="U168" s="47"/>
      <c r="V168" s="49"/>
      <c r="W168" s="49"/>
      <c r="X168" s="49"/>
      <c r="Y168" s="49"/>
      <c r="Z168" s="49"/>
      <c r="AA168" s="49"/>
      <c r="AB168" s="49"/>
      <c r="AC168" s="49"/>
      <c r="AD168" s="49"/>
      <c r="AE168" s="49"/>
      <c r="AF168" s="49"/>
      <c r="AG168" s="49"/>
      <c r="AH168" s="49"/>
      <c r="AI168" s="49"/>
    </row>
    <row r="169" spans="2:35" ht="15" customHeight="1" x14ac:dyDescent="0.25">
      <c r="B169" s="12"/>
      <c r="C169" s="12"/>
      <c r="D169" s="12"/>
      <c r="E169" s="8" t="s">
        <v>292</v>
      </c>
      <c r="F169" s="47"/>
      <c r="G169" s="13"/>
      <c r="H169" s="47"/>
      <c r="I169" s="47"/>
      <c r="J169" s="47"/>
      <c r="K169" s="47"/>
      <c r="L169" s="47"/>
      <c r="M169" s="47"/>
      <c r="N169" s="47"/>
      <c r="O169" s="47"/>
      <c r="P169" s="47"/>
      <c r="Q169" s="47"/>
      <c r="R169" s="47"/>
      <c r="S169" s="47"/>
      <c r="T169" s="47"/>
      <c r="U169" s="47"/>
      <c r="V169" s="49"/>
      <c r="W169" s="49"/>
      <c r="X169" s="49"/>
      <c r="Y169" s="49"/>
      <c r="Z169" s="49"/>
      <c r="AA169" s="49"/>
      <c r="AB169" s="49"/>
      <c r="AC169" s="49"/>
      <c r="AD169" s="49"/>
      <c r="AE169" s="49"/>
      <c r="AF169" s="49"/>
      <c r="AG169" s="49"/>
      <c r="AH169" s="49"/>
      <c r="AI169" s="49"/>
    </row>
    <row r="170" spans="2:35" ht="15" customHeight="1" x14ac:dyDescent="0.25">
      <c r="B170" s="12"/>
      <c r="C170" s="12"/>
      <c r="D170" s="12"/>
      <c r="E170" s="8" t="s">
        <v>180</v>
      </c>
      <c r="F170" s="47"/>
      <c r="G170" s="13"/>
      <c r="H170" s="47"/>
      <c r="I170" s="47"/>
      <c r="J170" s="47"/>
      <c r="K170" s="47"/>
      <c r="L170" s="47"/>
      <c r="M170" s="47"/>
      <c r="N170" s="47"/>
      <c r="O170" s="47"/>
      <c r="P170" s="47"/>
      <c r="Q170" s="47"/>
      <c r="R170" s="47"/>
      <c r="S170" s="47"/>
      <c r="T170" s="47"/>
      <c r="U170" s="47"/>
      <c r="V170" s="49"/>
      <c r="W170" s="49"/>
      <c r="X170" s="49"/>
      <c r="Y170" s="49"/>
      <c r="Z170" s="49"/>
      <c r="AA170" s="49"/>
      <c r="AB170" s="49"/>
      <c r="AC170" s="49"/>
      <c r="AD170" s="49"/>
      <c r="AE170" s="49"/>
      <c r="AF170" s="49"/>
      <c r="AG170" s="49"/>
      <c r="AH170" s="49"/>
      <c r="AI170" s="49"/>
    </row>
    <row r="171" spans="2:35" ht="15" customHeight="1" x14ac:dyDescent="0.25">
      <c r="B171" s="12"/>
      <c r="C171" s="12"/>
      <c r="D171" s="12"/>
      <c r="E171" s="8" t="s">
        <v>181</v>
      </c>
      <c r="F171" s="47"/>
      <c r="G171" s="13"/>
      <c r="H171" s="47"/>
      <c r="I171" s="47"/>
      <c r="J171" s="47"/>
      <c r="K171" s="47"/>
      <c r="L171" s="47"/>
      <c r="M171" s="47"/>
      <c r="N171" s="47"/>
      <c r="O171" s="47"/>
      <c r="P171" s="47"/>
      <c r="Q171" s="47"/>
      <c r="R171" s="47"/>
      <c r="S171" s="47"/>
      <c r="T171" s="47"/>
      <c r="U171" s="47"/>
      <c r="V171" s="49"/>
      <c r="W171" s="49"/>
      <c r="X171" s="49"/>
      <c r="Y171" s="49"/>
      <c r="Z171" s="49"/>
      <c r="AA171" s="49"/>
      <c r="AB171" s="49"/>
      <c r="AC171" s="49"/>
      <c r="AD171" s="49"/>
      <c r="AE171" s="49"/>
      <c r="AF171" s="49"/>
      <c r="AG171" s="49"/>
      <c r="AH171" s="49"/>
      <c r="AI171" s="49"/>
    </row>
    <row r="172" spans="2:35" ht="15" customHeight="1" x14ac:dyDescent="0.25">
      <c r="B172" s="12"/>
      <c r="C172" s="12"/>
      <c r="D172" s="12"/>
      <c r="E172" s="8" t="s">
        <v>293</v>
      </c>
      <c r="F172" s="47"/>
      <c r="G172" s="13"/>
      <c r="H172" s="47"/>
      <c r="I172" s="47"/>
      <c r="J172" s="47"/>
      <c r="K172" s="47"/>
      <c r="L172" s="47"/>
      <c r="M172" s="47"/>
      <c r="N172" s="47"/>
      <c r="O172" s="47"/>
      <c r="P172" s="47"/>
      <c r="Q172" s="47"/>
      <c r="R172" s="47"/>
      <c r="S172" s="47"/>
      <c r="T172" s="47"/>
      <c r="U172" s="47"/>
      <c r="V172" s="49"/>
      <c r="W172" s="49"/>
      <c r="X172" s="49"/>
      <c r="Y172" s="49"/>
      <c r="Z172" s="49"/>
      <c r="AA172" s="49"/>
      <c r="AB172" s="49"/>
      <c r="AC172" s="49"/>
      <c r="AD172" s="49"/>
      <c r="AE172" s="49"/>
      <c r="AF172" s="49"/>
      <c r="AG172" s="49"/>
      <c r="AH172" s="49"/>
      <c r="AI172" s="49"/>
    </row>
    <row r="173" spans="2:35" ht="15" customHeight="1" x14ac:dyDescent="0.25">
      <c r="B173" s="12"/>
      <c r="C173" s="12"/>
      <c r="D173" s="12"/>
      <c r="E173" s="8" t="s">
        <v>182</v>
      </c>
      <c r="F173" s="47"/>
      <c r="G173" s="47"/>
      <c r="H173" s="47"/>
      <c r="I173" s="47"/>
      <c r="J173" s="47"/>
      <c r="K173" s="47"/>
      <c r="L173" s="47"/>
      <c r="M173" s="47"/>
      <c r="N173" s="47"/>
      <c r="O173" s="47"/>
      <c r="P173" s="47"/>
      <c r="Q173" s="47"/>
      <c r="R173" s="47"/>
      <c r="S173" s="47"/>
      <c r="T173" s="47"/>
      <c r="U173" s="47"/>
      <c r="V173" s="49"/>
      <c r="W173" s="49"/>
      <c r="X173" s="49"/>
      <c r="Y173" s="49"/>
      <c r="Z173" s="49"/>
      <c r="AA173" s="49"/>
      <c r="AB173" s="49"/>
      <c r="AC173" s="49"/>
      <c r="AD173" s="49"/>
      <c r="AE173" s="49"/>
      <c r="AF173" s="49"/>
      <c r="AG173" s="49"/>
      <c r="AH173" s="49"/>
      <c r="AI173" s="49"/>
    </row>
    <row r="174" spans="2:35" ht="15" customHeight="1" x14ac:dyDescent="0.25">
      <c r="B174" s="12"/>
      <c r="C174" s="12"/>
      <c r="D174" s="12"/>
      <c r="E174" s="8" t="s">
        <v>183</v>
      </c>
      <c r="F174" s="47"/>
      <c r="G174" s="47"/>
      <c r="H174" s="47"/>
      <c r="I174" s="47"/>
      <c r="J174" s="47"/>
      <c r="K174" s="47"/>
      <c r="L174" s="47"/>
      <c r="M174" s="47"/>
      <c r="N174" s="47"/>
      <c r="O174" s="47"/>
      <c r="P174" s="47"/>
      <c r="Q174" s="47"/>
      <c r="R174" s="47"/>
      <c r="S174" s="47"/>
      <c r="T174" s="47"/>
      <c r="U174" s="47"/>
      <c r="V174" s="49"/>
      <c r="W174" s="49"/>
      <c r="X174" s="49"/>
      <c r="Y174" s="49"/>
      <c r="Z174" s="49"/>
      <c r="AA174" s="49"/>
      <c r="AB174" s="49"/>
      <c r="AC174" s="49"/>
      <c r="AD174" s="49"/>
      <c r="AE174" s="49"/>
      <c r="AF174" s="49"/>
      <c r="AG174" s="49"/>
      <c r="AH174" s="49"/>
      <c r="AI174" s="49"/>
    </row>
    <row r="175" spans="2:35" ht="15" customHeight="1" x14ac:dyDescent="0.25">
      <c r="B175" s="12"/>
      <c r="C175" s="12"/>
      <c r="D175" s="12"/>
      <c r="E175" s="8" t="s">
        <v>294</v>
      </c>
      <c r="F175" s="47"/>
      <c r="G175" s="47"/>
      <c r="H175" s="47"/>
      <c r="I175" s="47"/>
      <c r="J175" s="47"/>
      <c r="K175" s="47"/>
      <c r="L175" s="47"/>
      <c r="M175" s="47"/>
      <c r="N175" s="47"/>
      <c r="O175" s="47"/>
      <c r="P175" s="47"/>
      <c r="Q175" s="47"/>
      <c r="R175" s="47"/>
      <c r="S175" s="47"/>
      <c r="T175" s="47"/>
      <c r="U175" s="47"/>
      <c r="V175" s="49"/>
      <c r="W175" s="49"/>
      <c r="X175" s="49"/>
      <c r="Y175" s="49"/>
      <c r="Z175" s="49"/>
      <c r="AA175" s="49"/>
      <c r="AB175" s="49"/>
      <c r="AC175" s="49"/>
      <c r="AD175" s="49"/>
      <c r="AE175" s="49"/>
      <c r="AF175" s="49"/>
      <c r="AG175" s="49"/>
      <c r="AH175" s="49"/>
      <c r="AI175" s="49"/>
    </row>
    <row r="176" spans="2:35" ht="15" customHeight="1" x14ac:dyDescent="0.25">
      <c r="B176" s="12"/>
      <c r="C176" s="12"/>
      <c r="D176" s="12"/>
      <c r="E176" s="8" t="s">
        <v>184</v>
      </c>
      <c r="F176" s="9"/>
      <c r="G176" s="9"/>
      <c r="H176" s="47"/>
      <c r="I176" s="47"/>
      <c r="J176" s="47"/>
      <c r="K176" s="47"/>
      <c r="L176" s="47"/>
      <c r="M176" s="47"/>
      <c r="N176" s="47"/>
      <c r="O176" s="47"/>
      <c r="P176" s="47"/>
      <c r="Q176" s="47"/>
      <c r="R176" s="47"/>
      <c r="S176" s="47"/>
      <c r="T176" s="47"/>
      <c r="U176" s="47"/>
      <c r="V176" s="49"/>
      <c r="W176" s="49"/>
      <c r="X176" s="49"/>
      <c r="Y176" s="49"/>
      <c r="Z176" s="49"/>
      <c r="AA176" s="49"/>
      <c r="AB176" s="49"/>
      <c r="AC176" s="49"/>
      <c r="AD176" s="49"/>
      <c r="AE176" s="49"/>
      <c r="AF176" s="49"/>
      <c r="AG176" s="49"/>
      <c r="AH176" s="49"/>
      <c r="AI176" s="49"/>
    </row>
    <row r="177" spans="2:35" ht="15" customHeight="1" x14ac:dyDescent="0.25">
      <c r="B177" s="12"/>
      <c r="C177" s="12"/>
      <c r="D177" s="12"/>
      <c r="E177" s="8" t="s">
        <v>185</v>
      </c>
      <c r="F177" s="9"/>
      <c r="G177" s="9"/>
      <c r="H177" s="47"/>
      <c r="I177" s="47"/>
      <c r="J177" s="47"/>
      <c r="K177" s="47"/>
      <c r="L177" s="47"/>
      <c r="M177" s="47"/>
      <c r="N177" s="47"/>
      <c r="O177" s="47"/>
      <c r="P177" s="47"/>
      <c r="Q177" s="47"/>
      <c r="R177" s="47"/>
      <c r="S177" s="47"/>
      <c r="T177" s="47"/>
      <c r="U177" s="47"/>
      <c r="V177" s="49"/>
      <c r="W177" s="49"/>
      <c r="X177" s="49"/>
      <c r="Y177" s="49"/>
      <c r="Z177" s="49"/>
      <c r="AA177" s="49"/>
      <c r="AB177" s="49"/>
      <c r="AC177" s="49"/>
      <c r="AD177" s="49"/>
      <c r="AE177" s="49"/>
      <c r="AF177" s="49"/>
      <c r="AG177" s="49"/>
      <c r="AH177" s="49"/>
      <c r="AI177" s="49"/>
    </row>
    <row r="178" spans="2:35" ht="15" customHeight="1" x14ac:dyDescent="0.25">
      <c r="B178" s="12"/>
      <c r="C178" s="12"/>
      <c r="D178" s="12"/>
      <c r="E178" s="8" t="s">
        <v>295</v>
      </c>
      <c r="F178" s="9"/>
      <c r="G178" s="9"/>
      <c r="H178" s="47"/>
      <c r="I178" s="47"/>
      <c r="J178" s="47"/>
      <c r="K178" s="47"/>
      <c r="L178" s="47"/>
      <c r="M178" s="47"/>
      <c r="N178" s="47"/>
      <c r="O178" s="47"/>
      <c r="P178" s="47"/>
      <c r="Q178" s="47"/>
      <c r="R178" s="223"/>
      <c r="S178" s="47"/>
      <c r="T178" s="47"/>
      <c r="U178" s="47"/>
      <c r="V178" s="49"/>
      <c r="W178" s="49"/>
      <c r="X178" s="49"/>
      <c r="Y178" s="49"/>
      <c r="Z178" s="49"/>
      <c r="AA178" s="49"/>
      <c r="AB178" s="49"/>
      <c r="AC178" s="49"/>
      <c r="AD178" s="23"/>
      <c r="AE178" s="49"/>
      <c r="AF178" s="49"/>
      <c r="AG178" s="49"/>
      <c r="AH178" s="49"/>
      <c r="AI178" s="23"/>
    </row>
    <row r="179" spans="2:35" ht="15" customHeight="1" x14ac:dyDescent="0.25">
      <c r="B179" s="12"/>
      <c r="C179" s="12"/>
      <c r="D179" s="12"/>
      <c r="E179" s="8" t="s">
        <v>186</v>
      </c>
      <c r="F179" s="47"/>
      <c r="G179" s="47"/>
      <c r="H179" s="47"/>
      <c r="I179" s="47"/>
      <c r="J179" s="47"/>
      <c r="K179" s="47"/>
      <c r="L179" s="47"/>
      <c r="M179" s="47"/>
      <c r="N179" s="47"/>
      <c r="O179" s="47"/>
      <c r="P179" s="47"/>
      <c r="Q179" s="47"/>
      <c r="R179" s="47"/>
      <c r="S179" s="47"/>
      <c r="T179" s="47"/>
      <c r="U179" s="47"/>
      <c r="V179" s="49"/>
      <c r="W179" s="49"/>
      <c r="X179" s="49"/>
      <c r="Y179" s="49"/>
      <c r="Z179" s="49"/>
      <c r="AA179" s="49"/>
      <c r="AB179" s="49"/>
      <c r="AC179" s="49"/>
      <c r="AD179" s="49"/>
      <c r="AE179" s="49"/>
      <c r="AF179" s="49"/>
      <c r="AG179" s="49"/>
      <c r="AH179" s="49"/>
      <c r="AI179" s="49"/>
    </row>
    <row r="180" spans="2:35" ht="15" customHeight="1" x14ac:dyDescent="0.25">
      <c r="B180" s="12"/>
      <c r="C180" s="12"/>
      <c r="D180" s="12"/>
      <c r="E180" s="8" t="s">
        <v>187</v>
      </c>
      <c r="F180" s="47"/>
      <c r="G180" s="47"/>
      <c r="H180" s="47"/>
      <c r="I180" s="47"/>
      <c r="J180" s="47"/>
      <c r="K180" s="47"/>
      <c r="L180" s="47"/>
      <c r="M180" s="47"/>
      <c r="N180" s="47"/>
      <c r="O180" s="47"/>
      <c r="P180" s="47"/>
      <c r="Q180" s="47"/>
      <c r="R180" s="47"/>
      <c r="S180" s="47"/>
      <c r="T180" s="47"/>
      <c r="U180" s="47"/>
      <c r="V180" s="49"/>
      <c r="W180" s="49"/>
      <c r="X180" s="49"/>
      <c r="Y180" s="49"/>
      <c r="Z180" s="49"/>
      <c r="AA180" s="49"/>
      <c r="AB180" s="49"/>
      <c r="AC180" s="49"/>
      <c r="AD180" s="49"/>
      <c r="AE180" s="49"/>
      <c r="AF180" s="49"/>
      <c r="AG180" s="49"/>
      <c r="AH180" s="49"/>
      <c r="AI180" s="49"/>
    </row>
    <row r="181" spans="2:35" ht="15" customHeight="1" x14ac:dyDescent="0.25">
      <c r="B181" s="12"/>
      <c r="C181" s="12"/>
      <c r="D181" s="12"/>
      <c r="E181" s="8" t="s">
        <v>296</v>
      </c>
      <c r="F181" s="47"/>
      <c r="G181" s="47"/>
      <c r="H181" s="47"/>
      <c r="I181" s="47"/>
      <c r="J181" s="47"/>
      <c r="K181" s="47"/>
      <c r="L181" s="47"/>
      <c r="M181" s="47"/>
      <c r="N181" s="47"/>
      <c r="O181" s="47"/>
      <c r="P181" s="47"/>
      <c r="Q181" s="47"/>
      <c r="R181" s="47"/>
      <c r="S181" s="47"/>
      <c r="T181" s="47"/>
      <c r="U181" s="47"/>
      <c r="V181" s="49"/>
      <c r="W181" s="49"/>
      <c r="X181" s="49"/>
      <c r="Y181" s="49"/>
      <c r="Z181" s="49"/>
      <c r="AA181" s="49"/>
      <c r="AB181" s="49"/>
      <c r="AC181" s="49"/>
      <c r="AD181" s="49"/>
      <c r="AE181" s="49"/>
      <c r="AF181" s="49"/>
      <c r="AG181" s="49"/>
      <c r="AH181" s="49"/>
      <c r="AI181" s="49"/>
    </row>
    <row r="182" spans="2:35" ht="15" customHeight="1" x14ac:dyDescent="0.25">
      <c r="B182" s="12"/>
      <c r="C182" s="12"/>
      <c r="D182" s="12"/>
      <c r="E182" s="8" t="s">
        <v>188</v>
      </c>
      <c r="F182" s="47"/>
      <c r="G182" s="47"/>
      <c r="H182" s="47"/>
      <c r="I182" s="47"/>
      <c r="J182" s="47"/>
      <c r="K182" s="47"/>
      <c r="L182" s="47"/>
      <c r="M182" s="47"/>
      <c r="N182" s="47"/>
      <c r="O182" s="47"/>
      <c r="P182" s="47"/>
      <c r="Q182" s="47"/>
      <c r="R182" s="47"/>
      <c r="S182" s="47"/>
      <c r="T182" s="47"/>
      <c r="U182" s="47"/>
      <c r="V182" s="49"/>
      <c r="W182" s="49"/>
      <c r="X182" s="49"/>
      <c r="Y182" s="49"/>
      <c r="Z182" s="49"/>
      <c r="AA182" s="49"/>
      <c r="AB182" s="49"/>
      <c r="AC182" s="49"/>
      <c r="AD182" s="49"/>
      <c r="AE182" s="49"/>
      <c r="AF182" s="49"/>
      <c r="AG182" s="49"/>
      <c r="AH182" s="49"/>
      <c r="AI182" s="49"/>
    </row>
    <row r="183" spans="2:35" ht="15" customHeight="1" x14ac:dyDescent="0.25">
      <c r="B183" s="12"/>
      <c r="C183" s="12"/>
      <c r="D183" s="12"/>
      <c r="E183" s="8" t="s">
        <v>189</v>
      </c>
      <c r="F183" s="47"/>
      <c r="G183" s="47"/>
      <c r="H183" s="47"/>
      <c r="I183" s="47"/>
      <c r="J183" s="47"/>
      <c r="K183" s="47"/>
      <c r="L183" s="47"/>
      <c r="M183" s="47"/>
      <c r="N183" s="47"/>
      <c r="O183" s="47"/>
      <c r="P183" s="47"/>
      <c r="Q183" s="47"/>
      <c r="R183" s="47"/>
      <c r="S183" s="47"/>
      <c r="T183" s="47"/>
      <c r="U183" s="47"/>
      <c r="V183" s="49"/>
      <c r="W183" s="49"/>
      <c r="X183" s="49"/>
      <c r="Y183" s="49"/>
      <c r="Z183" s="49"/>
      <c r="AA183" s="49"/>
      <c r="AB183" s="49"/>
      <c r="AC183" s="49"/>
      <c r="AD183" s="49"/>
      <c r="AE183" s="49"/>
      <c r="AF183" s="49"/>
      <c r="AG183" s="49"/>
      <c r="AH183" s="49"/>
      <c r="AI183" s="49"/>
    </row>
    <row r="184" spans="2:35" ht="15" customHeight="1" x14ac:dyDescent="0.25">
      <c r="B184" s="12"/>
      <c r="C184" s="12"/>
      <c r="D184" s="12"/>
      <c r="E184" s="8" t="s">
        <v>297</v>
      </c>
      <c r="F184" s="47"/>
      <c r="G184" s="47"/>
      <c r="H184" s="47"/>
      <c r="I184" s="47"/>
      <c r="J184" s="47"/>
      <c r="K184" s="47"/>
      <c r="L184" s="47"/>
      <c r="M184" s="47"/>
      <c r="N184" s="47"/>
      <c r="O184" s="47"/>
      <c r="P184" s="47"/>
      <c r="Q184" s="47"/>
      <c r="R184" s="47"/>
      <c r="S184" s="47"/>
      <c r="T184" s="47"/>
      <c r="U184" s="47"/>
      <c r="V184" s="49"/>
      <c r="W184" s="49"/>
      <c r="X184" s="49"/>
      <c r="Y184" s="49"/>
      <c r="Z184" s="49"/>
      <c r="AA184" s="49"/>
      <c r="AB184" s="49"/>
      <c r="AC184" s="49"/>
      <c r="AD184" s="49"/>
      <c r="AE184" s="49"/>
      <c r="AF184" s="49"/>
      <c r="AG184" s="49"/>
      <c r="AH184" s="49"/>
      <c r="AI184" s="49"/>
    </row>
    <row r="185" spans="2:35" ht="15" customHeight="1" x14ac:dyDescent="0.25">
      <c r="B185" s="12"/>
      <c r="C185" s="12"/>
      <c r="D185" s="12"/>
      <c r="E185" s="8" t="s">
        <v>190</v>
      </c>
      <c r="F185" s="47"/>
      <c r="G185" s="47"/>
      <c r="H185" s="47"/>
      <c r="I185" s="47"/>
      <c r="J185" s="47"/>
      <c r="K185" s="47"/>
      <c r="L185" s="47"/>
      <c r="M185" s="47"/>
      <c r="N185" s="47"/>
      <c r="O185" s="47"/>
      <c r="P185" s="47"/>
      <c r="Q185" s="47"/>
      <c r="R185" s="47"/>
      <c r="S185" s="47"/>
      <c r="T185" s="47"/>
      <c r="U185" s="47"/>
      <c r="V185" s="49"/>
      <c r="W185" s="49"/>
      <c r="X185" s="49"/>
      <c r="Y185" s="49"/>
      <c r="Z185" s="49"/>
      <c r="AA185" s="49"/>
      <c r="AB185" s="49"/>
      <c r="AC185" s="49"/>
      <c r="AD185" s="49"/>
      <c r="AE185" s="49"/>
      <c r="AF185" s="49"/>
      <c r="AG185" s="49"/>
      <c r="AH185" s="49"/>
      <c r="AI185" s="49"/>
    </row>
    <row r="186" spans="2:35" ht="15" customHeight="1" x14ac:dyDescent="0.25">
      <c r="B186" s="12"/>
      <c r="C186" s="12"/>
      <c r="D186" s="12"/>
      <c r="E186" s="8" t="s">
        <v>191</v>
      </c>
      <c r="F186" s="47"/>
      <c r="G186" s="47"/>
      <c r="H186" s="47"/>
      <c r="I186" s="47"/>
      <c r="J186" s="47"/>
      <c r="K186" s="47"/>
      <c r="L186" s="47"/>
      <c r="M186" s="47"/>
      <c r="N186" s="47"/>
      <c r="O186" s="47"/>
      <c r="P186" s="47"/>
      <c r="Q186" s="47"/>
      <c r="R186" s="47"/>
      <c r="S186" s="47"/>
      <c r="T186" s="47"/>
      <c r="U186" s="47"/>
      <c r="V186" s="49"/>
      <c r="W186" s="49"/>
      <c r="X186" s="49"/>
      <c r="Y186" s="49"/>
      <c r="Z186" s="49"/>
      <c r="AA186" s="49"/>
      <c r="AB186" s="49"/>
      <c r="AC186" s="49"/>
      <c r="AD186" s="49"/>
      <c r="AE186" s="49"/>
      <c r="AF186" s="49"/>
      <c r="AG186" s="49"/>
      <c r="AH186" s="49"/>
      <c r="AI186" s="49"/>
    </row>
    <row r="187" spans="2:35" ht="15" customHeight="1" x14ac:dyDescent="0.25">
      <c r="B187" s="12"/>
      <c r="C187" s="12"/>
      <c r="D187" s="12"/>
      <c r="E187" s="8" t="s">
        <v>298</v>
      </c>
      <c r="F187" s="47"/>
      <c r="G187" s="47"/>
      <c r="H187" s="47"/>
      <c r="I187" s="47"/>
      <c r="J187" s="47"/>
      <c r="K187" s="47"/>
      <c r="L187" s="47"/>
      <c r="M187" s="47"/>
      <c r="N187" s="47"/>
      <c r="O187" s="47"/>
      <c r="P187" s="47"/>
      <c r="Q187" s="47"/>
      <c r="R187" s="47"/>
      <c r="S187" s="47"/>
      <c r="T187" s="47"/>
      <c r="U187" s="47"/>
      <c r="V187" s="49"/>
      <c r="W187" s="49"/>
      <c r="X187" s="49"/>
      <c r="Y187" s="49"/>
      <c r="Z187" s="49"/>
      <c r="AA187" s="49"/>
      <c r="AB187" s="49"/>
      <c r="AC187" s="49"/>
      <c r="AD187" s="49"/>
      <c r="AE187" s="49"/>
      <c r="AF187" s="49"/>
      <c r="AG187" s="49"/>
      <c r="AH187" s="49"/>
      <c r="AI187" s="49"/>
    </row>
    <row r="188" spans="2:35" ht="15" customHeight="1" x14ac:dyDescent="0.25">
      <c r="B188" s="12"/>
      <c r="C188" s="12"/>
      <c r="D188" s="12"/>
      <c r="E188" s="8" t="s">
        <v>192</v>
      </c>
      <c r="F188" s="47"/>
      <c r="G188" s="47"/>
      <c r="H188" s="47"/>
      <c r="I188" s="47"/>
      <c r="J188" s="47"/>
      <c r="K188" s="47"/>
      <c r="L188" s="47"/>
      <c r="M188" s="47"/>
      <c r="N188" s="47"/>
      <c r="O188" s="47"/>
      <c r="P188" s="47"/>
      <c r="Q188" s="47"/>
      <c r="R188" s="47"/>
      <c r="S188" s="47"/>
      <c r="T188" s="47"/>
      <c r="U188" s="47"/>
      <c r="V188" s="49"/>
      <c r="W188" s="49"/>
      <c r="X188" s="49"/>
      <c r="Y188" s="49"/>
      <c r="Z188" s="49"/>
      <c r="AA188" s="49"/>
      <c r="AB188" s="49"/>
      <c r="AC188" s="49"/>
      <c r="AD188" s="49"/>
      <c r="AE188" s="49"/>
      <c r="AF188" s="49"/>
      <c r="AG188" s="49"/>
      <c r="AH188" s="49"/>
      <c r="AI188" s="49"/>
    </row>
    <row r="189" spans="2:35" ht="15" customHeight="1" x14ac:dyDescent="0.25">
      <c r="B189" s="12"/>
      <c r="C189" s="12"/>
      <c r="D189" s="12"/>
      <c r="E189" s="8" t="s">
        <v>193</v>
      </c>
      <c r="F189" s="47"/>
      <c r="G189" s="47"/>
      <c r="H189" s="47"/>
      <c r="I189" s="47"/>
      <c r="J189" s="47"/>
      <c r="K189" s="47"/>
      <c r="L189" s="47"/>
      <c r="M189" s="47"/>
      <c r="N189" s="47"/>
      <c r="O189" s="47"/>
      <c r="P189" s="47"/>
      <c r="Q189" s="47"/>
      <c r="R189" s="47"/>
      <c r="S189" s="47"/>
      <c r="T189" s="47"/>
      <c r="U189" s="47"/>
      <c r="V189" s="49"/>
      <c r="W189" s="49"/>
      <c r="X189" s="49"/>
      <c r="Y189" s="49"/>
      <c r="Z189" s="49"/>
      <c r="AA189" s="49"/>
      <c r="AB189" s="49"/>
      <c r="AC189" s="49"/>
      <c r="AD189" s="49"/>
      <c r="AE189" s="49"/>
      <c r="AF189" s="49"/>
      <c r="AG189" s="49"/>
      <c r="AH189" s="49"/>
      <c r="AI189" s="49"/>
    </row>
    <row r="190" spans="2:35" ht="15" customHeight="1" x14ac:dyDescent="0.25">
      <c r="B190" s="12"/>
      <c r="C190" s="12"/>
      <c r="D190" s="12"/>
      <c r="E190" s="8" t="s">
        <v>299</v>
      </c>
      <c r="F190" s="47"/>
      <c r="G190" s="47"/>
      <c r="H190" s="47"/>
      <c r="I190" s="47"/>
      <c r="J190" s="47"/>
      <c r="K190" s="47"/>
      <c r="L190" s="47"/>
      <c r="M190" s="47"/>
      <c r="N190" s="47"/>
      <c r="O190" s="47"/>
      <c r="P190" s="47"/>
      <c r="Q190" s="47"/>
      <c r="R190" s="47"/>
      <c r="S190" s="47"/>
      <c r="T190" s="47"/>
      <c r="U190" s="47"/>
      <c r="V190" s="49"/>
      <c r="W190" s="49"/>
      <c r="X190" s="49"/>
      <c r="Y190" s="49"/>
      <c r="Z190" s="49"/>
      <c r="AA190" s="49"/>
      <c r="AB190" s="49"/>
      <c r="AC190" s="49"/>
      <c r="AD190" s="49"/>
      <c r="AE190" s="49"/>
      <c r="AF190" s="49"/>
      <c r="AG190" s="49"/>
      <c r="AH190" s="49"/>
      <c r="AI190" s="49"/>
    </row>
    <row r="191" spans="2:35" ht="15" customHeight="1" x14ac:dyDescent="0.25">
      <c r="B191" s="12"/>
      <c r="C191" s="12"/>
      <c r="D191" s="12"/>
      <c r="E191" s="8" t="s">
        <v>194</v>
      </c>
      <c r="F191" s="47"/>
      <c r="G191" s="47"/>
      <c r="H191" s="47"/>
      <c r="I191" s="47"/>
      <c r="J191" s="47"/>
      <c r="K191" s="47"/>
      <c r="L191" s="47"/>
      <c r="M191" s="47"/>
      <c r="N191" s="47"/>
      <c r="O191" s="47"/>
      <c r="P191" s="47"/>
      <c r="Q191" s="47"/>
      <c r="R191" s="47"/>
      <c r="S191" s="47"/>
      <c r="T191" s="47"/>
      <c r="U191" s="47"/>
      <c r="V191" s="49"/>
      <c r="W191" s="49"/>
      <c r="X191" s="49"/>
      <c r="Y191" s="49"/>
      <c r="Z191" s="49"/>
      <c r="AA191" s="49"/>
      <c r="AB191" s="49"/>
      <c r="AC191" s="49"/>
      <c r="AD191" s="49"/>
      <c r="AE191" s="49"/>
      <c r="AF191" s="49"/>
      <c r="AG191" s="49"/>
      <c r="AH191" s="49"/>
      <c r="AI191" s="49"/>
    </row>
    <row r="192" spans="2:35" ht="15" customHeight="1" x14ac:dyDescent="0.25">
      <c r="B192" s="12"/>
      <c r="C192" s="12"/>
      <c r="D192" s="12"/>
      <c r="E192" s="8" t="s">
        <v>195</v>
      </c>
      <c r="F192" s="47"/>
      <c r="G192" s="47"/>
      <c r="H192" s="47"/>
      <c r="I192" s="47"/>
      <c r="J192" s="47"/>
      <c r="K192" s="47"/>
      <c r="L192" s="47"/>
      <c r="M192" s="47"/>
      <c r="N192" s="47"/>
      <c r="O192" s="47"/>
      <c r="P192" s="47"/>
      <c r="Q192" s="47"/>
      <c r="R192" s="47"/>
      <c r="S192" s="47"/>
      <c r="T192" s="47"/>
      <c r="U192" s="47"/>
      <c r="V192" s="49"/>
      <c r="W192" s="49"/>
      <c r="X192" s="49"/>
      <c r="Y192" s="49"/>
      <c r="Z192" s="49"/>
      <c r="AA192" s="49"/>
      <c r="AB192" s="49"/>
      <c r="AC192" s="49"/>
      <c r="AD192" s="49"/>
      <c r="AE192" s="49"/>
      <c r="AF192" s="49"/>
      <c r="AG192" s="49"/>
      <c r="AH192" s="49"/>
      <c r="AI192" s="49"/>
    </row>
    <row r="193" spans="2:35" ht="15" customHeight="1" x14ac:dyDescent="0.25">
      <c r="B193" s="12"/>
      <c r="C193" s="12"/>
      <c r="D193" s="12"/>
      <c r="E193" s="8" t="s">
        <v>300</v>
      </c>
      <c r="F193" s="47"/>
      <c r="G193" s="47"/>
      <c r="H193" s="47"/>
      <c r="I193" s="47"/>
      <c r="J193" s="47"/>
      <c r="K193" s="47"/>
      <c r="L193" s="47"/>
      <c r="M193" s="47"/>
      <c r="N193" s="47"/>
      <c r="O193" s="47"/>
      <c r="P193" s="47"/>
      <c r="Q193" s="47"/>
      <c r="R193" s="47"/>
      <c r="S193" s="47"/>
      <c r="T193" s="47"/>
      <c r="U193" s="47"/>
      <c r="V193" s="49"/>
      <c r="W193" s="49"/>
      <c r="X193" s="49"/>
      <c r="Y193" s="49"/>
      <c r="Z193" s="49"/>
      <c r="AA193" s="49"/>
      <c r="AB193" s="49"/>
      <c r="AC193" s="49"/>
      <c r="AD193" s="49"/>
      <c r="AE193" s="49"/>
      <c r="AF193" s="49"/>
      <c r="AG193" s="49"/>
      <c r="AH193" s="49"/>
      <c r="AI193" s="49"/>
    </row>
    <row r="194" spans="2:35" ht="15" customHeight="1" x14ac:dyDescent="0.25">
      <c r="B194" s="12"/>
      <c r="C194" s="12"/>
      <c r="D194" s="12"/>
      <c r="E194" s="8" t="s">
        <v>196</v>
      </c>
      <c r="F194" s="47"/>
      <c r="G194" s="47"/>
      <c r="H194" s="47"/>
      <c r="I194" s="47"/>
      <c r="J194" s="47"/>
      <c r="K194" s="47"/>
      <c r="L194" s="47"/>
      <c r="M194" s="47"/>
      <c r="N194" s="47"/>
      <c r="O194" s="47"/>
      <c r="P194" s="47"/>
      <c r="Q194" s="47"/>
      <c r="R194" s="47"/>
      <c r="S194" s="47"/>
      <c r="T194" s="47"/>
      <c r="U194" s="47"/>
      <c r="V194" s="49"/>
      <c r="W194" s="49"/>
      <c r="X194" s="49"/>
      <c r="Y194" s="49"/>
      <c r="Z194" s="49"/>
      <c r="AA194" s="49"/>
      <c r="AB194" s="49"/>
      <c r="AC194" s="49"/>
      <c r="AD194" s="49"/>
      <c r="AE194" s="49"/>
      <c r="AF194" s="49"/>
      <c r="AG194" s="49"/>
      <c r="AH194" s="49"/>
      <c r="AI194" s="49"/>
    </row>
    <row r="195" spans="2:35" ht="15" customHeight="1" x14ac:dyDescent="0.25">
      <c r="B195" s="12"/>
      <c r="C195" s="12"/>
      <c r="D195" s="12"/>
      <c r="E195" s="8" t="s">
        <v>197</v>
      </c>
      <c r="F195" s="47"/>
      <c r="G195" s="47"/>
      <c r="H195" s="47"/>
      <c r="I195" s="47"/>
      <c r="J195" s="47"/>
      <c r="K195" s="47"/>
      <c r="L195" s="47"/>
      <c r="M195" s="47"/>
      <c r="N195" s="47"/>
      <c r="O195" s="47"/>
      <c r="P195" s="47"/>
      <c r="Q195" s="47"/>
      <c r="R195" s="47"/>
      <c r="S195" s="47"/>
      <c r="T195" s="47"/>
      <c r="U195" s="47"/>
      <c r="V195" s="49"/>
      <c r="W195" s="49"/>
      <c r="X195" s="49"/>
      <c r="Y195" s="49"/>
      <c r="Z195" s="49"/>
      <c r="AA195" s="49"/>
      <c r="AB195" s="49"/>
      <c r="AC195" s="49"/>
      <c r="AD195" s="49"/>
      <c r="AE195" s="49"/>
      <c r="AF195" s="49"/>
      <c r="AG195" s="49"/>
      <c r="AH195" s="49"/>
      <c r="AI195" s="49"/>
    </row>
    <row r="196" spans="2:35" ht="15" customHeight="1" x14ac:dyDescent="0.25">
      <c r="B196" s="12"/>
      <c r="C196" s="12"/>
      <c r="D196" s="12"/>
      <c r="E196" s="8" t="s">
        <v>301</v>
      </c>
      <c r="F196" s="47"/>
      <c r="G196" s="47"/>
      <c r="H196" s="47"/>
      <c r="I196" s="47"/>
      <c r="J196" s="223"/>
      <c r="K196" s="223"/>
      <c r="L196" s="223"/>
      <c r="M196" s="223"/>
      <c r="N196" s="223"/>
      <c r="O196" s="223"/>
      <c r="P196" s="223"/>
      <c r="Q196" s="223"/>
      <c r="R196" s="223"/>
      <c r="S196" s="223"/>
      <c r="T196" s="223"/>
      <c r="U196" s="223"/>
      <c r="V196" s="23"/>
      <c r="W196" s="23"/>
      <c r="X196" s="23"/>
      <c r="Y196" s="23"/>
      <c r="Z196" s="23"/>
      <c r="AA196" s="23"/>
      <c r="AB196" s="23"/>
      <c r="AC196" s="23"/>
      <c r="AD196" s="23"/>
      <c r="AE196" s="23"/>
      <c r="AF196" s="23"/>
      <c r="AG196" s="23"/>
      <c r="AH196" s="23"/>
      <c r="AI196" s="23"/>
    </row>
    <row r="197" spans="2:35" ht="15" customHeight="1" x14ac:dyDescent="0.25">
      <c r="B197" s="12"/>
      <c r="C197" s="12"/>
      <c r="D197" s="12"/>
      <c r="E197" s="8" t="s">
        <v>198</v>
      </c>
      <c r="F197" s="47"/>
      <c r="G197" s="47"/>
      <c r="H197" s="47"/>
      <c r="I197" s="47"/>
      <c r="J197" s="223"/>
      <c r="K197" s="223"/>
      <c r="L197" s="223"/>
      <c r="M197" s="223"/>
      <c r="N197" s="223"/>
      <c r="O197" s="223"/>
      <c r="P197" s="223"/>
      <c r="Q197" s="223"/>
      <c r="R197" s="223"/>
      <c r="S197" s="223"/>
      <c r="T197" s="223"/>
      <c r="U197" s="223"/>
      <c r="V197" s="23"/>
      <c r="W197" s="23"/>
      <c r="X197" s="23"/>
      <c r="Y197" s="23"/>
      <c r="Z197" s="23"/>
      <c r="AA197" s="23"/>
      <c r="AB197" s="23"/>
      <c r="AC197" s="23"/>
      <c r="AD197" s="23"/>
      <c r="AE197" s="23"/>
      <c r="AF197" s="23"/>
      <c r="AG197" s="23"/>
      <c r="AH197" s="23"/>
      <c r="AI197" s="23"/>
    </row>
    <row r="198" spans="2:35" ht="15" customHeight="1" x14ac:dyDescent="0.25">
      <c r="B198" s="12"/>
      <c r="C198" s="12"/>
      <c r="D198" s="12"/>
      <c r="E198" s="8" t="s">
        <v>199</v>
      </c>
      <c r="F198" s="47"/>
      <c r="G198" s="47"/>
      <c r="H198" s="47"/>
      <c r="I198" s="47"/>
      <c r="J198" s="223"/>
      <c r="K198" s="223"/>
      <c r="L198" s="223"/>
      <c r="M198" s="223"/>
      <c r="N198" s="223"/>
      <c r="O198" s="223"/>
      <c r="P198" s="223"/>
      <c r="Q198" s="223"/>
      <c r="R198" s="223"/>
      <c r="S198" s="223"/>
      <c r="T198" s="223"/>
      <c r="U198" s="223"/>
      <c r="V198" s="23"/>
      <c r="W198" s="23"/>
      <c r="X198" s="23"/>
      <c r="Y198" s="23"/>
      <c r="Z198" s="23"/>
      <c r="AA198" s="23"/>
      <c r="AB198" s="23"/>
      <c r="AC198" s="23"/>
      <c r="AD198" s="23"/>
      <c r="AE198" s="23"/>
      <c r="AF198" s="23"/>
      <c r="AG198" s="23"/>
      <c r="AH198" s="23"/>
      <c r="AI198" s="23"/>
    </row>
    <row r="199" spans="2:35" ht="15" customHeight="1" x14ac:dyDescent="0.25">
      <c r="B199" s="12"/>
      <c r="C199" s="12"/>
      <c r="D199" s="12"/>
      <c r="E199" s="8" t="s">
        <v>302</v>
      </c>
      <c r="F199" s="47"/>
      <c r="G199" s="47"/>
      <c r="H199" s="47"/>
      <c r="I199" s="47"/>
      <c r="J199" s="223"/>
      <c r="K199" s="223"/>
      <c r="L199" s="223"/>
      <c r="M199" s="223"/>
      <c r="N199" s="223"/>
      <c r="O199" s="223"/>
      <c r="P199" s="223"/>
      <c r="Q199" s="223"/>
      <c r="R199" s="223"/>
      <c r="S199" s="223"/>
      <c r="T199" s="223"/>
      <c r="U199" s="223"/>
      <c r="V199" s="23"/>
      <c r="W199" s="23"/>
      <c r="X199" s="23"/>
      <c r="Y199" s="23"/>
      <c r="Z199" s="23"/>
      <c r="AA199" s="23"/>
      <c r="AB199" s="23"/>
      <c r="AC199" s="23"/>
      <c r="AD199" s="23"/>
      <c r="AE199" s="23"/>
      <c r="AF199" s="23"/>
      <c r="AG199" s="23"/>
      <c r="AH199" s="23"/>
      <c r="AI199" s="23"/>
    </row>
    <row r="200" spans="2:35" ht="15" customHeight="1" x14ac:dyDescent="0.25">
      <c r="B200" s="12"/>
      <c r="C200" s="12"/>
      <c r="D200" s="12"/>
      <c r="E200" s="8" t="s">
        <v>200</v>
      </c>
      <c r="F200" s="47"/>
      <c r="G200" s="47"/>
      <c r="H200" s="47"/>
      <c r="I200" s="47"/>
      <c r="J200" s="223"/>
      <c r="K200" s="223"/>
      <c r="L200" s="223"/>
      <c r="M200" s="223"/>
      <c r="N200" s="223"/>
      <c r="O200" s="223"/>
      <c r="P200" s="223"/>
      <c r="Q200" s="223"/>
      <c r="R200" s="223"/>
      <c r="S200" s="223"/>
      <c r="T200" s="223"/>
      <c r="U200" s="223"/>
      <c r="V200" s="23"/>
      <c r="W200" s="23"/>
      <c r="X200" s="23"/>
      <c r="Y200" s="23"/>
      <c r="Z200" s="23"/>
      <c r="AA200" s="23"/>
      <c r="AB200" s="23"/>
      <c r="AC200" s="23"/>
      <c r="AD200" s="23"/>
      <c r="AE200" s="23"/>
      <c r="AF200" s="23"/>
      <c r="AG200" s="23"/>
      <c r="AH200" s="23"/>
      <c r="AI200" s="23"/>
    </row>
    <row r="201" spans="2:35" ht="15" customHeight="1" x14ac:dyDescent="0.25">
      <c r="B201" s="12"/>
      <c r="C201" s="12"/>
      <c r="D201" s="12"/>
      <c r="E201" s="8" t="s">
        <v>201</v>
      </c>
      <c r="F201" s="47"/>
      <c r="G201" s="47"/>
      <c r="H201" s="47"/>
      <c r="I201" s="47"/>
      <c r="J201" s="223"/>
      <c r="K201" s="223"/>
      <c r="L201" s="223"/>
      <c r="M201" s="223"/>
      <c r="N201" s="223"/>
      <c r="O201" s="223"/>
      <c r="P201" s="223"/>
      <c r="Q201" s="223"/>
      <c r="R201" s="223"/>
      <c r="S201" s="223"/>
      <c r="T201" s="223"/>
      <c r="U201" s="223"/>
      <c r="V201" s="23"/>
      <c r="W201" s="23"/>
      <c r="X201" s="23"/>
      <c r="Y201" s="23"/>
      <c r="Z201" s="23"/>
      <c r="AA201" s="23"/>
      <c r="AB201" s="23"/>
      <c r="AC201" s="23"/>
      <c r="AD201" s="23"/>
      <c r="AE201" s="23"/>
      <c r="AF201" s="23"/>
      <c r="AG201" s="23"/>
      <c r="AH201" s="23"/>
      <c r="AI201" s="23"/>
    </row>
    <row r="202" spans="2:35" ht="15" customHeight="1" x14ac:dyDescent="0.25">
      <c r="B202" s="12"/>
      <c r="C202" s="12"/>
      <c r="D202" s="12"/>
      <c r="E202" s="8" t="s">
        <v>303</v>
      </c>
      <c r="F202" s="47"/>
      <c r="G202" s="47"/>
      <c r="H202" s="47"/>
      <c r="I202" s="47"/>
      <c r="J202" s="223"/>
      <c r="K202" s="223"/>
      <c r="L202" s="223"/>
      <c r="M202" s="223"/>
      <c r="N202" s="223"/>
      <c r="O202" s="223"/>
      <c r="P202" s="223"/>
      <c r="Q202" s="223"/>
      <c r="R202" s="223"/>
      <c r="S202" s="223"/>
      <c r="T202" s="223"/>
      <c r="U202" s="223"/>
      <c r="V202" s="23"/>
      <c r="W202" s="23"/>
      <c r="X202" s="23"/>
      <c r="Y202" s="23"/>
      <c r="Z202" s="23"/>
      <c r="AA202" s="23"/>
      <c r="AB202" s="23"/>
      <c r="AC202" s="23"/>
      <c r="AD202" s="23"/>
      <c r="AE202" s="23"/>
      <c r="AF202" s="23"/>
      <c r="AG202" s="23"/>
      <c r="AH202" s="23"/>
      <c r="AI202" s="23"/>
    </row>
    <row r="203" spans="2:35" ht="15" customHeight="1" x14ac:dyDescent="0.25">
      <c r="B203" s="12"/>
      <c r="C203" s="12"/>
      <c r="D203" s="12"/>
      <c r="E203" s="8" t="s">
        <v>202</v>
      </c>
      <c r="F203" s="47"/>
      <c r="G203" s="47"/>
      <c r="H203" s="47"/>
      <c r="I203" s="47"/>
      <c r="J203" s="223"/>
      <c r="K203" s="223"/>
      <c r="L203" s="223"/>
      <c r="M203" s="223"/>
      <c r="N203" s="223"/>
      <c r="O203" s="223"/>
      <c r="P203" s="223"/>
      <c r="Q203" s="223"/>
      <c r="R203" s="223"/>
      <c r="S203" s="223"/>
      <c r="T203" s="223"/>
      <c r="U203" s="223"/>
      <c r="V203" s="23"/>
      <c r="W203" s="23"/>
      <c r="X203" s="23"/>
      <c r="Y203" s="23"/>
      <c r="Z203" s="23"/>
      <c r="AA203" s="23"/>
      <c r="AB203" s="23"/>
      <c r="AC203" s="23"/>
      <c r="AD203" s="23"/>
      <c r="AE203" s="23"/>
      <c r="AF203" s="23"/>
      <c r="AG203" s="23"/>
      <c r="AH203" s="23"/>
      <c r="AI203" s="23"/>
    </row>
    <row r="204" spans="2:35" ht="15" customHeight="1" x14ac:dyDescent="0.25">
      <c r="B204" s="12"/>
      <c r="C204" s="12"/>
      <c r="D204" s="12"/>
      <c r="E204" s="8" t="s">
        <v>203</v>
      </c>
      <c r="F204" s="47"/>
      <c r="G204" s="47"/>
      <c r="H204" s="47"/>
      <c r="I204" s="47"/>
      <c r="J204" s="223"/>
      <c r="K204" s="223"/>
      <c r="L204" s="223"/>
      <c r="M204" s="223"/>
      <c r="N204" s="223"/>
      <c r="O204" s="223"/>
      <c r="P204" s="223"/>
      <c r="Q204" s="223"/>
      <c r="R204" s="223"/>
      <c r="S204" s="223"/>
      <c r="T204" s="223"/>
      <c r="U204" s="223"/>
      <c r="V204" s="23"/>
      <c r="W204" s="23"/>
      <c r="X204" s="23"/>
      <c r="Y204" s="23"/>
      <c r="Z204" s="23"/>
      <c r="AA204" s="23"/>
      <c r="AB204" s="23"/>
      <c r="AC204" s="23"/>
      <c r="AD204" s="23"/>
      <c r="AE204" s="23"/>
      <c r="AF204" s="23"/>
      <c r="AG204" s="23"/>
      <c r="AH204" s="23"/>
      <c r="AI204" s="23"/>
    </row>
    <row r="205" spans="2:35" ht="15" customHeight="1" x14ac:dyDescent="0.25">
      <c r="B205" s="12"/>
      <c r="C205" s="12"/>
      <c r="D205" s="12"/>
      <c r="E205" s="8" t="s">
        <v>304</v>
      </c>
      <c r="F205" s="47"/>
      <c r="G205" s="47"/>
      <c r="H205" s="47"/>
      <c r="I205" s="47"/>
      <c r="J205" s="223"/>
      <c r="K205" s="223"/>
      <c r="L205" s="223"/>
      <c r="M205" s="223"/>
      <c r="N205" s="223"/>
      <c r="O205" s="223"/>
      <c r="P205" s="223"/>
      <c r="Q205" s="223"/>
      <c r="R205" s="223"/>
      <c r="S205" s="223"/>
      <c r="T205" s="223"/>
      <c r="U205" s="223"/>
      <c r="V205" s="23"/>
      <c r="W205" s="23"/>
      <c r="X205" s="23"/>
      <c r="Y205" s="23"/>
      <c r="Z205" s="23"/>
      <c r="AA205" s="23"/>
      <c r="AB205" s="23"/>
      <c r="AC205" s="23"/>
      <c r="AD205" s="23"/>
      <c r="AE205" s="23"/>
      <c r="AF205" s="23"/>
      <c r="AG205" s="23"/>
      <c r="AH205" s="23"/>
      <c r="AI205" s="23"/>
    </row>
    <row r="206" spans="2:35" ht="15" customHeight="1" x14ac:dyDescent="0.25">
      <c r="B206" s="12"/>
      <c r="C206" s="12"/>
      <c r="D206" s="12"/>
      <c r="E206" s="8" t="s">
        <v>204</v>
      </c>
      <c r="F206" s="47"/>
      <c r="G206" s="47"/>
      <c r="H206" s="47"/>
      <c r="I206" s="47"/>
      <c r="J206" s="223"/>
      <c r="K206" s="223"/>
      <c r="L206" s="224"/>
      <c r="M206" s="223"/>
      <c r="N206" s="223"/>
      <c r="O206" s="223"/>
      <c r="P206" s="223"/>
      <c r="Q206" s="223"/>
      <c r="R206" s="223"/>
      <c r="S206" s="223"/>
      <c r="T206" s="223"/>
      <c r="U206" s="223"/>
      <c r="V206" s="23"/>
      <c r="W206" s="23"/>
      <c r="X206" s="24"/>
      <c r="Y206" s="23"/>
      <c r="Z206" s="23"/>
      <c r="AA206" s="23"/>
      <c r="AB206" s="23"/>
      <c r="AC206" s="23"/>
      <c r="AD206" s="23"/>
      <c r="AE206" s="23"/>
      <c r="AF206" s="23"/>
      <c r="AG206" s="23"/>
      <c r="AH206" s="23"/>
      <c r="AI206" s="23"/>
    </row>
    <row r="207" spans="2:35" ht="15" customHeight="1" x14ac:dyDescent="0.25">
      <c r="B207" s="12"/>
      <c r="C207" s="12"/>
      <c r="D207" s="12"/>
      <c r="E207" s="8" t="s">
        <v>205</v>
      </c>
      <c r="F207" s="47"/>
      <c r="G207" s="47"/>
      <c r="H207" s="47"/>
      <c r="I207" s="47"/>
      <c r="J207" s="223"/>
      <c r="K207" s="223"/>
      <c r="L207" s="224"/>
      <c r="M207" s="223"/>
      <c r="N207" s="223"/>
      <c r="O207" s="223"/>
      <c r="P207" s="223"/>
      <c r="Q207" s="223"/>
      <c r="R207" s="223"/>
      <c r="S207" s="223"/>
      <c r="T207" s="223"/>
      <c r="U207" s="223"/>
      <c r="V207" s="23"/>
      <c r="W207" s="23"/>
      <c r="X207" s="24"/>
      <c r="Y207" s="23"/>
      <c r="Z207" s="23"/>
      <c r="AA207" s="23"/>
      <c r="AB207" s="23"/>
      <c r="AC207" s="23"/>
      <c r="AD207" s="23"/>
      <c r="AE207" s="23"/>
      <c r="AF207" s="23"/>
      <c r="AG207" s="23"/>
      <c r="AH207" s="23"/>
      <c r="AI207" s="23"/>
    </row>
    <row r="208" spans="2:35" ht="15" customHeight="1" x14ac:dyDescent="0.25">
      <c r="B208" s="12"/>
      <c r="C208" s="12"/>
      <c r="D208" s="12"/>
      <c r="E208" s="8" t="s">
        <v>305</v>
      </c>
      <c r="F208" s="47"/>
      <c r="G208" s="47"/>
      <c r="H208" s="47"/>
      <c r="I208" s="47"/>
      <c r="J208" s="223"/>
      <c r="K208" s="223"/>
      <c r="L208" s="223"/>
      <c r="M208" s="223"/>
      <c r="N208" s="223"/>
      <c r="O208" s="223"/>
      <c r="P208" s="223"/>
      <c r="Q208" s="223"/>
      <c r="R208" s="223"/>
      <c r="S208" s="223"/>
      <c r="T208" s="223"/>
      <c r="U208" s="223"/>
      <c r="V208" s="23"/>
      <c r="W208" s="23"/>
      <c r="X208" s="23"/>
      <c r="Y208" s="23"/>
      <c r="Z208" s="23"/>
      <c r="AA208" s="23"/>
      <c r="AB208" s="23"/>
      <c r="AC208" s="23"/>
      <c r="AD208" s="23"/>
      <c r="AE208" s="23"/>
      <c r="AF208" s="23"/>
      <c r="AG208" s="23"/>
      <c r="AH208" s="23"/>
      <c r="AI208" s="23"/>
    </row>
    <row r="209" spans="2:35" ht="15" customHeight="1" x14ac:dyDescent="0.25">
      <c r="B209" s="12"/>
      <c r="C209" s="12"/>
      <c r="D209" s="12"/>
      <c r="E209" s="8" t="s">
        <v>206</v>
      </c>
      <c r="F209" s="47"/>
      <c r="G209" s="47"/>
      <c r="H209" s="47"/>
      <c r="I209" s="47"/>
      <c r="J209" s="47"/>
      <c r="K209" s="47"/>
      <c r="L209" s="47"/>
      <c r="M209" s="47"/>
      <c r="N209" s="47"/>
      <c r="O209" s="47"/>
      <c r="P209" s="47"/>
      <c r="Q209" s="47"/>
      <c r="R209" s="47"/>
      <c r="S209" s="47"/>
      <c r="T209" s="47"/>
      <c r="U209" s="47"/>
      <c r="V209" s="49"/>
      <c r="W209" s="49"/>
      <c r="X209" s="49"/>
      <c r="Y209" s="49"/>
      <c r="Z209" s="49"/>
      <c r="AA209" s="49"/>
      <c r="AB209" s="49"/>
      <c r="AC209" s="49"/>
      <c r="AD209" s="49"/>
      <c r="AE209" s="49"/>
      <c r="AF209" s="49"/>
      <c r="AG209" s="49"/>
      <c r="AH209" s="49"/>
      <c r="AI209" s="49"/>
    </row>
    <row r="210" spans="2:35" ht="15" customHeight="1" x14ac:dyDescent="0.25">
      <c r="B210" s="12"/>
      <c r="C210" s="12"/>
      <c r="D210" s="12"/>
      <c r="E210" s="8" t="s">
        <v>207</v>
      </c>
      <c r="F210" s="47"/>
      <c r="G210" s="47"/>
      <c r="H210" s="47"/>
      <c r="I210" s="47"/>
      <c r="J210" s="47"/>
      <c r="K210" s="47"/>
      <c r="L210" s="47"/>
      <c r="M210" s="47"/>
      <c r="N210" s="47"/>
      <c r="O210" s="47"/>
      <c r="P210" s="47"/>
      <c r="Q210" s="47"/>
      <c r="R210" s="47"/>
      <c r="S210" s="47"/>
      <c r="T210" s="47"/>
      <c r="U210" s="47"/>
      <c r="V210" s="49"/>
      <c r="W210" s="49"/>
      <c r="X210" s="49"/>
      <c r="Y210" s="49"/>
      <c r="Z210" s="49"/>
      <c r="AA210" s="49"/>
      <c r="AB210" s="49"/>
      <c r="AC210" s="49"/>
      <c r="AD210" s="49"/>
      <c r="AE210" s="49"/>
      <c r="AF210" s="49"/>
      <c r="AG210" s="49"/>
      <c r="AH210" s="49"/>
      <c r="AI210" s="49"/>
    </row>
    <row r="211" spans="2:35" ht="15" customHeight="1" x14ac:dyDescent="0.25">
      <c r="B211" s="12"/>
      <c r="C211" s="12"/>
      <c r="D211" s="12"/>
      <c r="E211" s="8" t="s">
        <v>306</v>
      </c>
      <c r="F211" s="47"/>
      <c r="G211" s="47"/>
      <c r="H211" s="47"/>
      <c r="I211" s="47"/>
      <c r="J211" s="47"/>
      <c r="K211" s="47"/>
      <c r="L211" s="47"/>
      <c r="M211" s="47"/>
      <c r="N211" s="47"/>
      <c r="O211" s="47"/>
      <c r="P211" s="47"/>
      <c r="Q211" s="47"/>
      <c r="R211" s="47"/>
      <c r="S211" s="47"/>
      <c r="T211" s="47"/>
      <c r="U211" s="47"/>
      <c r="V211" s="49"/>
      <c r="W211" s="49"/>
      <c r="X211" s="49"/>
      <c r="Y211" s="49"/>
      <c r="Z211" s="49"/>
      <c r="AA211" s="49"/>
      <c r="AB211" s="49"/>
      <c r="AC211" s="49"/>
      <c r="AD211" s="49"/>
      <c r="AE211" s="49"/>
      <c r="AF211" s="49"/>
      <c r="AG211" s="49"/>
      <c r="AH211" s="49"/>
      <c r="AI211" s="49"/>
    </row>
    <row r="212" spans="2:35" ht="15" customHeight="1" x14ac:dyDescent="0.25">
      <c r="B212" s="12"/>
      <c r="C212" s="12"/>
      <c r="D212" s="12"/>
      <c r="E212" s="8" t="s">
        <v>208</v>
      </c>
      <c r="F212" s="47"/>
      <c r="G212" s="47"/>
      <c r="H212" s="47"/>
      <c r="I212" s="47"/>
      <c r="J212" s="47"/>
      <c r="K212" s="47"/>
      <c r="L212" s="47"/>
      <c r="M212" s="47"/>
      <c r="N212" s="47"/>
      <c r="O212" s="47"/>
      <c r="P212" s="47"/>
      <c r="Q212" s="47"/>
      <c r="R212" s="47"/>
      <c r="S212" s="47"/>
      <c r="T212" s="47"/>
      <c r="U212" s="47"/>
      <c r="V212" s="49"/>
      <c r="W212" s="49"/>
      <c r="X212" s="49"/>
      <c r="Y212" s="49"/>
      <c r="Z212" s="49"/>
      <c r="AA212" s="49"/>
      <c r="AB212" s="49"/>
      <c r="AC212" s="49"/>
      <c r="AD212" s="49"/>
      <c r="AE212" s="49"/>
      <c r="AF212" s="49"/>
      <c r="AG212" s="49"/>
      <c r="AH212" s="49"/>
      <c r="AI212" s="49"/>
    </row>
    <row r="213" spans="2:35" ht="15" customHeight="1" x14ac:dyDescent="0.25">
      <c r="B213" s="12"/>
      <c r="C213" s="12"/>
      <c r="D213" s="12"/>
      <c r="E213" s="8" t="s">
        <v>209</v>
      </c>
      <c r="F213" s="47"/>
      <c r="G213" s="47"/>
      <c r="H213" s="47"/>
      <c r="I213" s="47"/>
      <c r="J213" s="47"/>
      <c r="K213" s="47"/>
      <c r="L213" s="47"/>
      <c r="M213" s="47"/>
      <c r="N213" s="47"/>
      <c r="O213" s="47"/>
      <c r="P213" s="47"/>
      <c r="Q213" s="47"/>
      <c r="R213" s="47"/>
      <c r="S213" s="47"/>
      <c r="T213" s="47"/>
      <c r="U213" s="47"/>
      <c r="V213" s="49"/>
      <c r="W213" s="49"/>
      <c r="X213" s="49"/>
      <c r="Y213" s="49"/>
      <c r="Z213" s="49"/>
      <c r="AA213" s="49"/>
      <c r="AB213" s="49"/>
      <c r="AC213" s="49"/>
      <c r="AD213" s="49"/>
      <c r="AE213" s="49"/>
      <c r="AF213" s="49"/>
      <c r="AG213" s="49"/>
      <c r="AH213" s="49"/>
      <c r="AI213" s="49"/>
    </row>
    <row r="214" spans="2:35" ht="15" customHeight="1" x14ac:dyDescent="0.25">
      <c r="B214" s="12"/>
      <c r="C214" s="12"/>
      <c r="D214" s="12"/>
      <c r="E214" s="8" t="s">
        <v>307</v>
      </c>
      <c r="F214" s="47"/>
      <c r="G214" s="47"/>
      <c r="H214" s="47"/>
      <c r="I214" s="47"/>
      <c r="J214" s="47"/>
      <c r="K214" s="47"/>
      <c r="L214" s="47"/>
      <c r="M214" s="47"/>
      <c r="N214" s="47"/>
      <c r="O214" s="47"/>
      <c r="P214" s="47"/>
      <c r="Q214" s="47"/>
      <c r="R214" s="47"/>
      <c r="S214" s="47"/>
      <c r="T214" s="47"/>
      <c r="U214" s="47"/>
      <c r="V214" s="49"/>
      <c r="W214" s="49"/>
      <c r="X214" s="49"/>
      <c r="Y214" s="49"/>
      <c r="Z214" s="49"/>
      <c r="AA214" s="49"/>
      <c r="AB214" s="49"/>
      <c r="AC214" s="49"/>
      <c r="AD214" s="49"/>
      <c r="AE214" s="49"/>
      <c r="AF214" s="49"/>
      <c r="AG214" s="49"/>
      <c r="AH214" s="49"/>
      <c r="AI214" s="49"/>
    </row>
    <row r="215" spans="2:35" ht="15" customHeight="1" x14ac:dyDescent="0.25">
      <c r="B215" s="12"/>
      <c r="C215" s="12"/>
      <c r="D215" s="12"/>
      <c r="E215" s="8" t="s">
        <v>210</v>
      </c>
      <c r="F215" s="47"/>
      <c r="G215" s="47"/>
      <c r="H215" s="47"/>
      <c r="I215" s="47"/>
      <c r="J215" s="47"/>
      <c r="K215" s="47"/>
      <c r="L215" s="47"/>
      <c r="M215" s="47"/>
      <c r="N215" s="47"/>
      <c r="O215" s="47"/>
      <c r="P215" s="47"/>
      <c r="Q215" s="47"/>
      <c r="R215" s="47"/>
      <c r="S215" s="47"/>
      <c r="T215" s="47"/>
      <c r="U215" s="47"/>
      <c r="V215" s="49"/>
      <c r="W215" s="49"/>
      <c r="X215" s="49"/>
      <c r="Y215" s="49"/>
      <c r="Z215" s="49"/>
      <c r="AA215" s="49"/>
      <c r="AB215" s="49"/>
      <c r="AC215" s="49"/>
      <c r="AD215" s="49"/>
      <c r="AE215" s="49"/>
      <c r="AF215" s="49"/>
      <c r="AG215" s="49"/>
      <c r="AH215" s="49"/>
      <c r="AI215" s="49"/>
    </row>
    <row r="216" spans="2:35" ht="15" customHeight="1" x14ac:dyDescent="0.25">
      <c r="B216" s="12"/>
      <c r="C216" s="12"/>
      <c r="D216" s="12"/>
      <c r="E216" s="8" t="s">
        <v>211</v>
      </c>
      <c r="F216" s="47"/>
      <c r="G216" s="47"/>
      <c r="H216" s="47"/>
      <c r="I216" s="47"/>
      <c r="J216" s="47"/>
      <c r="K216" s="47"/>
      <c r="L216" s="47"/>
      <c r="M216" s="47"/>
      <c r="N216" s="47"/>
      <c r="O216" s="47"/>
      <c r="P216" s="47"/>
      <c r="Q216" s="47"/>
      <c r="R216" s="47"/>
      <c r="S216" s="47"/>
      <c r="T216" s="47"/>
      <c r="U216" s="47"/>
      <c r="V216" s="49"/>
      <c r="W216" s="49"/>
      <c r="X216" s="49"/>
      <c r="Y216" s="49"/>
      <c r="Z216" s="49"/>
      <c r="AA216" s="49"/>
      <c r="AB216" s="49"/>
      <c r="AC216" s="49"/>
      <c r="AD216" s="49"/>
      <c r="AE216" s="49"/>
      <c r="AF216" s="49"/>
      <c r="AG216" s="49"/>
      <c r="AH216" s="49"/>
      <c r="AI216" s="49"/>
    </row>
    <row r="217" spans="2:35" ht="15" customHeight="1" x14ac:dyDescent="0.25">
      <c r="B217" s="12"/>
      <c r="C217" s="12"/>
      <c r="D217" s="12"/>
      <c r="E217" s="8" t="s">
        <v>308</v>
      </c>
      <c r="F217" s="47"/>
      <c r="G217" s="47"/>
      <c r="H217" s="47"/>
      <c r="I217" s="47"/>
      <c r="J217" s="47"/>
      <c r="K217" s="47"/>
      <c r="L217" s="47"/>
      <c r="M217" s="47"/>
      <c r="N217" s="47"/>
      <c r="O217" s="47"/>
      <c r="P217" s="47"/>
      <c r="Q217" s="47"/>
      <c r="R217" s="47"/>
      <c r="S217" s="47"/>
      <c r="T217" s="47"/>
      <c r="U217" s="47"/>
      <c r="V217" s="49"/>
      <c r="W217" s="49"/>
      <c r="X217" s="49"/>
      <c r="Y217" s="49"/>
      <c r="Z217" s="49"/>
      <c r="AA217" s="49"/>
      <c r="AB217" s="49"/>
      <c r="AC217" s="49"/>
      <c r="AD217" s="49"/>
      <c r="AE217" s="49"/>
      <c r="AF217" s="49"/>
      <c r="AG217" s="49"/>
      <c r="AH217" s="49"/>
      <c r="AI217" s="49"/>
    </row>
    <row r="218" spans="2:35" ht="15" customHeight="1" x14ac:dyDescent="0.25">
      <c r="B218" s="12"/>
      <c r="C218" s="12"/>
      <c r="D218" s="12"/>
      <c r="E218" s="8" t="s">
        <v>212</v>
      </c>
      <c r="F218" s="47"/>
      <c r="G218" s="47"/>
      <c r="H218" s="47"/>
      <c r="I218" s="47"/>
      <c r="J218" s="47"/>
      <c r="K218" s="47"/>
      <c r="L218" s="47"/>
      <c r="M218" s="47"/>
      <c r="N218" s="47"/>
      <c r="O218" s="47"/>
      <c r="P218" s="47"/>
      <c r="Q218" s="47"/>
      <c r="R218" s="47"/>
      <c r="S218" s="47"/>
      <c r="T218" s="47"/>
      <c r="U218" s="47"/>
      <c r="V218" s="49"/>
      <c r="W218" s="49"/>
      <c r="X218" s="49"/>
      <c r="Y218" s="49"/>
      <c r="Z218" s="49"/>
      <c r="AA218" s="49"/>
      <c r="AB218" s="49"/>
      <c r="AC218" s="49"/>
      <c r="AD218" s="49"/>
      <c r="AE218" s="49"/>
      <c r="AF218" s="49"/>
      <c r="AG218" s="49"/>
      <c r="AH218" s="49"/>
      <c r="AI218" s="49"/>
    </row>
    <row r="219" spans="2:35" ht="15" customHeight="1" x14ac:dyDescent="0.25">
      <c r="B219" s="12"/>
      <c r="C219" s="12"/>
      <c r="D219" s="12"/>
      <c r="E219" s="8" t="s">
        <v>213</v>
      </c>
      <c r="F219" s="47"/>
      <c r="G219" s="47"/>
      <c r="H219" s="47"/>
      <c r="I219" s="47"/>
      <c r="J219" s="47"/>
      <c r="K219" s="47"/>
      <c r="L219" s="47"/>
      <c r="M219" s="47"/>
      <c r="N219" s="47"/>
      <c r="O219" s="47"/>
      <c r="P219" s="47"/>
      <c r="Q219" s="47"/>
      <c r="R219" s="47"/>
      <c r="S219" s="47"/>
      <c r="T219" s="47"/>
      <c r="U219" s="47"/>
      <c r="V219" s="49"/>
      <c r="W219" s="49"/>
      <c r="X219" s="49"/>
      <c r="Y219" s="49"/>
      <c r="Z219" s="49"/>
      <c r="AA219" s="49"/>
      <c r="AB219" s="49"/>
      <c r="AC219" s="49"/>
      <c r="AD219" s="49"/>
      <c r="AE219" s="49"/>
      <c r="AF219" s="49"/>
      <c r="AG219" s="49"/>
      <c r="AH219" s="49"/>
      <c r="AI219" s="49"/>
    </row>
    <row r="220" spans="2:35" ht="15" customHeight="1" x14ac:dyDescent="0.25">
      <c r="B220" s="12"/>
      <c r="C220" s="12"/>
      <c r="D220" s="12"/>
      <c r="E220" s="8" t="s">
        <v>309</v>
      </c>
      <c r="F220" s="47"/>
      <c r="G220" s="47"/>
      <c r="H220" s="47"/>
      <c r="I220" s="47"/>
      <c r="J220" s="47"/>
      <c r="K220" s="47"/>
      <c r="L220" s="47"/>
      <c r="M220" s="47"/>
      <c r="N220" s="47"/>
      <c r="O220" s="47"/>
      <c r="P220" s="47"/>
      <c r="Q220" s="47"/>
      <c r="R220" s="47"/>
      <c r="S220" s="47"/>
      <c r="T220" s="47"/>
      <c r="U220" s="47"/>
      <c r="V220" s="49"/>
      <c r="W220" s="49"/>
      <c r="X220" s="49"/>
      <c r="Y220" s="49"/>
      <c r="Z220" s="49"/>
      <c r="AA220" s="49"/>
      <c r="AB220" s="49"/>
      <c r="AC220" s="49"/>
      <c r="AD220" s="49"/>
      <c r="AE220" s="49"/>
      <c r="AF220" s="49"/>
      <c r="AG220" s="49"/>
      <c r="AH220" s="49"/>
      <c r="AI220" s="49"/>
    </row>
    <row r="221" spans="2:35" ht="15" customHeight="1" x14ac:dyDescent="0.25">
      <c r="B221" s="12"/>
      <c r="C221" s="12"/>
      <c r="D221" s="12"/>
      <c r="E221" s="8" t="s">
        <v>214</v>
      </c>
      <c r="F221" s="47"/>
      <c r="G221" s="47"/>
      <c r="H221" s="47"/>
      <c r="I221" s="47"/>
      <c r="J221" s="47"/>
      <c r="K221" s="47"/>
      <c r="L221" s="47"/>
      <c r="M221" s="47"/>
      <c r="N221" s="47"/>
      <c r="O221" s="47"/>
      <c r="P221" s="47"/>
      <c r="Q221" s="47"/>
      <c r="R221" s="47"/>
      <c r="S221" s="47"/>
      <c r="T221" s="47"/>
      <c r="U221" s="47"/>
      <c r="V221" s="49"/>
      <c r="W221" s="49"/>
      <c r="X221" s="49"/>
      <c r="Y221" s="49"/>
      <c r="Z221" s="49"/>
      <c r="AA221" s="49"/>
      <c r="AB221" s="49"/>
      <c r="AC221" s="49"/>
      <c r="AD221" s="49"/>
      <c r="AE221" s="49"/>
      <c r="AF221" s="49"/>
      <c r="AG221" s="49"/>
      <c r="AH221" s="49"/>
      <c r="AI221" s="49"/>
    </row>
    <row r="222" spans="2:35" ht="15" customHeight="1" x14ac:dyDescent="0.25">
      <c r="B222" s="12"/>
      <c r="C222" s="12"/>
      <c r="D222" s="12"/>
      <c r="E222" s="8" t="s">
        <v>215</v>
      </c>
      <c r="F222" s="47"/>
      <c r="G222" s="47"/>
      <c r="H222" s="47"/>
      <c r="I222" s="47"/>
      <c r="J222" s="47"/>
      <c r="K222" s="47"/>
      <c r="L222" s="47"/>
      <c r="M222" s="47"/>
      <c r="N222" s="47"/>
      <c r="O222" s="47"/>
      <c r="P222" s="47"/>
      <c r="Q222" s="47"/>
      <c r="R222" s="47"/>
      <c r="S222" s="47"/>
      <c r="T222" s="47"/>
      <c r="U222" s="47"/>
      <c r="V222" s="49"/>
      <c r="W222" s="49"/>
      <c r="X222" s="49"/>
      <c r="Y222" s="49"/>
      <c r="Z222" s="49"/>
      <c r="AA222" s="49"/>
      <c r="AB222" s="49"/>
      <c r="AC222" s="49"/>
      <c r="AD222" s="49"/>
      <c r="AE222" s="49"/>
      <c r="AF222" s="49"/>
      <c r="AG222" s="49"/>
      <c r="AH222" s="49"/>
      <c r="AI222" s="49"/>
    </row>
    <row r="223" spans="2:35" ht="15" customHeight="1" x14ac:dyDescent="0.25">
      <c r="B223" s="12"/>
      <c r="C223" s="12"/>
      <c r="D223" s="12"/>
      <c r="E223" s="8" t="s">
        <v>310</v>
      </c>
      <c r="F223" s="47"/>
      <c r="G223" s="47"/>
      <c r="H223" s="47"/>
      <c r="I223" s="47"/>
      <c r="J223" s="47"/>
      <c r="K223" s="47"/>
      <c r="L223" s="47"/>
      <c r="M223" s="47"/>
      <c r="N223" s="47"/>
      <c r="O223" s="47"/>
      <c r="P223" s="47"/>
      <c r="Q223" s="47"/>
      <c r="R223" s="47"/>
      <c r="S223" s="47"/>
      <c r="T223" s="47"/>
      <c r="U223" s="47"/>
      <c r="V223" s="49"/>
      <c r="W223" s="49"/>
      <c r="X223" s="49"/>
      <c r="Y223" s="49"/>
      <c r="Z223" s="49"/>
      <c r="AA223" s="49"/>
      <c r="AB223" s="49"/>
      <c r="AC223" s="49"/>
      <c r="AD223" s="49"/>
      <c r="AE223" s="49"/>
      <c r="AF223" s="49"/>
      <c r="AG223" s="49"/>
      <c r="AH223" s="49"/>
      <c r="AI223" s="49"/>
    </row>
    <row r="224" spans="2:35" ht="15" customHeight="1" x14ac:dyDescent="0.25">
      <c r="B224" s="12"/>
      <c r="C224" s="12"/>
      <c r="D224" s="12"/>
      <c r="E224" s="8" t="s">
        <v>216</v>
      </c>
      <c r="F224" s="47"/>
      <c r="G224" s="47"/>
      <c r="H224" s="47"/>
      <c r="I224" s="47"/>
      <c r="J224" s="47"/>
      <c r="K224" s="47"/>
      <c r="L224" s="47"/>
      <c r="M224" s="47"/>
      <c r="N224" s="47"/>
      <c r="O224" s="47"/>
      <c r="P224" s="47"/>
      <c r="Q224" s="47"/>
      <c r="R224" s="47"/>
      <c r="S224" s="47"/>
      <c r="T224" s="47"/>
      <c r="U224" s="47"/>
      <c r="V224" s="49"/>
      <c r="W224" s="49"/>
      <c r="X224" s="49"/>
      <c r="Y224" s="49"/>
      <c r="Z224" s="49"/>
      <c r="AA224" s="49"/>
      <c r="AB224" s="49"/>
      <c r="AC224" s="49"/>
      <c r="AD224" s="49"/>
      <c r="AE224" s="49"/>
      <c r="AF224" s="49"/>
      <c r="AG224" s="49"/>
      <c r="AH224" s="49"/>
      <c r="AI224" s="49"/>
    </row>
    <row r="225" spans="2:35" ht="15" customHeight="1" x14ac:dyDescent="0.25">
      <c r="B225" s="12"/>
      <c r="C225" s="12"/>
      <c r="D225" s="12"/>
      <c r="E225" s="8" t="s">
        <v>217</v>
      </c>
      <c r="F225" s="47"/>
      <c r="G225" s="47"/>
      <c r="H225" s="47"/>
      <c r="I225" s="47"/>
      <c r="J225" s="47"/>
      <c r="K225" s="47"/>
      <c r="L225" s="47"/>
      <c r="M225" s="47"/>
      <c r="N225" s="47"/>
      <c r="O225" s="47"/>
      <c r="P225" s="47"/>
      <c r="Q225" s="47"/>
      <c r="R225" s="47"/>
      <c r="S225" s="47"/>
      <c r="T225" s="47"/>
      <c r="U225" s="47"/>
      <c r="V225" s="49"/>
      <c r="W225" s="49"/>
      <c r="X225" s="49"/>
      <c r="Y225" s="49"/>
      <c r="Z225" s="49"/>
      <c r="AA225" s="49"/>
      <c r="AB225" s="49"/>
      <c r="AC225" s="49"/>
      <c r="AD225" s="49"/>
      <c r="AE225" s="49"/>
      <c r="AF225" s="49"/>
      <c r="AG225" s="49"/>
      <c r="AH225" s="49"/>
      <c r="AI225" s="49"/>
    </row>
    <row r="226" spans="2:35" ht="15" customHeight="1" x14ac:dyDescent="0.25">
      <c r="B226" s="12"/>
      <c r="C226" s="12"/>
      <c r="D226" s="12"/>
      <c r="E226" s="8" t="s">
        <v>311</v>
      </c>
      <c r="F226" s="47"/>
      <c r="G226" s="47"/>
      <c r="H226" s="47"/>
      <c r="I226" s="47"/>
      <c r="J226" s="47"/>
      <c r="K226" s="47"/>
      <c r="L226" s="47"/>
      <c r="M226" s="47"/>
      <c r="N226" s="47"/>
      <c r="O226" s="47"/>
      <c r="P226" s="47"/>
      <c r="Q226" s="47"/>
      <c r="R226" s="47"/>
      <c r="S226" s="47"/>
      <c r="T226" s="47"/>
      <c r="U226" s="47"/>
      <c r="V226" s="49"/>
      <c r="W226" s="49"/>
      <c r="X226" s="49"/>
      <c r="Y226" s="49"/>
      <c r="Z226" s="49"/>
      <c r="AA226" s="49"/>
      <c r="AB226" s="49"/>
      <c r="AC226" s="49"/>
      <c r="AD226" s="49"/>
      <c r="AE226" s="49"/>
      <c r="AF226" s="49"/>
      <c r="AG226" s="49"/>
      <c r="AH226" s="49"/>
      <c r="AI226" s="49"/>
    </row>
    <row r="227" spans="2:35" ht="15" customHeight="1" x14ac:dyDescent="0.25">
      <c r="B227" s="12"/>
      <c r="C227" s="12"/>
      <c r="D227" s="12"/>
      <c r="E227" s="8" t="s">
        <v>218</v>
      </c>
      <c r="F227" s="47"/>
      <c r="G227" s="47"/>
      <c r="H227" s="47"/>
      <c r="I227" s="47"/>
      <c r="J227" s="47"/>
      <c r="K227" s="47"/>
      <c r="L227" s="47"/>
      <c r="M227" s="47"/>
      <c r="N227" s="47"/>
      <c r="O227" s="47"/>
      <c r="P227" s="47"/>
      <c r="Q227" s="47"/>
      <c r="R227" s="47"/>
      <c r="S227" s="47"/>
      <c r="T227" s="47"/>
      <c r="U227" s="47"/>
      <c r="V227" s="49"/>
      <c r="W227" s="49"/>
      <c r="X227" s="49"/>
      <c r="Y227" s="49"/>
      <c r="Z227" s="49"/>
      <c r="AA227" s="49"/>
      <c r="AB227" s="49"/>
      <c r="AC227" s="49"/>
      <c r="AD227" s="49"/>
      <c r="AE227" s="49"/>
      <c r="AF227" s="49"/>
      <c r="AG227" s="49"/>
      <c r="AH227" s="49"/>
      <c r="AI227" s="49"/>
    </row>
    <row r="228" spans="2:35" ht="15" customHeight="1" x14ac:dyDescent="0.25">
      <c r="B228" s="12"/>
      <c r="C228" s="12"/>
      <c r="D228" s="12"/>
      <c r="E228" s="8" t="s">
        <v>219</v>
      </c>
      <c r="F228" s="47"/>
      <c r="G228" s="47"/>
      <c r="H228" s="47"/>
      <c r="I228" s="47"/>
      <c r="J228" s="47"/>
      <c r="K228" s="47"/>
      <c r="L228" s="47"/>
      <c r="M228" s="47"/>
      <c r="N228" s="47"/>
      <c r="O228" s="47"/>
      <c r="P228" s="47"/>
      <c r="Q228" s="47"/>
      <c r="R228" s="47"/>
      <c r="S228" s="47"/>
      <c r="T228" s="47"/>
      <c r="U228" s="47"/>
      <c r="V228" s="49"/>
      <c r="W228" s="49"/>
      <c r="X228" s="49"/>
      <c r="Y228" s="49"/>
      <c r="Z228" s="49"/>
      <c r="AA228" s="49"/>
      <c r="AB228" s="49"/>
      <c r="AC228" s="49"/>
      <c r="AD228" s="49"/>
      <c r="AE228" s="49"/>
      <c r="AF228" s="49"/>
      <c r="AG228" s="49"/>
      <c r="AH228" s="49"/>
      <c r="AI228" s="49"/>
    </row>
    <row r="229" spans="2:35" ht="15" customHeight="1" x14ac:dyDescent="0.25">
      <c r="B229" s="12"/>
      <c r="C229" s="12"/>
      <c r="D229" s="12"/>
      <c r="E229" s="8" t="s">
        <v>312</v>
      </c>
      <c r="F229" s="47"/>
      <c r="G229" s="47"/>
      <c r="H229" s="47"/>
      <c r="I229" s="47"/>
      <c r="J229" s="47"/>
      <c r="K229" s="47"/>
      <c r="L229" s="47"/>
      <c r="M229" s="47"/>
      <c r="N229" s="47"/>
      <c r="O229" s="47"/>
      <c r="P229" s="47"/>
      <c r="Q229" s="47"/>
      <c r="R229" s="47"/>
      <c r="S229" s="47"/>
      <c r="T229" s="47"/>
      <c r="U229" s="47"/>
      <c r="V229" s="49"/>
      <c r="W229" s="49"/>
      <c r="X229" s="49"/>
      <c r="Y229" s="49"/>
      <c r="Z229" s="49"/>
      <c r="AA229" s="49"/>
      <c r="AB229" s="49"/>
      <c r="AC229" s="49"/>
      <c r="AD229" s="49"/>
      <c r="AE229" s="49"/>
      <c r="AF229" s="49"/>
      <c r="AG229" s="49"/>
      <c r="AH229" s="49"/>
      <c r="AI229" s="49"/>
    </row>
    <row r="230" spans="2:35" ht="15" customHeight="1" x14ac:dyDescent="0.25">
      <c r="B230" s="12"/>
      <c r="C230" s="12"/>
      <c r="D230" s="12"/>
      <c r="E230" s="8" t="s">
        <v>220</v>
      </c>
      <c r="F230" s="47"/>
      <c r="G230" s="47"/>
      <c r="H230" s="47"/>
      <c r="I230" s="47"/>
      <c r="J230" s="47"/>
      <c r="K230" s="47"/>
      <c r="L230" s="47"/>
      <c r="M230" s="47"/>
      <c r="N230" s="47"/>
      <c r="O230" s="47"/>
      <c r="P230" s="47"/>
      <c r="Q230" s="47"/>
      <c r="R230" s="47"/>
      <c r="S230" s="47"/>
      <c r="T230" s="47"/>
      <c r="U230" s="47"/>
      <c r="V230" s="49"/>
      <c r="W230" s="49"/>
      <c r="X230" s="49"/>
      <c r="Y230" s="49"/>
      <c r="Z230" s="49"/>
      <c r="AA230" s="49"/>
      <c r="AB230" s="49"/>
      <c r="AC230" s="49"/>
      <c r="AD230" s="49"/>
      <c r="AE230" s="49"/>
      <c r="AF230" s="49"/>
      <c r="AG230" s="49"/>
      <c r="AH230" s="49"/>
      <c r="AI230" s="49"/>
    </row>
    <row r="231" spans="2:35" ht="15" customHeight="1" x14ac:dyDescent="0.25">
      <c r="B231" s="12"/>
      <c r="C231" s="12"/>
      <c r="D231" s="12"/>
      <c r="E231" s="8" t="s">
        <v>221</v>
      </c>
      <c r="F231" s="47"/>
      <c r="G231" s="47"/>
      <c r="H231" s="47"/>
      <c r="I231" s="47"/>
      <c r="J231" s="47"/>
      <c r="K231" s="47"/>
      <c r="L231" s="47"/>
      <c r="M231" s="47"/>
      <c r="N231" s="47"/>
      <c r="O231" s="47"/>
      <c r="P231" s="47"/>
      <c r="Q231" s="47"/>
      <c r="R231" s="47"/>
      <c r="S231" s="47"/>
      <c r="T231" s="47"/>
      <c r="U231" s="47"/>
      <c r="V231" s="49"/>
      <c r="W231" s="49"/>
      <c r="X231" s="49"/>
      <c r="Y231" s="49"/>
      <c r="Z231" s="49"/>
      <c r="AA231" s="49"/>
      <c r="AB231" s="49"/>
      <c r="AC231" s="49"/>
      <c r="AD231" s="49"/>
      <c r="AE231" s="49"/>
      <c r="AF231" s="49"/>
      <c r="AG231" s="49"/>
      <c r="AH231" s="49"/>
      <c r="AI231" s="49"/>
    </row>
    <row r="232" spans="2:35" ht="15" customHeight="1" x14ac:dyDescent="0.25">
      <c r="B232" s="12"/>
      <c r="C232" s="12"/>
      <c r="D232" s="12"/>
      <c r="E232" s="8" t="s">
        <v>313</v>
      </c>
      <c r="F232" s="47"/>
      <c r="G232" s="47"/>
      <c r="H232" s="47"/>
      <c r="I232" s="47"/>
      <c r="J232" s="47"/>
      <c r="K232" s="47"/>
      <c r="L232" s="47"/>
      <c r="M232" s="47"/>
      <c r="N232" s="47"/>
      <c r="O232" s="47"/>
      <c r="P232" s="47"/>
      <c r="Q232" s="47"/>
      <c r="R232" s="47"/>
      <c r="S232" s="47"/>
      <c r="T232" s="47"/>
      <c r="U232" s="47"/>
      <c r="V232" s="49"/>
      <c r="W232" s="49"/>
      <c r="X232" s="49"/>
      <c r="Y232" s="49"/>
      <c r="Z232" s="49"/>
      <c r="AA232" s="49"/>
      <c r="AB232" s="49"/>
      <c r="AC232" s="49"/>
      <c r="AD232" s="49"/>
      <c r="AE232" s="49"/>
      <c r="AF232" s="49"/>
      <c r="AG232" s="49"/>
      <c r="AH232" s="49"/>
      <c r="AI232" s="49"/>
    </row>
    <row r="233" spans="2:35" ht="15" customHeight="1" x14ac:dyDescent="0.25">
      <c r="B233" s="12"/>
      <c r="C233" s="12"/>
      <c r="D233" s="12"/>
      <c r="E233" s="8" t="s">
        <v>222</v>
      </c>
      <c r="F233" s="47"/>
      <c r="G233" s="47"/>
      <c r="H233" s="47"/>
      <c r="I233" s="47"/>
      <c r="J233" s="47"/>
      <c r="K233" s="47"/>
      <c r="L233" s="47"/>
      <c r="M233" s="47"/>
      <c r="N233" s="47"/>
      <c r="O233" s="47"/>
      <c r="P233" s="47"/>
      <c r="Q233" s="47"/>
      <c r="R233" s="47"/>
      <c r="S233" s="47"/>
      <c r="T233" s="47"/>
      <c r="U233" s="47"/>
      <c r="V233" s="49"/>
      <c r="W233" s="49"/>
      <c r="X233" s="49"/>
      <c r="Y233" s="49"/>
      <c r="Z233" s="49"/>
      <c r="AA233" s="49"/>
      <c r="AB233" s="49"/>
      <c r="AC233" s="49"/>
      <c r="AD233" s="49"/>
      <c r="AE233" s="49"/>
      <c r="AF233" s="49"/>
      <c r="AG233" s="49"/>
      <c r="AH233" s="49"/>
      <c r="AI233" s="49"/>
    </row>
    <row r="234" spans="2:35" ht="15" customHeight="1" x14ac:dyDescent="0.25">
      <c r="B234" s="12"/>
      <c r="C234" s="12"/>
      <c r="D234" s="12"/>
      <c r="E234" s="8" t="s">
        <v>223</v>
      </c>
      <c r="F234" s="47"/>
      <c r="G234" s="47"/>
      <c r="H234" s="47"/>
      <c r="I234" s="47"/>
      <c r="J234" s="47"/>
      <c r="K234" s="47"/>
      <c r="L234" s="47"/>
      <c r="M234" s="47"/>
      <c r="N234" s="47"/>
      <c r="O234" s="47"/>
      <c r="P234" s="47"/>
      <c r="Q234" s="47"/>
      <c r="R234" s="47"/>
      <c r="S234" s="47"/>
      <c r="T234" s="47"/>
      <c r="U234" s="47"/>
      <c r="V234" s="49"/>
      <c r="W234" s="49"/>
      <c r="X234" s="49"/>
      <c r="Y234" s="49"/>
      <c r="Z234" s="49"/>
      <c r="AA234" s="49"/>
      <c r="AB234" s="49"/>
      <c r="AC234" s="49"/>
      <c r="AD234" s="49"/>
      <c r="AE234" s="49"/>
      <c r="AF234" s="49"/>
      <c r="AG234" s="49"/>
      <c r="AH234" s="49"/>
      <c r="AI234" s="49"/>
    </row>
    <row r="235" spans="2:35" ht="15" customHeight="1" x14ac:dyDescent="0.25">
      <c r="B235" s="12"/>
      <c r="C235" s="12"/>
      <c r="D235" s="12"/>
      <c r="E235" s="8" t="s">
        <v>314</v>
      </c>
      <c r="F235" s="47"/>
      <c r="G235" s="47"/>
      <c r="H235" s="47"/>
      <c r="I235" s="47"/>
      <c r="J235" s="47"/>
      <c r="K235" s="47"/>
      <c r="L235" s="47"/>
      <c r="M235" s="47"/>
      <c r="N235" s="47"/>
      <c r="O235" s="47"/>
      <c r="P235" s="47"/>
      <c r="Q235" s="47"/>
      <c r="R235" s="47"/>
      <c r="S235" s="47"/>
      <c r="T235" s="47"/>
      <c r="U235" s="47"/>
      <c r="V235" s="49"/>
      <c r="W235" s="49"/>
      <c r="X235" s="49"/>
      <c r="Y235" s="49"/>
      <c r="Z235" s="49"/>
      <c r="AA235" s="49"/>
      <c r="AB235" s="49"/>
      <c r="AC235" s="49"/>
      <c r="AD235" s="49"/>
      <c r="AE235" s="49"/>
      <c r="AF235" s="49"/>
      <c r="AG235" s="49"/>
      <c r="AH235" s="49"/>
      <c r="AI235" s="49"/>
    </row>
    <row r="236" spans="2:35" ht="15" customHeight="1" x14ac:dyDescent="0.25">
      <c r="B236" s="12"/>
      <c r="C236" s="12"/>
      <c r="D236" s="12"/>
      <c r="E236" s="8" t="s">
        <v>224</v>
      </c>
      <c r="F236" s="47"/>
      <c r="G236" s="47"/>
      <c r="H236" s="47"/>
      <c r="I236" s="47"/>
      <c r="J236" s="47"/>
      <c r="K236" s="47"/>
      <c r="L236" s="47"/>
      <c r="M236" s="47"/>
      <c r="N236" s="47"/>
      <c r="O236" s="47"/>
      <c r="P236" s="47"/>
      <c r="Q236" s="47"/>
      <c r="R236" s="47"/>
      <c r="S236" s="47"/>
      <c r="T236" s="47"/>
      <c r="U236" s="47"/>
      <c r="V236" s="49"/>
      <c r="W236" s="49"/>
      <c r="X236" s="49"/>
      <c r="Y236" s="49"/>
      <c r="Z236" s="49"/>
      <c r="AA236" s="49"/>
      <c r="AB236" s="49"/>
      <c r="AC236" s="49"/>
      <c r="AD236" s="49"/>
      <c r="AE236" s="49"/>
      <c r="AF236" s="49"/>
      <c r="AG236" s="49"/>
      <c r="AH236" s="49"/>
      <c r="AI236" s="49"/>
    </row>
    <row r="237" spans="2:35" ht="15" customHeight="1" x14ac:dyDescent="0.25">
      <c r="B237" s="12"/>
      <c r="C237" s="12"/>
      <c r="D237" s="12"/>
      <c r="E237" s="8" t="s">
        <v>225</v>
      </c>
      <c r="F237" s="47"/>
      <c r="G237" s="47"/>
      <c r="H237" s="47"/>
      <c r="I237" s="47"/>
      <c r="J237" s="47"/>
      <c r="K237" s="47"/>
      <c r="L237" s="47"/>
      <c r="M237" s="47"/>
      <c r="N237" s="47"/>
      <c r="O237" s="47"/>
      <c r="P237" s="47"/>
      <c r="Q237" s="47"/>
      <c r="R237" s="47"/>
      <c r="S237" s="47"/>
      <c r="T237" s="47"/>
      <c r="U237" s="47"/>
      <c r="V237" s="49"/>
      <c r="W237" s="49"/>
      <c r="X237" s="49"/>
      <c r="Y237" s="49"/>
      <c r="Z237" s="49"/>
      <c r="AA237" s="49"/>
      <c r="AB237" s="49"/>
      <c r="AC237" s="49"/>
      <c r="AD237" s="49"/>
      <c r="AE237" s="49"/>
      <c r="AF237" s="49"/>
      <c r="AG237" s="49"/>
      <c r="AH237" s="49"/>
      <c r="AI237" s="49"/>
    </row>
    <row r="238" spans="2:35" ht="15" customHeight="1" x14ac:dyDescent="0.25">
      <c r="B238" s="12"/>
      <c r="C238" s="12"/>
      <c r="D238" s="12"/>
      <c r="E238" s="8" t="s">
        <v>315</v>
      </c>
      <c r="F238" s="47"/>
      <c r="G238" s="47"/>
      <c r="H238" s="47"/>
      <c r="I238" s="47"/>
      <c r="J238" s="47"/>
      <c r="K238" s="47"/>
      <c r="L238" s="47"/>
      <c r="M238" s="47"/>
      <c r="N238" s="47"/>
      <c r="O238" s="47"/>
      <c r="P238" s="47"/>
      <c r="Q238" s="47"/>
      <c r="R238" s="47"/>
      <c r="S238" s="47"/>
      <c r="T238" s="47"/>
      <c r="U238" s="47"/>
      <c r="V238" s="49"/>
      <c r="W238" s="49"/>
      <c r="X238" s="49"/>
      <c r="Y238" s="49"/>
      <c r="Z238" s="49"/>
      <c r="AA238" s="49"/>
      <c r="AB238" s="49"/>
      <c r="AC238" s="49"/>
      <c r="AD238" s="49"/>
      <c r="AE238" s="49"/>
      <c r="AF238" s="49"/>
      <c r="AG238" s="49"/>
      <c r="AH238" s="49"/>
      <c r="AI238" s="49"/>
    </row>
    <row r="239" spans="2:35" ht="90" customHeight="1" x14ac:dyDescent="0.25">
      <c r="B239" s="395"/>
      <c r="C239" s="396"/>
      <c r="D239" s="396"/>
      <c r="E239" s="396"/>
      <c r="F239" s="396"/>
      <c r="G239" s="396"/>
      <c r="H239" s="396"/>
      <c r="I239" s="396"/>
      <c r="J239" s="396"/>
      <c r="K239" s="396"/>
      <c r="L239" s="396"/>
      <c r="M239" s="396"/>
      <c r="N239" s="396"/>
      <c r="O239" s="396"/>
      <c r="P239" s="396"/>
      <c r="Q239" s="396"/>
      <c r="R239" s="396"/>
      <c r="S239" s="396"/>
      <c r="T239" s="396"/>
      <c r="U239" s="396"/>
      <c r="V239" s="396"/>
      <c r="W239" s="396"/>
      <c r="X239" s="396"/>
      <c r="Y239" s="396"/>
      <c r="Z239" s="396"/>
      <c r="AA239" s="396"/>
      <c r="AB239" s="396"/>
      <c r="AC239" s="396"/>
      <c r="AD239" s="396"/>
      <c r="AE239" s="396"/>
      <c r="AF239" s="396"/>
      <c r="AG239" s="396"/>
      <c r="AH239" s="396"/>
      <c r="AI239" s="397"/>
    </row>
  </sheetData>
  <mergeCells count="9">
    <mergeCell ref="B239:AI239"/>
    <mergeCell ref="B2:B4"/>
    <mergeCell ref="D2:AG2"/>
    <mergeCell ref="D3:AG3"/>
    <mergeCell ref="D4:AG4"/>
    <mergeCell ref="B5:AI5"/>
    <mergeCell ref="B6:D6"/>
    <mergeCell ref="V6:AI6"/>
    <mergeCell ref="E6:U6"/>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Criterios'!$O$53:$O$55</xm:f>
          </x14:formula1>
          <xm:sqref>I9:I18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BE3-1D88-4D9E-8AC9-1F50AC1ED82B}">
  <dimension ref="B1:T240"/>
  <sheetViews>
    <sheetView zoomScaleNormal="100" workbookViewId="0"/>
  </sheetViews>
  <sheetFormatPr baseColWidth="10" defaultColWidth="11.42578125" defaultRowHeight="15" x14ac:dyDescent="0.25"/>
  <cols>
    <col min="1" max="1" width="2.140625" style="37" customWidth="1"/>
    <col min="2" max="3" width="30.5703125" style="39" customWidth="1"/>
    <col min="4" max="5" width="60.5703125" style="37" customWidth="1"/>
    <col min="6" max="7" width="30.5703125" style="34" customWidth="1"/>
    <col min="8" max="8" width="30.5703125" style="37" customWidth="1"/>
    <col min="9" max="11" width="60.5703125" style="39" customWidth="1"/>
    <col min="12" max="12" width="60.5703125" style="37" customWidth="1"/>
    <col min="13" max="15" width="30.5703125" style="38" customWidth="1"/>
    <col min="16" max="16" width="30.5703125" style="34" customWidth="1"/>
    <col min="17" max="19" width="30.5703125" style="38" customWidth="1"/>
    <col min="20" max="20" width="60.5703125" style="38" customWidth="1"/>
    <col min="21" max="16384" width="11.42578125" style="37"/>
  </cols>
  <sheetData>
    <row r="1" spans="2:20" ht="15" customHeight="1" x14ac:dyDescent="0.25"/>
    <row r="2" spans="2:20" ht="30" customHeight="1" x14ac:dyDescent="0.25">
      <c r="B2" s="426"/>
      <c r="C2" s="427"/>
      <c r="D2" s="29" t="s">
        <v>71</v>
      </c>
      <c r="E2" s="462" t="s">
        <v>229</v>
      </c>
      <c r="F2" s="462"/>
      <c r="G2" s="462"/>
      <c r="H2" s="462"/>
      <c r="I2" s="462"/>
      <c r="J2" s="462"/>
      <c r="K2" s="462"/>
      <c r="L2" s="462"/>
      <c r="M2" s="462"/>
      <c r="N2" s="462"/>
      <c r="O2" s="462"/>
      <c r="P2" s="462"/>
      <c r="Q2" s="462"/>
      <c r="R2" s="462"/>
      <c r="S2" s="29" t="s">
        <v>72</v>
      </c>
      <c r="T2" s="66" t="s">
        <v>232</v>
      </c>
    </row>
    <row r="3" spans="2:20" ht="30" customHeight="1" x14ac:dyDescent="0.25">
      <c r="B3" s="428"/>
      <c r="C3" s="429"/>
      <c r="D3" s="29" t="s">
        <v>73</v>
      </c>
      <c r="E3" s="466" t="s">
        <v>230</v>
      </c>
      <c r="F3" s="466"/>
      <c r="G3" s="466"/>
      <c r="H3" s="466"/>
      <c r="I3" s="466"/>
      <c r="J3" s="466"/>
      <c r="K3" s="466"/>
      <c r="L3" s="466"/>
      <c r="M3" s="466"/>
      <c r="N3" s="466"/>
      <c r="O3" s="466"/>
      <c r="P3" s="466"/>
      <c r="Q3" s="466"/>
      <c r="R3" s="466"/>
      <c r="S3" s="29" t="s">
        <v>74</v>
      </c>
      <c r="T3" s="138">
        <v>3</v>
      </c>
    </row>
    <row r="4" spans="2:20" ht="30" customHeight="1" x14ac:dyDescent="0.25">
      <c r="B4" s="430"/>
      <c r="C4" s="431"/>
      <c r="D4" s="29" t="s">
        <v>75</v>
      </c>
      <c r="E4" s="463" t="s">
        <v>231</v>
      </c>
      <c r="F4" s="463"/>
      <c r="G4" s="463"/>
      <c r="H4" s="463"/>
      <c r="I4" s="463"/>
      <c r="J4" s="463"/>
      <c r="K4" s="463"/>
      <c r="L4" s="463"/>
      <c r="M4" s="463"/>
      <c r="N4" s="463"/>
      <c r="O4" s="463"/>
      <c r="P4" s="463"/>
      <c r="Q4" s="463"/>
      <c r="R4" s="463"/>
      <c r="S4" s="29" t="s">
        <v>335</v>
      </c>
      <c r="T4" s="74">
        <v>44320</v>
      </c>
    </row>
    <row r="5" spans="2:20" ht="30" customHeight="1" x14ac:dyDescent="0.25">
      <c r="B5" s="491" t="s">
        <v>991</v>
      </c>
      <c r="C5" s="492"/>
      <c r="D5" s="492"/>
      <c r="E5" s="492"/>
      <c r="F5" s="492"/>
      <c r="G5" s="492"/>
      <c r="H5" s="492"/>
      <c r="I5" s="492"/>
      <c r="J5" s="492"/>
      <c r="K5" s="492"/>
      <c r="L5" s="492"/>
      <c r="M5" s="492"/>
      <c r="N5" s="492"/>
      <c r="O5" s="492"/>
      <c r="P5" s="492"/>
      <c r="Q5" s="492"/>
      <c r="R5" s="492"/>
      <c r="S5" s="492"/>
      <c r="T5" s="492"/>
    </row>
    <row r="6" spans="2:20" ht="30" customHeight="1" x14ac:dyDescent="0.25">
      <c r="B6" s="393" t="s">
        <v>341</v>
      </c>
      <c r="C6" s="393"/>
      <c r="D6" s="393"/>
      <c r="E6" s="393"/>
      <c r="F6" s="393"/>
      <c r="G6" s="393"/>
      <c r="H6" s="393"/>
      <c r="I6" s="393"/>
      <c r="J6" s="393"/>
      <c r="K6" s="393"/>
      <c r="L6" s="393"/>
      <c r="M6" s="393"/>
      <c r="N6" s="393"/>
      <c r="O6" s="393"/>
      <c r="P6" s="393"/>
      <c r="Q6" s="393"/>
      <c r="R6" s="393"/>
      <c r="S6" s="393"/>
      <c r="T6" s="393"/>
    </row>
    <row r="7" spans="2:20" ht="27.75" customHeight="1" x14ac:dyDescent="0.25">
      <c r="B7" s="490" t="s">
        <v>404</v>
      </c>
      <c r="C7" s="490"/>
      <c r="D7" s="490"/>
      <c r="E7" s="490"/>
      <c r="F7" s="490"/>
      <c r="G7" s="490"/>
      <c r="H7" s="490"/>
      <c r="I7" s="490"/>
      <c r="J7" s="490"/>
      <c r="K7" s="490"/>
      <c r="L7" s="490"/>
      <c r="M7" s="490"/>
      <c r="N7" s="490"/>
      <c r="O7" s="490"/>
      <c r="P7" s="490"/>
      <c r="Q7" s="490"/>
      <c r="R7" s="490"/>
      <c r="S7" s="490"/>
      <c r="T7" s="490"/>
    </row>
    <row r="8" spans="2:20" ht="150" customHeight="1" x14ac:dyDescent="0.25">
      <c r="B8" s="420" t="s">
        <v>75</v>
      </c>
      <c r="C8" s="493" t="s">
        <v>933</v>
      </c>
      <c r="D8" s="441" t="s">
        <v>368</v>
      </c>
      <c r="E8" s="441" t="s">
        <v>827</v>
      </c>
      <c r="F8" s="323" t="s">
        <v>386</v>
      </c>
      <c r="G8" s="441" t="s">
        <v>934</v>
      </c>
      <c r="H8" s="441"/>
      <c r="I8" s="441"/>
      <c r="J8" s="441"/>
      <c r="K8" s="441"/>
      <c r="L8" s="441"/>
      <c r="M8" s="416" t="s">
        <v>932</v>
      </c>
      <c r="N8" s="416"/>
      <c r="O8" s="416"/>
      <c r="P8" s="416"/>
      <c r="Q8" s="416"/>
      <c r="R8" s="416"/>
      <c r="S8" s="416"/>
      <c r="T8" s="416"/>
    </row>
    <row r="9" spans="2:20" ht="180" customHeight="1" x14ac:dyDescent="0.25">
      <c r="B9" s="421"/>
      <c r="C9" s="493"/>
      <c r="D9" s="441"/>
      <c r="E9" s="441"/>
      <c r="F9" s="323"/>
      <c r="G9" s="137" t="s">
        <v>664</v>
      </c>
      <c r="H9" s="137" t="s">
        <v>957</v>
      </c>
      <c r="I9" s="137" t="s">
        <v>958</v>
      </c>
      <c r="J9" s="137" t="s">
        <v>962</v>
      </c>
      <c r="K9" s="137" t="s">
        <v>947</v>
      </c>
      <c r="L9" s="137" t="s">
        <v>856</v>
      </c>
      <c r="M9" s="137" t="s">
        <v>906</v>
      </c>
      <c r="N9" s="140" t="s">
        <v>907</v>
      </c>
      <c r="O9" s="140" t="s">
        <v>908</v>
      </c>
      <c r="P9" s="137" t="s">
        <v>909</v>
      </c>
      <c r="Q9" s="137" t="s">
        <v>910</v>
      </c>
      <c r="R9" s="144" t="s">
        <v>911</v>
      </c>
      <c r="S9" s="137" t="s">
        <v>912</v>
      </c>
      <c r="T9" s="139" t="s">
        <v>921</v>
      </c>
    </row>
    <row r="10" spans="2:20" s="34" customFormat="1" ht="150" customHeight="1" x14ac:dyDescent="0.25">
      <c r="B10" s="51"/>
      <c r="C10" s="40"/>
      <c r="D10" s="25"/>
      <c r="E10" s="40"/>
      <c r="F10" s="51"/>
      <c r="G10" s="51" t="s">
        <v>433</v>
      </c>
      <c r="H10" s="50"/>
      <c r="I10" s="50"/>
      <c r="J10" s="50"/>
      <c r="K10" s="50"/>
      <c r="L10" s="194" t="str">
        <f>CONCATENATE(H10," ",I10," ",J10," ",K10)</f>
        <v xml:space="preserve">   </v>
      </c>
      <c r="M10" s="50"/>
      <c r="N10" s="71" t="str">
        <f>IF(OR(M10="Correctivo",M10="Detectivo"),"Impacto",IF(M10="Preventivo","Probabilidad",""))</f>
        <v/>
      </c>
      <c r="O10" s="50"/>
      <c r="P10" s="71" t="str">
        <f t="shared" ref="P10:P74" si="0">IF(AND(M10="Preventivo",O10="Automático"),"50%",IF(AND(M10="Preventivo",O10="Manual"),"40%",IF(AND(M10="Detectivo",O10="Automático"),"40%",IF(AND(M10="Detectivo",O10="Manual"),"30%",IF(AND(M10="Correctivo",O10="Automático"),"35%",IF(AND(M10="Correctivo",O10="Manual"),"25%",""))))))</f>
        <v/>
      </c>
      <c r="Q10" s="50"/>
      <c r="R10" s="71"/>
      <c r="S10" s="50"/>
      <c r="T10" s="50"/>
    </row>
    <row r="11" spans="2:20" s="34" customFormat="1" ht="150" customHeight="1" x14ac:dyDescent="0.25">
      <c r="B11" s="51"/>
      <c r="C11" s="40"/>
      <c r="D11" s="25"/>
      <c r="E11" s="40"/>
      <c r="F11" s="51"/>
      <c r="G11" s="51" t="s">
        <v>434</v>
      </c>
      <c r="H11" s="50"/>
      <c r="I11" s="50"/>
      <c r="J11" s="50"/>
      <c r="K11" s="50"/>
      <c r="L11" s="194" t="str">
        <f t="shared" ref="L11:L74" si="1">CONCATENATE(H11," ",I11," ",J11," ",K11)</f>
        <v xml:space="preserve">   </v>
      </c>
      <c r="M11" s="50"/>
      <c r="N11" s="71" t="str">
        <f t="shared" ref="N11:N74" si="2">IF(OR(M11="Correctivo",M11="Detectivo"),"Impacto",IF(M11="Preventivo","Probabilidad",""))</f>
        <v/>
      </c>
      <c r="O11" s="50"/>
      <c r="P11" s="71" t="str">
        <f t="shared" si="0"/>
        <v/>
      </c>
      <c r="Q11" s="50"/>
      <c r="R11" s="71"/>
      <c r="S11" s="50"/>
      <c r="T11" s="50"/>
    </row>
    <row r="12" spans="2:20" s="34" customFormat="1" ht="150" customHeight="1" x14ac:dyDescent="0.25">
      <c r="B12" s="51"/>
      <c r="C12" s="40"/>
      <c r="D12" s="25"/>
      <c r="E12" s="40"/>
      <c r="F12" s="51"/>
      <c r="G12" s="51" t="s">
        <v>435</v>
      </c>
      <c r="H12" s="50"/>
      <c r="I12" s="50"/>
      <c r="J12" s="50"/>
      <c r="K12" s="50"/>
      <c r="L12" s="194" t="str">
        <f t="shared" si="1"/>
        <v xml:space="preserve">   </v>
      </c>
      <c r="M12" s="50"/>
      <c r="N12" s="71" t="str">
        <f t="shared" si="2"/>
        <v/>
      </c>
      <c r="O12" s="50"/>
      <c r="P12" s="71" t="str">
        <f t="shared" si="0"/>
        <v/>
      </c>
      <c r="Q12" s="50"/>
      <c r="R12" s="71"/>
      <c r="S12" s="50"/>
      <c r="T12" s="50"/>
    </row>
    <row r="13" spans="2:20" s="34" customFormat="1" ht="150" customHeight="1" x14ac:dyDescent="0.25">
      <c r="B13" s="51"/>
      <c r="C13" s="40"/>
      <c r="D13" s="25"/>
      <c r="E13" s="40"/>
      <c r="F13" s="51"/>
      <c r="G13" s="51" t="s">
        <v>436</v>
      </c>
      <c r="H13" s="50"/>
      <c r="I13" s="50"/>
      <c r="J13" s="50"/>
      <c r="K13" s="50"/>
      <c r="L13" s="194" t="str">
        <f t="shared" si="1"/>
        <v xml:space="preserve">   </v>
      </c>
      <c r="M13" s="50"/>
      <c r="N13" s="71" t="str">
        <f t="shared" si="2"/>
        <v/>
      </c>
      <c r="O13" s="50"/>
      <c r="P13" s="71" t="str">
        <f t="shared" si="0"/>
        <v/>
      </c>
      <c r="Q13" s="50"/>
      <c r="R13" s="71"/>
      <c r="S13" s="50"/>
      <c r="T13" s="50"/>
    </row>
    <row r="14" spans="2:20" s="34" customFormat="1" ht="150" customHeight="1" x14ac:dyDescent="0.25">
      <c r="B14" s="51"/>
      <c r="C14" s="40"/>
      <c r="D14" s="25"/>
      <c r="E14" s="40"/>
      <c r="F14" s="51"/>
      <c r="G14" s="51" t="s">
        <v>437</v>
      </c>
      <c r="H14" s="50"/>
      <c r="I14" s="50"/>
      <c r="J14" s="50"/>
      <c r="K14" s="50"/>
      <c r="L14" s="194" t="str">
        <f t="shared" si="1"/>
        <v xml:space="preserve">   </v>
      </c>
      <c r="M14" s="50"/>
      <c r="N14" s="71" t="str">
        <f t="shared" si="2"/>
        <v/>
      </c>
      <c r="O14" s="50"/>
      <c r="P14" s="71" t="str">
        <f t="shared" si="0"/>
        <v/>
      </c>
      <c r="Q14" s="50"/>
      <c r="R14" s="71"/>
      <c r="S14" s="50"/>
      <c r="T14" s="50"/>
    </row>
    <row r="15" spans="2:20" s="34" customFormat="1" ht="150" customHeight="1" x14ac:dyDescent="0.25">
      <c r="B15" s="51"/>
      <c r="C15" s="40"/>
      <c r="D15" s="25"/>
      <c r="E15" s="40"/>
      <c r="F15" s="51"/>
      <c r="G15" s="51" t="s">
        <v>438</v>
      </c>
      <c r="H15" s="50"/>
      <c r="I15" s="50"/>
      <c r="J15" s="50"/>
      <c r="K15" s="50"/>
      <c r="L15" s="194" t="str">
        <f t="shared" si="1"/>
        <v xml:space="preserve">   </v>
      </c>
      <c r="M15" s="50"/>
      <c r="N15" s="71" t="str">
        <f t="shared" si="2"/>
        <v/>
      </c>
      <c r="O15" s="50"/>
      <c r="P15" s="71" t="str">
        <f t="shared" si="0"/>
        <v/>
      </c>
      <c r="Q15" s="50"/>
      <c r="R15" s="71"/>
      <c r="S15" s="50"/>
      <c r="T15" s="50"/>
    </row>
    <row r="16" spans="2:20" s="34" customFormat="1" ht="150" customHeight="1" x14ac:dyDescent="0.25">
      <c r="B16" s="51"/>
      <c r="C16" s="40"/>
      <c r="D16" s="25"/>
      <c r="E16" s="40"/>
      <c r="F16" s="51"/>
      <c r="G16" s="51" t="s">
        <v>439</v>
      </c>
      <c r="H16" s="50"/>
      <c r="I16" s="50"/>
      <c r="J16" s="50"/>
      <c r="K16" s="50"/>
      <c r="L16" s="194" t="str">
        <f t="shared" si="1"/>
        <v xml:space="preserve">   </v>
      </c>
      <c r="M16" s="50"/>
      <c r="N16" s="71" t="str">
        <f t="shared" si="2"/>
        <v/>
      </c>
      <c r="O16" s="50"/>
      <c r="P16" s="71" t="str">
        <f t="shared" si="0"/>
        <v/>
      </c>
      <c r="Q16" s="50"/>
      <c r="R16" s="71"/>
      <c r="S16" s="50"/>
      <c r="T16" s="50"/>
    </row>
    <row r="17" spans="2:20" s="34" customFormat="1" ht="150" customHeight="1" x14ac:dyDescent="0.25">
      <c r="B17" s="51"/>
      <c r="C17" s="40"/>
      <c r="D17" s="25"/>
      <c r="E17" s="40"/>
      <c r="F17" s="51"/>
      <c r="G17" s="51" t="s">
        <v>440</v>
      </c>
      <c r="H17" s="50"/>
      <c r="I17" s="50"/>
      <c r="J17" s="50"/>
      <c r="K17" s="50"/>
      <c r="L17" s="194" t="str">
        <f t="shared" si="1"/>
        <v xml:space="preserve">   </v>
      </c>
      <c r="M17" s="50"/>
      <c r="N17" s="71" t="str">
        <f t="shared" si="2"/>
        <v/>
      </c>
      <c r="O17" s="50"/>
      <c r="P17" s="71" t="str">
        <f t="shared" si="0"/>
        <v/>
      </c>
      <c r="Q17" s="50"/>
      <c r="R17" s="71"/>
      <c r="S17" s="50"/>
      <c r="T17" s="50"/>
    </row>
    <row r="18" spans="2:20" s="34" customFormat="1" ht="150" customHeight="1" x14ac:dyDescent="0.25">
      <c r="B18" s="51"/>
      <c r="C18" s="40"/>
      <c r="D18" s="25"/>
      <c r="E18" s="40"/>
      <c r="F18" s="51"/>
      <c r="G18" s="51" t="s">
        <v>441</v>
      </c>
      <c r="H18" s="50"/>
      <c r="I18" s="50"/>
      <c r="J18" s="50"/>
      <c r="K18" s="50"/>
      <c r="L18" s="194" t="str">
        <f t="shared" si="1"/>
        <v xml:space="preserve">   </v>
      </c>
      <c r="M18" s="50"/>
      <c r="N18" s="71" t="str">
        <f t="shared" si="2"/>
        <v/>
      </c>
      <c r="O18" s="50"/>
      <c r="P18" s="71" t="str">
        <f t="shared" si="0"/>
        <v/>
      </c>
      <c r="Q18" s="50"/>
      <c r="R18" s="71"/>
      <c r="S18" s="50"/>
      <c r="T18" s="50"/>
    </row>
    <row r="19" spans="2:20" s="34" customFormat="1" ht="150" customHeight="1" x14ac:dyDescent="0.25">
      <c r="B19" s="51"/>
      <c r="C19" s="40"/>
      <c r="D19" s="25"/>
      <c r="E19" s="40"/>
      <c r="F19" s="51"/>
      <c r="G19" s="51" t="s">
        <v>442</v>
      </c>
      <c r="H19" s="50"/>
      <c r="I19" s="50"/>
      <c r="J19" s="50"/>
      <c r="K19" s="50"/>
      <c r="L19" s="194" t="str">
        <f t="shared" si="1"/>
        <v xml:space="preserve">   </v>
      </c>
      <c r="M19" s="50"/>
      <c r="N19" s="71" t="str">
        <f t="shared" si="2"/>
        <v/>
      </c>
      <c r="O19" s="50"/>
      <c r="P19" s="71" t="str">
        <f t="shared" si="0"/>
        <v/>
      </c>
      <c r="Q19" s="50"/>
      <c r="R19" s="71"/>
      <c r="S19" s="50"/>
      <c r="T19" s="50"/>
    </row>
    <row r="20" spans="2:20" s="34" customFormat="1" ht="150" customHeight="1" x14ac:dyDescent="0.25">
      <c r="B20" s="51"/>
      <c r="C20" s="40"/>
      <c r="D20" s="25"/>
      <c r="E20" s="40"/>
      <c r="F20" s="51"/>
      <c r="G20" s="51" t="s">
        <v>443</v>
      </c>
      <c r="H20" s="50"/>
      <c r="I20" s="50"/>
      <c r="J20" s="50"/>
      <c r="K20" s="50"/>
      <c r="L20" s="194" t="str">
        <f t="shared" si="1"/>
        <v xml:space="preserve">   </v>
      </c>
      <c r="M20" s="50"/>
      <c r="N20" s="71" t="str">
        <f t="shared" si="2"/>
        <v/>
      </c>
      <c r="O20" s="50"/>
      <c r="P20" s="71" t="str">
        <f t="shared" si="0"/>
        <v/>
      </c>
      <c r="Q20" s="50"/>
      <c r="R20" s="71"/>
      <c r="S20" s="50"/>
      <c r="T20" s="50"/>
    </row>
    <row r="21" spans="2:20" s="34" customFormat="1" ht="150" customHeight="1" x14ac:dyDescent="0.25">
      <c r="B21" s="51"/>
      <c r="C21" s="40"/>
      <c r="D21" s="25"/>
      <c r="E21" s="40"/>
      <c r="F21" s="51"/>
      <c r="G21" s="51" t="s">
        <v>444</v>
      </c>
      <c r="H21" s="50"/>
      <c r="I21" s="50"/>
      <c r="J21" s="50"/>
      <c r="K21" s="50"/>
      <c r="L21" s="194" t="str">
        <f t="shared" si="1"/>
        <v xml:space="preserve">   </v>
      </c>
      <c r="M21" s="50"/>
      <c r="N21" s="71" t="str">
        <f t="shared" si="2"/>
        <v/>
      </c>
      <c r="O21" s="50"/>
      <c r="P21" s="71" t="str">
        <f t="shared" si="0"/>
        <v/>
      </c>
      <c r="Q21" s="50"/>
      <c r="R21" s="71"/>
      <c r="S21" s="50"/>
      <c r="T21" s="50"/>
    </row>
    <row r="22" spans="2:20" s="34" customFormat="1" ht="150" customHeight="1" x14ac:dyDescent="0.25">
      <c r="B22" s="51"/>
      <c r="C22" s="40"/>
      <c r="D22" s="25"/>
      <c r="E22" s="40"/>
      <c r="F22" s="51"/>
      <c r="G22" s="51" t="s">
        <v>445</v>
      </c>
      <c r="H22" s="50"/>
      <c r="I22" s="50"/>
      <c r="J22" s="50"/>
      <c r="K22" s="50"/>
      <c r="L22" s="194" t="str">
        <f t="shared" si="1"/>
        <v xml:space="preserve">   </v>
      </c>
      <c r="M22" s="50"/>
      <c r="N22" s="71" t="str">
        <f t="shared" si="2"/>
        <v/>
      </c>
      <c r="O22" s="50"/>
      <c r="P22" s="71" t="str">
        <f t="shared" si="0"/>
        <v/>
      </c>
      <c r="Q22" s="50"/>
      <c r="R22" s="71"/>
      <c r="S22" s="50"/>
      <c r="T22" s="50"/>
    </row>
    <row r="23" spans="2:20" s="34" customFormat="1" ht="150" customHeight="1" x14ac:dyDescent="0.25">
      <c r="B23" s="51"/>
      <c r="C23" s="40"/>
      <c r="D23" s="25"/>
      <c r="E23" s="40"/>
      <c r="F23" s="51"/>
      <c r="G23" s="51" t="s">
        <v>446</v>
      </c>
      <c r="H23" s="50"/>
      <c r="I23" s="50"/>
      <c r="J23" s="50"/>
      <c r="K23" s="50"/>
      <c r="L23" s="194" t="str">
        <f t="shared" si="1"/>
        <v xml:space="preserve">   </v>
      </c>
      <c r="M23" s="50"/>
      <c r="N23" s="71" t="str">
        <f t="shared" si="2"/>
        <v/>
      </c>
      <c r="O23" s="50"/>
      <c r="P23" s="71" t="str">
        <f t="shared" si="0"/>
        <v/>
      </c>
      <c r="Q23" s="50"/>
      <c r="R23" s="71"/>
      <c r="S23" s="50"/>
      <c r="T23" s="50"/>
    </row>
    <row r="24" spans="2:20" s="34" customFormat="1" ht="150" customHeight="1" x14ac:dyDescent="0.25">
      <c r="B24" s="51"/>
      <c r="C24" s="40"/>
      <c r="D24" s="25"/>
      <c r="E24" s="40"/>
      <c r="F24" s="51"/>
      <c r="G24" s="51" t="s">
        <v>447</v>
      </c>
      <c r="H24" s="50"/>
      <c r="I24" s="50"/>
      <c r="J24" s="50"/>
      <c r="K24" s="50"/>
      <c r="L24" s="194" t="str">
        <f t="shared" si="1"/>
        <v xml:space="preserve">   </v>
      </c>
      <c r="M24" s="50"/>
      <c r="N24" s="71" t="str">
        <f t="shared" si="2"/>
        <v/>
      </c>
      <c r="O24" s="50"/>
      <c r="P24" s="71" t="str">
        <f t="shared" si="0"/>
        <v/>
      </c>
      <c r="Q24" s="50"/>
      <c r="R24" s="71"/>
      <c r="S24" s="50"/>
      <c r="T24" s="50"/>
    </row>
    <row r="25" spans="2:20" s="34" customFormat="1" ht="150" customHeight="1" x14ac:dyDescent="0.25">
      <c r="B25" s="51"/>
      <c r="C25" s="40"/>
      <c r="D25" s="25"/>
      <c r="E25" s="40"/>
      <c r="F25" s="51"/>
      <c r="G25" s="51" t="s">
        <v>448</v>
      </c>
      <c r="H25" s="50"/>
      <c r="I25" s="50"/>
      <c r="J25" s="50"/>
      <c r="K25" s="50"/>
      <c r="L25" s="194" t="str">
        <f t="shared" si="1"/>
        <v xml:space="preserve">   </v>
      </c>
      <c r="M25" s="50"/>
      <c r="N25" s="71" t="str">
        <f t="shared" si="2"/>
        <v/>
      </c>
      <c r="O25" s="50"/>
      <c r="P25" s="71" t="str">
        <f t="shared" si="0"/>
        <v/>
      </c>
      <c r="Q25" s="50"/>
      <c r="R25" s="71"/>
      <c r="S25" s="50"/>
      <c r="T25" s="50"/>
    </row>
    <row r="26" spans="2:20" s="34" customFormat="1" ht="150" customHeight="1" x14ac:dyDescent="0.25">
      <c r="B26" s="51"/>
      <c r="C26" s="40"/>
      <c r="D26" s="25"/>
      <c r="E26" s="40"/>
      <c r="F26" s="51"/>
      <c r="G26" s="51" t="s">
        <v>449</v>
      </c>
      <c r="H26" s="50"/>
      <c r="I26" s="50"/>
      <c r="J26" s="50"/>
      <c r="K26" s="50"/>
      <c r="L26" s="194" t="str">
        <f t="shared" si="1"/>
        <v xml:space="preserve">   </v>
      </c>
      <c r="M26" s="50"/>
      <c r="N26" s="71" t="str">
        <f t="shared" si="2"/>
        <v/>
      </c>
      <c r="O26" s="50"/>
      <c r="P26" s="71" t="str">
        <f t="shared" si="0"/>
        <v/>
      </c>
      <c r="Q26" s="50"/>
      <c r="R26" s="71"/>
      <c r="S26" s="50"/>
      <c r="T26" s="50"/>
    </row>
    <row r="27" spans="2:20" s="34" customFormat="1" ht="150" customHeight="1" x14ac:dyDescent="0.25">
      <c r="B27" s="51"/>
      <c r="C27" s="40"/>
      <c r="D27" s="25"/>
      <c r="E27" s="40"/>
      <c r="F27" s="51"/>
      <c r="G27" s="51" t="s">
        <v>450</v>
      </c>
      <c r="H27" s="50"/>
      <c r="I27" s="50"/>
      <c r="J27" s="50"/>
      <c r="K27" s="50"/>
      <c r="L27" s="194" t="str">
        <f t="shared" si="1"/>
        <v xml:space="preserve">   </v>
      </c>
      <c r="M27" s="50"/>
      <c r="N27" s="71" t="str">
        <f t="shared" si="2"/>
        <v/>
      </c>
      <c r="O27" s="50"/>
      <c r="P27" s="71" t="str">
        <f t="shared" si="0"/>
        <v/>
      </c>
      <c r="Q27" s="50"/>
      <c r="R27" s="71"/>
      <c r="S27" s="50"/>
      <c r="T27" s="50"/>
    </row>
    <row r="28" spans="2:20" s="34" customFormat="1" ht="150" customHeight="1" x14ac:dyDescent="0.25">
      <c r="B28" s="51"/>
      <c r="C28" s="40"/>
      <c r="D28" s="25"/>
      <c r="E28" s="40"/>
      <c r="F28" s="51"/>
      <c r="G28" s="51" t="s">
        <v>451</v>
      </c>
      <c r="H28" s="50"/>
      <c r="I28" s="50"/>
      <c r="J28" s="50"/>
      <c r="K28" s="50"/>
      <c r="L28" s="194" t="str">
        <f t="shared" si="1"/>
        <v xml:space="preserve">   </v>
      </c>
      <c r="M28" s="50"/>
      <c r="N28" s="71" t="str">
        <f t="shared" si="2"/>
        <v/>
      </c>
      <c r="O28" s="50"/>
      <c r="P28" s="71" t="str">
        <f t="shared" si="0"/>
        <v/>
      </c>
      <c r="Q28" s="50"/>
      <c r="R28" s="71"/>
      <c r="S28" s="50"/>
      <c r="T28" s="50"/>
    </row>
    <row r="29" spans="2:20" s="34" customFormat="1" ht="150" customHeight="1" x14ac:dyDescent="0.25">
      <c r="B29" s="51"/>
      <c r="C29" s="40"/>
      <c r="D29" s="25"/>
      <c r="E29" s="40"/>
      <c r="F29" s="51"/>
      <c r="G29" s="51" t="s">
        <v>452</v>
      </c>
      <c r="H29" s="50"/>
      <c r="I29" s="50"/>
      <c r="J29" s="50"/>
      <c r="K29" s="50"/>
      <c r="L29" s="194" t="str">
        <f t="shared" si="1"/>
        <v xml:space="preserve">   </v>
      </c>
      <c r="M29" s="50"/>
      <c r="N29" s="71" t="str">
        <f t="shared" si="2"/>
        <v/>
      </c>
      <c r="O29" s="50"/>
      <c r="P29" s="71" t="str">
        <f t="shared" si="0"/>
        <v/>
      </c>
      <c r="Q29" s="50"/>
      <c r="R29" s="71"/>
      <c r="S29" s="50"/>
      <c r="T29" s="50"/>
    </row>
    <row r="30" spans="2:20" s="34" customFormat="1" ht="150" customHeight="1" x14ac:dyDescent="0.25">
      <c r="B30" s="51"/>
      <c r="C30" s="40"/>
      <c r="D30" s="25"/>
      <c r="E30" s="40"/>
      <c r="F30" s="51"/>
      <c r="G30" s="51" t="s">
        <v>453</v>
      </c>
      <c r="H30" s="50"/>
      <c r="I30" s="50"/>
      <c r="J30" s="50"/>
      <c r="K30" s="50"/>
      <c r="L30" s="194" t="str">
        <f t="shared" si="1"/>
        <v xml:space="preserve">   </v>
      </c>
      <c r="M30" s="50"/>
      <c r="N30" s="71" t="str">
        <f t="shared" si="2"/>
        <v/>
      </c>
      <c r="O30" s="50"/>
      <c r="P30" s="71" t="str">
        <f t="shared" si="0"/>
        <v/>
      </c>
      <c r="Q30" s="50"/>
      <c r="R30" s="71"/>
      <c r="S30" s="50"/>
      <c r="T30" s="50"/>
    </row>
    <row r="31" spans="2:20" s="34" customFormat="1" ht="150" customHeight="1" x14ac:dyDescent="0.25">
      <c r="B31" s="51"/>
      <c r="C31" s="40"/>
      <c r="D31" s="25"/>
      <c r="E31" s="40"/>
      <c r="F31" s="51"/>
      <c r="G31" s="51" t="s">
        <v>454</v>
      </c>
      <c r="H31" s="50"/>
      <c r="I31" s="50"/>
      <c r="J31" s="50"/>
      <c r="K31" s="50"/>
      <c r="L31" s="194" t="str">
        <f t="shared" si="1"/>
        <v xml:space="preserve">   </v>
      </c>
      <c r="M31" s="50"/>
      <c r="N31" s="71" t="str">
        <f t="shared" si="2"/>
        <v/>
      </c>
      <c r="O31" s="50"/>
      <c r="P31" s="71" t="str">
        <f t="shared" si="0"/>
        <v/>
      </c>
      <c r="Q31" s="50"/>
      <c r="R31" s="71"/>
      <c r="S31" s="50"/>
      <c r="T31" s="50"/>
    </row>
    <row r="32" spans="2:20" s="34" customFormat="1" ht="150" customHeight="1" x14ac:dyDescent="0.25">
      <c r="B32" s="51"/>
      <c r="C32" s="40"/>
      <c r="D32" s="25"/>
      <c r="E32" s="40"/>
      <c r="F32" s="51"/>
      <c r="G32" s="51" t="s">
        <v>455</v>
      </c>
      <c r="H32" s="50"/>
      <c r="I32" s="50"/>
      <c r="J32" s="50"/>
      <c r="K32" s="50"/>
      <c r="L32" s="194" t="str">
        <f t="shared" si="1"/>
        <v xml:space="preserve">   </v>
      </c>
      <c r="M32" s="50"/>
      <c r="N32" s="71" t="str">
        <f t="shared" si="2"/>
        <v/>
      </c>
      <c r="O32" s="50"/>
      <c r="P32" s="71" t="str">
        <f t="shared" si="0"/>
        <v/>
      </c>
      <c r="Q32" s="50"/>
      <c r="R32" s="71"/>
      <c r="S32" s="50"/>
      <c r="T32" s="50"/>
    </row>
    <row r="33" spans="2:20" s="34" customFormat="1" ht="150" customHeight="1" x14ac:dyDescent="0.25">
      <c r="B33" s="51"/>
      <c r="C33" s="40"/>
      <c r="D33" s="25"/>
      <c r="E33" s="40"/>
      <c r="F33" s="51"/>
      <c r="G33" s="51" t="s">
        <v>456</v>
      </c>
      <c r="H33" s="50"/>
      <c r="I33" s="50"/>
      <c r="J33" s="50"/>
      <c r="K33" s="50"/>
      <c r="L33" s="194" t="str">
        <f t="shared" si="1"/>
        <v xml:space="preserve">   </v>
      </c>
      <c r="M33" s="50"/>
      <c r="N33" s="71" t="str">
        <f t="shared" si="2"/>
        <v/>
      </c>
      <c r="O33" s="50"/>
      <c r="P33" s="71" t="str">
        <f t="shared" si="0"/>
        <v/>
      </c>
      <c r="Q33" s="50"/>
      <c r="R33" s="71"/>
      <c r="S33" s="50"/>
      <c r="T33" s="50"/>
    </row>
    <row r="34" spans="2:20" s="34" customFormat="1" ht="150" customHeight="1" x14ac:dyDescent="0.25">
      <c r="B34" s="51"/>
      <c r="C34" s="40"/>
      <c r="D34" s="25"/>
      <c r="E34" s="40"/>
      <c r="F34" s="51"/>
      <c r="G34" s="51" t="s">
        <v>457</v>
      </c>
      <c r="H34" s="50"/>
      <c r="I34" s="50"/>
      <c r="J34" s="50"/>
      <c r="K34" s="50"/>
      <c r="L34" s="194" t="str">
        <f t="shared" si="1"/>
        <v xml:space="preserve">   </v>
      </c>
      <c r="M34" s="50"/>
      <c r="N34" s="71" t="str">
        <f t="shared" si="2"/>
        <v/>
      </c>
      <c r="O34" s="50"/>
      <c r="P34" s="71" t="str">
        <f t="shared" si="0"/>
        <v/>
      </c>
      <c r="Q34" s="50"/>
      <c r="R34" s="71"/>
      <c r="S34" s="50"/>
      <c r="T34" s="50"/>
    </row>
    <row r="35" spans="2:20" s="34" customFormat="1" ht="150" customHeight="1" x14ac:dyDescent="0.25">
      <c r="B35" s="51"/>
      <c r="C35" s="40"/>
      <c r="D35" s="25"/>
      <c r="E35" s="40"/>
      <c r="F35" s="51"/>
      <c r="G35" s="51" t="s">
        <v>458</v>
      </c>
      <c r="H35" s="50"/>
      <c r="I35" s="50"/>
      <c r="J35" s="50"/>
      <c r="K35" s="50"/>
      <c r="L35" s="194" t="str">
        <f t="shared" si="1"/>
        <v xml:space="preserve">   </v>
      </c>
      <c r="M35" s="50"/>
      <c r="N35" s="71" t="str">
        <f t="shared" si="2"/>
        <v/>
      </c>
      <c r="O35" s="50"/>
      <c r="P35" s="71" t="str">
        <f t="shared" si="0"/>
        <v/>
      </c>
      <c r="Q35" s="50"/>
      <c r="R35" s="71"/>
      <c r="S35" s="50"/>
      <c r="T35" s="50"/>
    </row>
    <row r="36" spans="2:20" s="34" customFormat="1" ht="150" customHeight="1" x14ac:dyDescent="0.25">
      <c r="B36" s="51"/>
      <c r="C36" s="40"/>
      <c r="D36" s="25"/>
      <c r="E36" s="40"/>
      <c r="F36" s="51"/>
      <c r="G36" s="51" t="s">
        <v>459</v>
      </c>
      <c r="H36" s="50"/>
      <c r="I36" s="50"/>
      <c r="J36" s="50"/>
      <c r="K36" s="50"/>
      <c r="L36" s="194" t="str">
        <f t="shared" si="1"/>
        <v xml:space="preserve">   </v>
      </c>
      <c r="M36" s="50"/>
      <c r="N36" s="71" t="str">
        <f t="shared" si="2"/>
        <v/>
      </c>
      <c r="O36" s="50"/>
      <c r="P36" s="71" t="str">
        <f t="shared" si="0"/>
        <v/>
      </c>
      <c r="Q36" s="50"/>
      <c r="R36" s="71"/>
      <c r="S36" s="50"/>
      <c r="T36" s="50"/>
    </row>
    <row r="37" spans="2:20" s="34" customFormat="1" ht="150" customHeight="1" x14ac:dyDescent="0.25">
      <c r="B37" s="51"/>
      <c r="C37" s="40"/>
      <c r="D37" s="25"/>
      <c r="E37" s="40"/>
      <c r="F37" s="51"/>
      <c r="G37" s="51" t="s">
        <v>460</v>
      </c>
      <c r="H37" s="50"/>
      <c r="I37" s="50"/>
      <c r="J37" s="50"/>
      <c r="K37" s="50"/>
      <c r="L37" s="194" t="str">
        <f t="shared" si="1"/>
        <v xml:space="preserve">   </v>
      </c>
      <c r="M37" s="50"/>
      <c r="N37" s="71" t="str">
        <f t="shared" si="2"/>
        <v/>
      </c>
      <c r="O37" s="50"/>
      <c r="P37" s="71" t="str">
        <f t="shared" si="0"/>
        <v/>
      </c>
      <c r="Q37" s="50"/>
      <c r="R37" s="71"/>
      <c r="S37" s="50"/>
      <c r="T37" s="50"/>
    </row>
    <row r="38" spans="2:20" s="34" customFormat="1" ht="150" customHeight="1" x14ac:dyDescent="0.25">
      <c r="B38" s="51"/>
      <c r="C38" s="40"/>
      <c r="D38" s="25"/>
      <c r="E38" s="40"/>
      <c r="F38" s="51"/>
      <c r="G38" s="51" t="s">
        <v>461</v>
      </c>
      <c r="H38" s="50"/>
      <c r="I38" s="50"/>
      <c r="J38" s="50"/>
      <c r="K38" s="50"/>
      <c r="L38" s="194" t="str">
        <f t="shared" si="1"/>
        <v xml:space="preserve">   </v>
      </c>
      <c r="M38" s="50"/>
      <c r="N38" s="71" t="str">
        <f t="shared" si="2"/>
        <v/>
      </c>
      <c r="O38" s="50"/>
      <c r="P38" s="71" t="str">
        <f t="shared" si="0"/>
        <v/>
      </c>
      <c r="Q38" s="50"/>
      <c r="R38" s="71"/>
      <c r="S38" s="50"/>
      <c r="T38" s="50"/>
    </row>
    <row r="39" spans="2:20" s="34" customFormat="1" ht="150" customHeight="1" x14ac:dyDescent="0.25">
      <c r="B39" s="51"/>
      <c r="C39" s="40"/>
      <c r="D39" s="25"/>
      <c r="E39" s="40"/>
      <c r="F39" s="51"/>
      <c r="G39" s="51" t="s">
        <v>462</v>
      </c>
      <c r="H39" s="50"/>
      <c r="I39" s="50"/>
      <c r="J39" s="50"/>
      <c r="K39" s="50"/>
      <c r="L39" s="194" t="str">
        <f t="shared" si="1"/>
        <v xml:space="preserve">   </v>
      </c>
      <c r="M39" s="50"/>
      <c r="N39" s="71" t="str">
        <f t="shared" si="2"/>
        <v/>
      </c>
      <c r="O39" s="50"/>
      <c r="P39" s="71" t="str">
        <f t="shared" si="0"/>
        <v/>
      </c>
      <c r="Q39" s="50"/>
      <c r="R39" s="71"/>
      <c r="S39" s="50"/>
      <c r="T39" s="50"/>
    </row>
    <row r="40" spans="2:20" s="34" customFormat="1" ht="150" customHeight="1" x14ac:dyDescent="0.25">
      <c r="B40" s="51"/>
      <c r="C40" s="40"/>
      <c r="D40" s="25"/>
      <c r="E40" s="40"/>
      <c r="F40" s="51"/>
      <c r="G40" s="51" t="s">
        <v>463</v>
      </c>
      <c r="H40" s="50"/>
      <c r="I40" s="50"/>
      <c r="J40" s="50"/>
      <c r="K40" s="50"/>
      <c r="L40" s="194" t="str">
        <f t="shared" si="1"/>
        <v xml:space="preserve">   </v>
      </c>
      <c r="M40" s="50"/>
      <c r="N40" s="71" t="str">
        <f t="shared" si="2"/>
        <v/>
      </c>
      <c r="O40" s="50"/>
      <c r="P40" s="71" t="str">
        <f t="shared" si="0"/>
        <v/>
      </c>
      <c r="Q40" s="50"/>
      <c r="R40" s="71"/>
      <c r="S40" s="50"/>
      <c r="T40" s="50"/>
    </row>
    <row r="41" spans="2:20" s="34" customFormat="1" ht="150" customHeight="1" x14ac:dyDescent="0.25">
      <c r="B41" s="51"/>
      <c r="C41" s="40"/>
      <c r="D41" s="25"/>
      <c r="E41" s="40"/>
      <c r="F41" s="51"/>
      <c r="G41" s="51" t="s">
        <v>464</v>
      </c>
      <c r="H41" s="50"/>
      <c r="I41" s="50"/>
      <c r="J41" s="50"/>
      <c r="K41" s="50"/>
      <c r="L41" s="194" t="str">
        <f t="shared" si="1"/>
        <v xml:space="preserve">   </v>
      </c>
      <c r="M41" s="50"/>
      <c r="N41" s="71" t="str">
        <f t="shared" si="2"/>
        <v/>
      </c>
      <c r="O41" s="50"/>
      <c r="P41" s="71" t="str">
        <f t="shared" si="0"/>
        <v/>
      </c>
      <c r="Q41" s="50"/>
      <c r="R41" s="71"/>
      <c r="S41" s="50"/>
      <c r="T41" s="50"/>
    </row>
    <row r="42" spans="2:20" s="34" customFormat="1" ht="150" customHeight="1" x14ac:dyDescent="0.25">
      <c r="B42" s="51"/>
      <c r="C42" s="40"/>
      <c r="D42" s="25"/>
      <c r="E42" s="40"/>
      <c r="F42" s="51"/>
      <c r="G42" s="51" t="s">
        <v>465</v>
      </c>
      <c r="H42" s="50"/>
      <c r="I42" s="50"/>
      <c r="J42" s="50"/>
      <c r="K42" s="50"/>
      <c r="L42" s="194" t="str">
        <f t="shared" si="1"/>
        <v xml:space="preserve">   </v>
      </c>
      <c r="M42" s="50"/>
      <c r="N42" s="71" t="str">
        <f t="shared" si="2"/>
        <v/>
      </c>
      <c r="O42" s="50"/>
      <c r="P42" s="71" t="str">
        <f t="shared" si="0"/>
        <v/>
      </c>
      <c r="Q42" s="50"/>
      <c r="R42" s="71"/>
      <c r="S42" s="50"/>
      <c r="T42" s="50"/>
    </row>
    <row r="43" spans="2:20" s="34" customFormat="1" ht="150" customHeight="1" x14ac:dyDescent="0.25">
      <c r="B43" s="51"/>
      <c r="C43" s="40"/>
      <c r="D43" s="25"/>
      <c r="E43" s="40"/>
      <c r="F43" s="51"/>
      <c r="G43" s="51" t="s">
        <v>466</v>
      </c>
      <c r="H43" s="50"/>
      <c r="I43" s="50"/>
      <c r="J43" s="50"/>
      <c r="K43" s="50"/>
      <c r="L43" s="194" t="str">
        <f t="shared" si="1"/>
        <v xml:space="preserve">   </v>
      </c>
      <c r="M43" s="50"/>
      <c r="N43" s="71" t="str">
        <f t="shared" si="2"/>
        <v/>
      </c>
      <c r="O43" s="50"/>
      <c r="P43" s="71" t="str">
        <f t="shared" si="0"/>
        <v/>
      </c>
      <c r="Q43" s="50"/>
      <c r="R43" s="71"/>
      <c r="S43" s="50"/>
      <c r="T43" s="50"/>
    </row>
    <row r="44" spans="2:20" s="34" customFormat="1" ht="150" customHeight="1" x14ac:dyDescent="0.25">
      <c r="B44" s="51"/>
      <c r="C44" s="40"/>
      <c r="D44" s="25"/>
      <c r="E44" s="40"/>
      <c r="F44" s="51"/>
      <c r="G44" s="51" t="s">
        <v>467</v>
      </c>
      <c r="H44" s="50"/>
      <c r="I44" s="50"/>
      <c r="J44" s="50"/>
      <c r="K44" s="50"/>
      <c r="L44" s="194" t="str">
        <f t="shared" si="1"/>
        <v xml:space="preserve">   </v>
      </c>
      <c r="M44" s="50"/>
      <c r="N44" s="71" t="str">
        <f t="shared" si="2"/>
        <v/>
      </c>
      <c r="O44" s="50"/>
      <c r="P44" s="71" t="str">
        <f t="shared" si="0"/>
        <v/>
      </c>
      <c r="Q44" s="50"/>
      <c r="R44" s="71"/>
      <c r="S44" s="50"/>
      <c r="T44" s="50"/>
    </row>
    <row r="45" spans="2:20" s="34" customFormat="1" ht="150" customHeight="1" x14ac:dyDescent="0.25">
      <c r="B45" s="51"/>
      <c r="C45" s="40"/>
      <c r="D45" s="25"/>
      <c r="E45" s="40"/>
      <c r="F45" s="51"/>
      <c r="G45" s="51" t="s">
        <v>468</v>
      </c>
      <c r="H45" s="50"/>
      <c r="I45" s="50"/>
      <c r="J45" s="50"/>
      <c r="K45" s="50"/>
      <c r="L45" s="194" t="str">
        <f t="shared" si="1"/>
        <v xml:space="preserve">   </v>
      </c>
      <c r="M45" s="50"/>
      <c r="N45" s="71" t="str">
        <f t="shared" si="2"/>
        <v/>
      </c>
      <c r="O45" s="50"/>
      <c r="P45" s="71" t="str">
        <f t="shared" si="0"/>
        <v/>
      </c>
      <c r="Q45" s="50"/>
      <c r="R45" s="71"/>
      <c r="S45" s="50"/>
      <c r="T45" s="50"/>
    </row>
    <row r="46" spans="2:20" s="34" customFormat="1" ht="150" customHeight="1" x14ac:dyDescent="0.25">
      <c r="B46" s="51"/>
      <c r="C46" s="40"/>
      <c r="D46" s="25"/>
      <c r="E46" s="40"/>
      <c r="F46" s="51"/>
      <c r="G46" s="51" t="s">
        <v>469</v>
      </c>
      <c r="H46" s="50"/>
      <c r="I46" s="50"/>
      <c r="J46" s="50"/>
      <c r="K46" s="50"/>
      <c r="L46" s="194" t="str">
        <f t="shared" si="1"/>
        <v xml:space="preserve">   </v>
      </c>
      <c r="M46" s="50"/>
      <c r="N46" s="71" t="str">
        <f t="shared" si="2"/>
        <v/>
      </c>
      <c r="O46" s="50"/>
      <c r="P46" s="71" t="str">
        <f t="shared" si="0"/>
        <v/>
      </c>
      <c r="Q46" s="50"/>
      <c r="R46" s="71"/>
      <c r="S46" s="50"/>
      <c r="T46" s="50"/>
    </row>
    <row r="47" spans="2:20" s="34" customFormat="1" ht="150" customHeight="1" x14ac:dyDescent="0.25">
      <c r="B47" s="51"/>
      <c r="C47" s="40"/>
      <c r="D47" s="25"/>
      <c r="E47" s="40"/>
      <c r="F47" s="51"/>
      <c r="G47" s="51" t="s">
        <v>470</v>
      </c>
      <c r="H47" s="50"/>
      <c r="I47" s="50"/>
      <c r="J47" s="50"/>
      <c r="K47" s="50"/>
      <c r="L47" s="194" t="str">
        <f t="shared" si="1"/>
        <v xml:space="preserve">   </v>
      </c>
      <c r="M47" s="50"/>
      <c r="N47" s="71" t="str">
        <f t="shared" si="2"/>
        <v/>
      </c>
      <c r="O47" s="50"/>
      <c r="P47" s="71" t="str">
        <f t="shared" si="0"/>
        <v/>
      </c>
      <c r="Q47" s="50"/>
      <c r="R47" s="71"/>
      <c r="S47" s="50"/>
      <c r="T47" s="50"/>
    </row>
    <row r="48" spans="2:20" s="34" customFormat="1" ht="150" customHeight="1" x14ac:dyDescent="0.25">
      <c r="B48" s="51"/>
      <c r="C48" s="40"/>
      <c r="D48" s="25"/>
      <c r="E48" s="40"/>
      <c r="F48" s="51"/>
      <c r="G48" s="51" t="s">
        <v>471</v>
      </c>
      <c r="H48" s="50"/>
      <c r="I48" s="50"/>
      <c r="J48" s="50"/>
      <c r="K48" s="50"/>
      <c r="L48" s="194" t="str">
        <f t="shared" si="1"/>
        <v xml:space="preserve">   </v>
      </c>
      <c r="M48" s="50"/>
      <c r="N48" s="71" t="str">
        <f t="shared" si="2"/>
        <v/>
      </c>
      <c r="O48" s="50"/>
      <c r="P48" s="71" t="str">
        <f t="shared" si="0"/>
        <v/>
      </c>
      <c r="Q48" s="50"/>
      <c r="R48" s="71"/>
      <c r="S48" s="50"/>
      <c r="T48" s="50"/>
    </row>
    <row r="49" spans="2:20" s="34" customFormat="1" ht="150" customHeight="1" x14ac:dyDescent="0.25">
      <c r="B49" s="51"/>
      <c r="C49" s="40"/>
      <c r="D49" s="25"/>
      <c r="E49" s="40"/>
      <c r="F49" s="51"/>
      <c r="G49" s="51" t="s">
        <v>472</v>
      </c>
      <c r="H49" s="50"/>
      <c r="I49" s="50"/>
      <c r="J49" s="50"/>
      <c r="K49" s="50"/>
      <c r="L49" s="194" t="str">
        <f t="shared" si="1"/>
        <v xml:space="preserve">   </v>
      </c>
      <c r="M49" s="50"/>
      <c r="N49" s="71" t="str">
        <f t="shared" si="2"/>
        <v/>
      </c>
      <c r="O49" s="50"/>
      <c r="P49" s="71" t="str">
        <f t="shared" si="0"/>
        <v/>
      </c>
      <c r="Q49" s="50"/>
      <c r="R49" s="71"/>
      <c r="S49" s="50"/>
      <c r="T49" s="50"/>
    </row>
    <row r="50" spans="2:20" s="34" customFormat="1" ht="150" customHeight="1" x14ac:dyDescent="0.25">
      <c r="B50" s="51"/>
      <c r="C50" s="40"/>
      <c r="D50" s="25"/>
      <c r="E50" s="40"/>
      <c r="F50" s="51"/>
      <c r="G50" s="51" t="s">
        <v>473</v>
      </c>
      <c r="H50" s="50"/>
      <c r="I50" s="50"/>
      <c r="J50" s="50"/>
      <c r="K50" s="50"/>
      <c r="L50" s="194" t="str">
        <f t="shared" si="1"/>
        <v xml:space="preserve">   </v>
      </c>
      <c r="M50" s="50"/>
      <c r="N50" s="71" t="str">
        <f t="shared" si="2"/>
        <v/>
      </c>
      <c r="O50" s="50"/>
      <c r="P50" s="71" t="str">
        <f t="shared" si="0"/>
        <v/>
      </c>
      <c r="Q50" s="50"/>
      <c r="R50" s="71"/>
      <c r="S50" s="50"/>
      <c r="T50" s="50"/>
    </row>
    <row r="51" spans="2:20" s="34" customFormat="1" ht="150" customHeight="1" x14ac:dyDescent="0.25">
      <c r="B51" s="51"/>
      <c r="C51" s="40"/>
      <c r="D51" s="25"/>
      <c r="E51" s="40"/>
      <c r="F51" s="51"/>
      <c r="G51" s="51" t="s">
        <v>474</v>
      </c>
      <c r="H51" s="50"/>
      <c r="I51" s="50"/>
      <c r="J51" s="50"/>
      <c r="K51" s="50"/>
      <c r="L51" s="194" t="str">
        <f t="shared" si="1"/>
        <v xml:space="preserve">   </v>
      </c>
      <c r="M51" s="50"/>
      <c r="N51" s="71" t="str">
        <f t="shared" si="2"/>
        <v/>
      </c>
      <c r="O51" s="50"/>
      <c r="P51" s="71" t="str">
        <f t="shared" si="0"/>
        <v/>
      </c>
      <c r="Q51" s="50"/>
      <c r="R51" s="71"/>
      <c r="S51" s="50"/>
      <c r="T51" s="50"/>
    </row>
    <row r="52" spans="2:20" s="34" customFormat="1" ht="150" customHeight="1" x14ac:dyDescent="0.25">
      <c r="B52" s="51"/>
      <c r="C52" s="40"/>
      <c r="D52" s="25"/>
      <c r="E52" s="40"/>
      <c r="F52" s="51"/>
      <c r="G52" s="51" t="s">
        <v>475</v>
      </c>
      <c r="H52" s="50"/>
      <c r="I52" s="50"/>
      <c r="J52" s="50"/>
      <c r="K52" s="50"/>
      <c r="L52" s="194" t="str">
        <f t="shared" si="1"/>
        <v xml:space="preserve">   </v>
      </c>
      <c r="M52" s="50"/>
      <c r="N52" s="71" t="str">
        <f t="shared" si="2"/>
        <v/>
      </c>
      <c r="O52" s="50"/>
      <c r="P52" s="71" t="str">
        <f t="shared" si="0"/>
        <v/>
      </c>
      <c r="Q52" s="50"/>
      <c r="R52" s="71"/>
      <c r="S52" s="50"/>
      <c r="T52" s="50"/>
    </row>
    <row r="53" spans="2:20" s="34" customFormat="1" ht="150" customHeight="1" x14ac:dyDescent="0.25">
      <c r="B53" s="51"/>
      <c r="C53" s="40"/>
      <c r="D53" s="25"/>
      <c r="E53" s="40"/>
      <c r="F53" s="51"/>
      <c r="G53" s="51" t="s">
        <v>476</v>
      </c>
      <c r="H53" s="50"/>
      <c r="I53" s="50"/>
      <c r="J53" s="50"/>
      <c r="K53" s="50"/>
      <c r="L53" s="194" t="str">
        <f t="shared" si="1"/>
        <v xml:space="preserve">   </v>
      </c>
      <c r="M53" s="50"/>
      <c r="N53" s="71" t="str">
        <f t="shared" si="2"/>
        <v/>
      </c>
      <c r="O53" s="50"/>
      <c r="P53" s="71" t="str">
        <f t="shared" si="0"/>
        <v/>
      </c>
      <c r="Q53" s="50"/>
      <c r="R53" s="71"/>
      <c r="S53" s="50"/>
      <c r="T53" s="50"/>
    </row>
    <row r="54" spans="2:20" s="34" customFormat="1" ht="150" customHeight="1" x14ac:dyDescent="0.25">
      <c r="B54" s="51"/>
      <c r="C54" s="40"/>
      <c r="D54" s="25"/>
      <c r="E54" s="40"/>
      <c r="F54" s="51"/>
      <c r="G54" s="51" t="s">
        <v>477</v>
      </c>
      <c r="H54" s="50"/>
      <c r="I54" s="50"/>
      <c r="J54" s="50"/>
      <c r="K54" s="50"/>
      <c r="L54" s="194" t="str">
        <f t="shared" si="1"/>
        <v xml:space="preserve">   </v>
      </c>
      <c r="M54" s="50"/>
      <c r="N54" s="71" t="str">
        <f t="shared" si="2"/>
        <v/>
      </c>
      <c r="O54" s="50"/>
      <c r="P54" s="71" t="str">
        <f t="shared" si="0"/>
        <v/>
      </c>
      <c r="Q54" s="50"/>
      <c r="R54" s="71"/>
      <c r="S54" s="50"/>
      <c r="T54" s="50"/>
    </row>
    <row r="55" spans="2:20" s="34" customFormat="1" ht="150" customHeight="1" x14ac:dyDescent="0.25">
      <c r="B55" s="51"/>
      <c r="C55" s="40"/>
      <c r="D55" s="25"/>
      <c r="E55" s="40"/>
      <c r="F55" s="51"/>
      <c r="G55" s="51" t="s">
        <v>478</v>
      </c>
      <c r="H55" s="50"/>
      <c r="I55" s="50"/>
      <c r="J55" s="50"/>
      <c r="K55" s="50"/>
      <c r="L55" s="194" t="str">
        <f t="shared" si="1"/>
        <v xml:space="preserve">   </v>
      </c>
      <c r="M55" s="50"/>
      <c r="N55" s="71" t="str">
        <f t="shared" si="2"/>
        <v/>
      </c>
      <c r="O55" s="50"/>
      <c r="P55" s="71" t="str">
        <f t="shared" si="0"/>
        <v/>
      </c>
      <c r="Q55" s="50"/>
      <c r="R55" s="71"/>
      <c r="S55" s="50"/>
      <c r="T55" s="50"/>
    </row>
    <row r="56" spans="2:20" s="34" customFormat="1" ht="150" customHeight="1" x14ac:dyDescent="0.25">
      <c r="B56" s="51"/>
      <c r="C56" s="40"/>
      <c r="D56" s="25"/>
      <c r="E56" s="40"/>
      <c r="F56" s="51"/>
      <c r="G56" s="51" t="s">
        <v>479</v>
      </c>
      <c r="H56" s="50"/>
      <c r="I56" s="50"/>
      <c r="J56" s="50"/>
      <c r="K56" s="50"/>
      <c r="L56" s="194" t="str">
        <f t="shared" si="1"/>
        <v xml:space="preserve">   </v>
      </c>
      <c r="M56" s="50"/>
      <c r="N56" s="71" t="str">
        <f t="shared" si="2"/>
        <v/>
      </c>
      <c r="O56" s="50"/>
      <c r="P56" s="71" t="str">
        <f t="shared" si="0"/>
        <v/>
      </c>
      <c r="Q56" s="50"/>
      <c r="R56" s="71"/>
      <c r="S56" s="50"/>
      <c r="T56" s="50"/>
    </row>
    <row r="57" spans="2:20" s="34" customFormat="1" ht="150" customHeight="1" x14ac:dyDescent="0.25">
      <c r="B57" s="51"/>
      <c r="C57" s="40"/>
      <c r="D57" s="25"/>
      <c r="E57" s="40"/>
      <c r="F57" s="51"/>
      <c r="G57" s="51" t="s">
        <v>480</v>
      </c>
      <c r="H57" s="50"/>
      <c r="I57" s="50"/>
      <c r="J57" s="50"/>
      <c r="K57" s="50"/>
      <c r="L57" s="194" t="str">
        <f t="shared" si="1"/>
        <v xml:space="preserve">   </v>
      </c>
      <c r="M57" s="50"/>
      <c r="N57" s="71" t="str">
        <f t="shared" si="2"/>
        <v/>
      </c>
      <c r="O57" s="50"/>
      <c r="P57" s="71" t="str">
        <f t="shared" si="0"/>
        <v/>
      </c>
      <c r="Q57" s="50"/>
      <c r="R57" s="71"/>
      <c r="S57" s="50"/>
      <c r="T57" s="50"/>
    </row>
    <row r="58" spans="2:20" s="34" customFormat="1" ht="150" customHeight="1" x14ac:dyDescent="0.25">
      <c r="B58" s="51"/>
      <c r="C58" s="40"/>
      <c r="D58" s="25"/>
      <c r="E58" s="40"/>
      <c r="F58" s="51"/>
      <c r="G58" s="51" t="s">
        <v>481</v>
      </c>
      <c r="H58" s="50"/>
      <c r="I58" s="50"/>
      <c r="J58" s="50"/>
      <c r="K58" s="50"/>
      <c r="L58" s="194" t="str">
        <f t="shared" si="1"/>
        <v xml:space="preserve">   </v>
      </c>
      <c r="M58" s="50"/>
      <c r="N58" s="71" t="str">
        <f t="shared" si="2"/>
        <v/>
      </c>
      <c r="O58" s="50"/>
      <c r="P58" s="71" t="str">
        <f t="shared" si="0"/>
        <v/>
      </c>
      <c r="Q58" s="50"/>
      <c r="R58" s="71"/>
      <c r="S58" s="50"/>
      <c r="T58" s="50"/>
    </row>
    <row r="59" spans="2:20" s="34" customFormat="1" ht="150" customHeight="1" x14ac:dyDescent="0.25">
      <c r="B59" s="51"/>
      <c r="C59" s="40"/>
      <c r="D59" s="25"/>
      <c r="E59" s="40"/>
      <c r="F59" s="51"/>
      <c r="G59" s="51" t="s">
        <v>482</v>
      </c>
      <c r="H59" s="50"/>
      <c r="I59" s="50"/>
      <c r="J59" s="50"/>
      <c r="K59" s="50"/>
      <c r="L59" s="194" t="str">
        <f t="shared" si="1"/>
        <v xml:space="preserve">   </v>
      </c>
      <c r="M59" s="50"/>
      <c r="N59" s="71" t="str">
        <f t="shared" si="2"/>
        <v/>
      </c>
      <c r="O59" s="50"/>
      <c r="P59" s="71" t="str">
        <f t="shared" si="0"/>
        <v/>
      </c>
      <c r="Q59" s="50"/>
      <c r="R59" s="71"/>
      <c r="S59" s="50"/>
      <c r="T59" s="50"/>
    </row>
    <row r="60" spans="2:20" s="34" customFormat="1" ht="150" customHeight="1" x14ac:dyDescent="0.25">
      <c r="B60" s="51"/>
      <c r="C60" s="40"/>
      <c r="D60" s="25"/>
      <c r="E60" s="40"/>
      <c r="F60" s="51"/>
      <c r="G60" s="51" t="s">
        <v>483</v>
      </c>
      <c r="H60" s="50"/>
      <c r="I60" s="50"/>
      <c r="J60" s="50"/>
      <c r="K60" s="50"/>
      <c r="L60" s="194" t="str">
        <f t="shared" si="1"/>
        <v xml:space="preserve">   </v>
      </c>
      <c r="M60" s="50"/>
      <c r="N60" s="71" t="str">
        <f t="shared" si="2"/>
        <v/>
      </c>
      <c r="O60" s="50"/>
      <c r="P60" s="71" t="str">
        <f t="shared" si="0"/>
        <v/>
      </c>
      <c r="Q60" s="50"/>
      <c r="R60" s="71"/>
      <c r="S60" s="50"/>
      <c r="T60" s="50"/>
    </row>
    <row r="61" spans="2:20" s="34" customFormat="1" ht="150" customHeight="1" x14ac:dyDescent="0.25">
      <c r="B61" s="51"/>
      <c r="C61" s="40"/>
      <c r="D61" s="25"/>
      <c r="E61" s="40"/>
      <c r="F61" s="51"/>
      <c r="G61" s="51" t="s">
        <v>484</v>
      </c>
      <c r="H61" s="50"/>
      <c r="I61" s="50"/>
      <c r="J61" s="50"/>
      <c r="K61" s="50"/>
      <c r="L61" s="194" t="str">
        <f t="shared" si="1"/>
        <v xml:space="preserve">   </v>
      </c>
      <c r="M61" s="50"/>
      <c r="N61" s="71" t="str">
        <f t="shared" si="2"/>
        <v/>
      </c>
      <c r="O61" s="50"/>
      <c r="P61" s="71" t="str">
        <f t="shared" si="0"/>
        <v/>
      </c>
      <c r="Q61" s="50"/>
      <c r="R61" s="71"/>
      <c r="S61" s="50"/>
      <c r="T61" s="50"/>
    </row>
    <row r="62" spans="2:20" s="34" customFormat="1" ht="150" customHeight="1" x14ac:dyDescent="0.25">
      <c r="B62" s="51"/>
      <c r="C62" s="40"/>
      <c r="D62" s="25"/>
      <c r="E62" s="40"/>
      <c r="F62" s="51"/>
      <c r="G62" s="51" t="s">
        <v>485</v>
      </c>
      <c r="H62" s="50"/>
      <c r="I62" s="50"/>
      <c r="J62" s="50"/>
      <c r="K62" s="50"/>
      <c r="L62" s="194" t="str">
        <f t="shared" si="1"/>
        <v xml:space="preserve">   </v>
      </c>
      <c r="M62" s="50"/>
      <c r="N62" s="71" t="str">
        <f t="shared" si="2"/>
        <v/>
      </c>
      <c r="O62" s="50"/>
      <c r="P62" s="71" t="str">
        <f t="shared" si="0"/>
        <v/>
      </c>
      <c r="Q62" s="50"/>
      <c r="R62" s="71"/>
      <c r="S62" s="50"/>
      <c r="T62" s="50"/>
    </row>
    <row r="63" spans="2:20" s="34" customFormat="1" ht="150" customHeight="1" x14ac:dyDescent="0.25">
      <c r="B63" s="51"/>
      <c r="C63" s="40"/>
      <c r="D63" s="25"/>
      <c r="E63" s="40"/>
      <c r="F63" s="51"/>
      <c r="G63" s="51" t="s">
        <v>486</v>
      </c>
      <c r="H63" s="50"/>
      <c r="I63" s="50"/>
      <c r="J63" s="50"/>
      <c r="K63" s="50"/>
      <c r="L63" s="194" t="str">
        <f t="shared" si="1"/>
        <v xml:space="preserve">   </v>
      </c>
      <c r="M63" s="50"/>
      <c r="N63" s="71" t="str">
        <f t="shared" si="2"/>
        <v/>
      </c>
      <c r="O63" s="50"/>
      <c r="P63" s="71" t="str">
        <f t="shared" si="0"/>
        <v/>
      </c>
      <c r="Q63" s="50"/>
      <c r="R63" s="71"/>
      <c r="S63" s="50"/>
      <c r="T63" s="50"/>
    </row>
    <row r="64" spans="2:20" s="34" customFormat="1" ht="150" customHeight="1" x14ac:dyDescent="0.25">
      <c r="B64" s="51"/>
      <c r="C64" s="40"/>
      <c r="D64" s="25"/>
      <c r="E64" s="40"/>
      <c r="F64" s="51"/>
      <c r="G64" s="51" t="s">
        <v>487</v>
      </c>
      <c r="H64" s="50"/>
      <c r="I64" s="50"/>
      <c r="J64" s="50"/>
      <c r="K64" s="50"/>
      <c r="L64" s="194" t="str">
        <f t="shared" si="1"/>
        <v xml:space="preserve">   </v>
      </c>
      <c r="M64" s="50"/>
      <c r="N64" s="71" t="str">
        <f t="shared" si="2"/>
        <v/>
      </c>
      <c r="O64" s="50"/>
      <c r="P64" s="71" t="str">
        <f t="shared" si="0"/>
        <v/>
      </c>
      <c r="Q64" s="50"/>
      <c r="R64" s="71"/>
      <c r="S64" s="50"/>
      <c r="T64" s="50"/>
    </row>
    <row r="65" spans="2:20" s="34" customFormat="1" ht="150" customHeight="1" x14ac:dyDescent="0.25">
      <c r="B65" s="51"/>
      <c r="C65" s="40"/>
      <c r="D65" s="25"/>
      <c r="E65" s="40"/>
      <c r="F65" s="51"/>
      <c r="G65" s="51" t="s">
        <v>488</v>
      </c>
      <c r="H65" s="50"/>
      <c r="I65" s="50"/>
      <c r="J65" s="50"/>
      <c r="K65" s="50"/>
      <c r="L65" s="194" t="str">
        <f t="shared" si="1"/>
        <v xml:space="preserve">   </v>
      </c>
      <c r="M65" s="50"/>
      <c r="N65" s="71" t="str">
        <f t="shared" si="2"/>
        <v/>
      </c>
      <c r="O65" s="50"/>
      <c r="P65" s="71" t="str">
        <f t="shared" si="0"/>
        <v/>
      </c>
      <c r="Q65" s="50"/>
      <c r="R65" s="71"/>
      <c r="S65" s="50"/>
      <c r="T65" s="50"/>
    </row>
    <row r="66" spans="2:20" s="34" customFormat="1" ht="150" customHeight="1" x14ac:dyDescent="0.25">
      <c r="B66" s="51"/>
      <c r="C66" s="40"/>
      <c r="D66" s="25"/>
      <c r="E66" s="40"/>
      <c r="F66" s="51"/>
      <c r="G66" s="51" t="s">
        <v>489</v>
      </c>
      <c r="H66" s="50"/>
      <c r="I66" s="50"/>
      <c r="J66" s="50"/>
      <c r="K66" s="50"/>
      <c r="L66" s="194" t="str">
        <f t="shared" si="1"/>
        <v xml:space="preserve">   </v>
      </c>
      <c r="M66" s="50"/>
      <c r="N66" s="71" t="str">
        <f t="shared" si="2"/>
        <v/>
      </c>
      <c r="O66" s="50"/>
      <c r="P66" s="71" t="str">
        <f t="shared" si="0"/>
        <v/>
      </c>
      <c r="Q66" s="50"/>
      <c r="R66" s="71"/>
      <c r="S66" s="50"/>
      <c r="T66" s="50"/>
    </row>
    <row r="67" spans="2:20" s="34" customFormat="1" ht="150" customHeight="1" x14ac:dyDescent="0.25">
      <c r="B67" s="51"/>
      <c r="C67" s="40"/>
      <c r="D67" s="25"/>
      <c r="E67" s="40"/>
      <c r="F67" s="51"/>
      <c r="G67" s="51" t="s">
        <v>490</v>
      </c>
      <c r="H67" s="50"/>
      <c r="I67" s="50"/>
      <c r="J67" s="50"/>
      <c r="K67" s="50"/>
      <c r="L67" s="194" t="str">
        <f t="shared" si="1"/>
        <v xml:space="preserve">   </v>
      </c>
      <c r="M67" s="50"/>
      <c r="N67" s="71" t="str">
        <f t="shared" si="2"/>
        <v/>
      </c>
      <c r="O67" s="50"/>
      <c r="P67" s="71" t="str">
        <f t="shared" si="0"/>
        <v/>
      </c>
      <c r="Q67" s="50"/>
      <c r="R67" s="71"/>
      <c r="S67" s="50"/>
      <c r="T67" s="50"/>
    </row>
    <row r="68" spans="2:20" s="34" customFormat="1" ht="150" customHeight="1" x14ac:dyDescent="0.25">
      <c r="B68" s="51"/>
      <c r="C68" s="40"/>
      <c r="D68" s="25"/>
      <c r="E68" s="40"/>
      <c r="F68" s="51"/>
      <c r="G68" s="51" t="s">
        <v>491</v>
      </c>
      <c r="H68" s="50"/>
      <c r="I68" s="50"/>
      <c r="J68" s="50"/>
      <c r="K68" s="50"/>
      <c r="L68" s="194" t="str">
        <f t="shared" si="1"/>
        <v xml:space="preserve">   </v>
      </c>
      <c r="M68" s="50"/>
      <c r="N68" s="71" t="str">
        <f t="shared" si="2"/>
        <v/>
      </c>
      <c r="O68" s="50"/>
      <c r="P68" s="71" t="str">
        <f t="shared" si="0"/>
        <v/>
      </c>
      <c r="Q68" s="50"/>
      <c r="R68" s="71"/>
      <c r="S68" s="50"/>
      <c r="T68" s="50"/>
    </row>
    <row r="69" spans="2:20" s="34" customFormat="1" ht="150" customHeight="1" x14ac:dyDescent="0.25">
      <c r="B69" s="51"/>
      <c r="C69" s="40"/>
      <c r="D69" s="25"/>
      <c r="E69" s="40"/>
      <c r="F69" s="51"/>
      <c r="G69" s="51" t="s">
        <v>492</v>
      </c>
      <c r="H69" s="50"/>
      <c r="I69" s="50"/>
      <c r="J69" s="50"/>
      <c r="K69" s="50"/>
      <c r="L69" s="194" t="str">
        <f t="shared" si="1"/>
        <v xml:space="preserve">   </v>
      </c>
      <c r="M69" s="50"/>
      <c r="N69" s="71" t="str">
        <f t="shared" si="2"/>
        <v/>
      </c>
      <c r="O69" s="50"/>
      <c r="P69" s="71" t="str">
        <f t="shared" si="0"/>
        <v/>
      </c>
      <c r="Q69" s="50"/>
      <c r="R69" s="71"/>
      <c r="S69" s="50"/>
      <c r="T69" s="50"/>
    </row>
    <row r="70" spans="2:20" s="34" customFormat="1" ht="150" customHeight="1" x14ac:dyDescent="0.25">
      <c r="B70" s="51"/>
      <c r="C70" s="40"/>
      <c r="D70" s="25"/>
      <c r="E70" s="40"/>
      <c r="F70" s="51"/>
      <c r="G70" s="51" t="s">
        <v>493</v>
      </c>
      <c r="H70" s="50"/>
      <c r="I70" s="50"/>
      <c r="J70" s="50"/>
      <c r="K70" s="50"/>
      <c r="L70" s="194" t="str">
        <f t="shared" si="1"/>
        <v xml:space="preserve">   </v>
      </c>
      <c r="M70" s="50"/>
      <c r="N70" s="71" t="str">
        <f t="shared" si="2"/>
        <v/>
      </c>
      <c r="O70" s="50"/>
      <c r="P70" s="71" t="str">
        <f t="shared" si="0"/>
        <v/>
      </c>
      <c r="Q70" s="50"/>
      <c r="R70" s="71"/>
      <c r="S70" s="50"/>
      <c r="T70" s="50"/>
    </row>
    <row r="71" spans="2:20" s="34" customFormat="1" ht="150" customHeight="1" x14ac:dyDescent="0.25">
      <c r="B71" s="51"/>
      <c r="C71" s="40"/>
      <c r="D71" s="25"/>
      <c r="E71" s="40"/>
      <c r="F71" s="51"/>
      <c r="G71" s="51" t="s">
        <v>494</v>
      </c>
      <c r="H71" s="50"/>
      <c r="I71" s="50"/>
      <c r="J71" s="50"/>
      <c r="K71" s="50"/>
      <c r="L71" s="194" t="str">
        <f t="shared" si="1"/>
        <v xml:space="preserve">   </v>
      </c>
      <c r="M71" s="50"/>
      <c r="N71" s="71" t="str">
        <f t="shared" si="2"/>
        <v/>
      </c>
      <c r="O71" s="50"/>
      <c r="P71" s="71" t="str">
        <f t="shared" si="0"/>
        <v/>
      </c>
      <c r="Q71" s="50"/>
      <c r="R71" s="71"/>
      <c r="S71" s="50"/>
      <c r="T71" s="50"/>
    </row>
    <row r="72" spans="2:20" s="34" customFormat="1" ht="150" customHeight="1" x14ac:dyDescent="0.25">
      <c r="B72" s="51"/>
      <c r="C72" s="40"/>
      <c r="D72" s="25"/>
      <c r="E72" s="40"/>
      <c r="F72" s="51"/>
      <c r="G72" s="51" t="s">
        <v>495</v>
      </c>
      <c r="H72" s="50"/>
      <c r="I72" s="50"/>
      <c r="J72" s="50"/>
      <c r="K72" s="50"/>
      <c r="L72" s="194" t="str">
        <f t="shared" si="1"/>
        <v xml:space="preserve">   </v>
      </c>
      <c r="M72" s="50"/>
      <c r="N72" s="71" t="str">
        <f t="shared" si="2"/>
        <v/>
      </c>
      <c r="O72" s="50"/>
      <c r="P72" s="71" t="str">
        <f t="shared" si="0"/>
        <v/>
      </c>
      <c r="Q72" s="50"/>
      <c r="R72" s="71"/>
      <c r="S72" s="50"/>
      <c r="T72" s="50"/>
    </row>
    <row r="73" spans="2:20" s="34" customFormat="1" ht="150" customHeight="1" x14ac:dyDescent="0.25">
      <c r="B73" s="51"/>
      <c r="C73" s="40"/>
      <c r="D73" s="25"/>
      <c r="E73" s="40"/>
      <c r="F73" s="51"/>
      <c r="G73" s="51" t="s">
        <v>496</v>
      </c>
      <c r="H73" s="50"/>
      <c r="I73" s="50"/>
      <c r="J73" s="50"/>
      <c r="K73" s="50"/>
      <c r="L73" s="194" t="str">
        <f t="shared" si="1"/>
        <v xml:space="preserve">   </v>
      </c>
      <c r="M73" s="50"/>
      <c r="N73" s="71" t="str">
        <f t="shared" si="2"/>
        <v/>
      </c>
      <c r="O73" s="50"/>
      <c r="P73" s="71" t="str">
        <f t="shared" si="0"/>
        <v/>
      </c>
      <c r="Q73" s="50"/>
      <c r="R73" s="71"/>
      <c r="S73" s="50"/>
      <c r="T73" s="50"/>
    </row>
    <row r="74" spans="2:20" s="34" customFormat="1" ht="150" customHeight="1" x14ac:dyDescent="0.25">
      <c r="B74" s="51"/>
      <c r="C74" s="40"/>
      <c r="D74" s="25"/>
      <c r="E74" s="40"/>
      <c r="F74" s="51"/>
      <c r="G74" s="51" t="s">
        <v>497</v>
      </c>
      <c r="H74" s="50"/>
      <c r="I74" s="50"/>
      <c r="J74" s="50"/>
      <c r="K74" s="50"/>
      <c r="L74" s="194" t="str">
        <f t="shared" si="1"/>
        <v xml:space="preserve">   </v>
      </c>
      <c r="M74" s="50"/>
      <c r="N74" s="71" t="str">
        <f t="shared" si="2"/>
        <v/>
      </c>
      <c r="O74" s="50"/>
      <c r="P74" s="71" t="str">
        <f t="shared" si="0"/>
        <v/>
      </c>
      <c r="Q74" s="50"/>
      <c r="R74" s="71"/>
      <c r="S74" s="50"/>
      <c r="T74" s="50"/>
    </row>
    <row r="75" spans="2:20" s="34" customFormat="1" ht="150" customHeight="1" x14ac:dyDescent="0.25">
      <c r="B75" s="51"/>
      <c r="C75" s="40"/>
      <c r="D75" s="25"/>
      <c r="E75" s="40"/>
      <c r="F75" s="51"/>
      <c r="G75" s="51" t="s">
        <v>498</v>
      </c>
      <c r="H75" s="50"/>
      <c r="I75" s="50"/>
      <c r="J75" s="50"/>
      <c r="K75" s="50"/>
      <c r="L75" s="194" t="str">
        <f t="shared" ref="L75:L138" si="3">CONCATENATE(H75," ",I75," ",J75," ",K75)</f>
        <v xml:space="preserve">   </v>
      </c>
      <c r="M75" s="50"/>
      <c r="N75" s="71" t="str">
        <f t="shared" ref="N75:N138" si="4">IF(OR(M75="Correctivo",M75="Detectivo"),"Impacto",IF(M75="Preventivo","Probabilidad",""))</f>
        <v/>
      </c>
      <c r="O75" s="50"/>
      <c r="P75" s="71" t="str">
        <f t="shared" ref="P75:P138" si="5">IF(AND(M75="Preventivo",O75="Automático"),"50%",IF(AND(M75="Preventivo",O75="Manual"),"40%",IF(AND(M75="Detectivo",O75="Automático"),"40%",IF(AND(M75="Detectivo",O75="Manual"),"30%",IF(AND(M75="Correctivo",O75="Automático"),"35%",IF(AND(M75="Correctivo",O75="Manual"),"25%",""))))))</f>
        <v/>
      </c>
      <c r="Q75" s="50"/>
      <c r="R75" s="71"/>
      <c r="S75" s="50"/>
      <c r="T75" s="50"/>
    </row>
    <row r="76" spans="2:20" s="34" customFormat="1" ht="150" customHeight="1" x14ac:dyDescent="0.25">
      <c r="B76" s="51"/>
      <c r="C76" s="40"/>
      <c r="D76" s="25"/>
      <c r="E76" s="40"/>
      <c r="F76" s="51"/>
      <c r="G76" s="51" t="s">
        <v>499</v>
      </c>
      <c r="H76" s="50"/>
      <c r="I76" s="50"/>
      <c r="J76" s="50"/>
      <c r="K76" s="50"/>
      <c r="L76" s="194" t="str">
        <f t="shared" si="3"/>
        <v xml:space="preserve">   </v>
      </c>
      <c r="M76" s="50"/>
      <c r="N76" s="71" t="str">
        <f t="shared" si="4"/>
        <v/>
      </c>
      <c r="O76" s="50"/>
      <c r="P76" s="71" t="str">
        <f t="shared" si="5"/>
        <v/>
      </c>
      <c r="Q76" s="50"/>
      <c r="R76" s="71"/>
      <c r="S76" s="50"/>
      <c r="T76" s="50"/>
    </row>
    <row r="77" spans="2:20" s="34" customFormat="1" ht="150" customHeight="1" x14ac:dyDescent="0.25">
      <c r="B77" s="51"/>
      <c r="C77" s="40"/>
      <c r="D77" s="25"/>
      <c r="E77" s="40"/>
      <c r="F77" s="51"/>
      <c r="G77" s="51" t="s">
        <v>500</v>
      </c>
      <c r="H77" s="50"/>
      <c r="I77" s="50"/>
      <c r="J77" s="50"/>
      <c r="K77" s="50"/>
      <c r="L77" s="194" t="str">
        <f t="shared" si="3"/>
        <v xml:space="preserve">   </v>
      </c>
      <c r="M77" s="50"/>
      <c r="N77" s="71" t="str">
        <f t="shared" si="4"/>
        <v/>
      </c>
      <c r="O77" s="50"/>
      <c r="P77" s="71" t="str">
        <f t="shared" si="5"/>
        <v/>
      </c>
      <c r="Q77" s="50"/>
      <c r="R77" s="71"/>
      <c r="S77" s="50"/>
      <c r="T77" s="50"/>
    </row>
    <row r="78" spans="2:20" s="34" customFormat="1" ht="150" customHeight="1" x14ac:dyDescent="0.25">
      <c r="B78" s="51"/>
      <c r="C78" s="40"/>
      <c r="D78" s="25"/>
      <c r="E78" s="40"/>
      <c r="F78" s="51"/>
      <c r="G78" s="51" t="s">
        <v>501</v>
      </c>
      <c r="H78" s="50"/>
      <c r="I78" s="50"/>
      <c r="J78" s="50"/>
      <c r="K78" s="50"/>
      <c r="L78" s="194" t="str">
        <f t="shared" si="3"/>
        <v xml:space="preserve">   </v>
      </c>
      <c r="M78" s="50"/>
      <c r="N78" s="71" t="str">
        <f t="shared" si="4"/>
        <v/>
      </c>
      <c r="O78" s="50"/>
      <c r="P78" s="71" t="str">
        <f t="shared" si="5"/>
        <v/>
      </c>
      <c r="Q78" s="50"/>
      <c r="R78" s="71"/>
      <c r="S78" s="50"/>
      <c r="T78" s="50"/>
    </row>
    <row r="79" spans="2:20" s="34" customFormat="1" ht="150" customHeight="1" x14ac:dyDescent="0.25">
      <c r="B79" s="51"/>
      <c r="C79" s="40"/>
      <c r="D79" s="25"/>
      <c r="E79" s="40"/>
      <c r="F79" s="51"/>
      <c r="G79" s="51" t="s">
        <v>502</v>
      </c>
      <c r="H79" s="50"/>
      <c r="I79" s="50"/>
      <c r="J79" s="50"/>
      <c r="K79" s="50"/>
      <c r="L79" s="194" t="str">
        <f t="shared" si="3"/>
        <v xml:space="preserve">   </v>
      </c>
      <c r="M79" s="50"/>
      <c r="N79" s="71" t="str">
        <f t="shared" si="4"/>
        <v/>
      </c>
      <c r="O79" s="50"/>
      <c r="P79" s="71" t="str">
        <f t="shared" si="5"/>
        <v/>
      </c>
      <c r="Q79" s="50"/>
      <c r="R79" s="71"/>
      <c r="S79" s="50"/>
      <c r="T79" s="50"/>
    </row>
    <row r="80" spans="2:20" s="34" customFormat="1" ht="150" customHeight="1" x14ac:dyDescent="0.25">
      <c r="B80" s="51"/>
      <c r="C80" s="40"/>
      <c r="D80" s="25"/>
      <c r="E80" s="40"/>
      <c r="F80" s="51"/>
      <c r="G80" s="51" t="s">
        <v>503</v>
      </c>
      <c r="H80" s="50"/>
      <c r="I80" s="50"/>
      <c r="J80" s="50"/>
      <c r="K80" s="50"/>
      <c r="L80" s="194" t="str">
        <f t="shared" si="3"/>
        <v xml:space="preserve">   </v>
      </c>
      <c r="M80" s="50"/>
      <c r="N80" s="71" t="str">
        <f t="shared" si="4"/>
        <v/>
      </c>
      <c r="O80" s="50"/>
      <c r="P80" s="71" t="str">
        <f t="shared" si="5"/>
        <v/>
      </c>
      <c r="Q80" s="50"/>
      <c r="R80" s="71"/>
      <c r="S80" s="50"/>
      <c r="T80" s="50"/>
    </row>
    <row r="81" spans="2:20" s="34" customFormat="1" ht="150" customHeight="1" x14ac:dyDescent="0.25">
      <c r="B81" s="51"/>
      <c r="C81" s="40"/>
      <c r="D81" s="25"/>
      <c r="E81" s="40"/>
      <c r="F81" s="51"/>
      <c r="G81" s="51" t="s">
        <v>504</v>
      </c>
      <c r="H81" s="50"/>
      <c r="I81" s="50"/>
      <c r="J81" s="50"/>
      <c r="K81" s="50"/>
      <c r="L81" s="194" t="str">
        <f t="shared" si="3"/>
        <v xml:space="preserve">   </v>
      </c>
      <c r="M81" s="50"/>
      <c r="N81" s="71" t="str">
        <f t="shared" si="4"/>
        <v/>
      </c>
      <c r="O81" s="50"/>
      <c r="P81" s="71" t="str">
        <f t="shared" si="5"/>
        <v/>
      </c>
      <c r="Q81" s="50"/>
      <c r="R81" s="71"/>
      <c r="S81" s="50"/>
      <c r="T81" s="50"/>
    </row>
    <row r="82" spans="2:20" s="34" customFormat="1" ht="150" customHeight="1" x14ac:dyDescent="0.25">
      <c r="B82" s="51"/>
      <c r="C82" s="40"/>
      <c r="D82" s="25"/>
      <c r="E82" s="40"/>
      <c r="F82" s="51"/>
      <c r="G82" s="51" t="s">
        <v>505</v>
      </c>
      <c r="H82" s="50"/>
      <c r="I82" s="50"/>
      <c r="J82" s="50"/>
      <c r="K82" s="50"/>
      <c r="L82" s="194" t="str">
        <f t="shared" si="3"/>
        <v xml:space="preserve">   </v>
      </c>
      <c r="M82" s="50"/>
      <c r="N82" s="71" t="str">
        <f t="shared" si="4"/>
        <v/>
      </c>
      <c r="O82" s="50"/>
      <c r="P82" s="71" t="str">
        <f t="shared" si="5"/>
        <v/>
      </c>
      <c r="Q82" s="50"/>
      <c r="R82" s="71"/>
      <c r="S82" s="50"/>
      <c r="T82" s="50"/>
    </row>
    <row r="83" spans="2:20" s="34" customFormat="1" ht="150" customHeight="1" x14ac:dyDescent="0.25">
      <c r="B83" s="51"/>
      <c r="C83" s="40"/>
      <c r="D83" s="25"/>
      <c r="E83" s="40"/>
      <c r="F83" s="51"/>
      <c r="G83" s="51" t="s">
        <v>506</v>
      </c>
      <c r="H83" s="50"/>
      <c r="I83" s="50"/>
      <c r="J83" s="50"/>
      <c r="K83" s="50"/>
      <c r="L83" s="194" t="str">
        <f t="shared" si="3"/>
        <v xml:space="preserve">   </v>
      </c>
      <c r="M83" s="50"/>
      <c r="N83" s="71" t="str">
        <f t="shared" si="4"/>
        <v/>
      </c>
      <c r="O83" s="50"/>
      <c r="P83" s="71" t="str">
        <f t="shared" si="5"/>
        <v/>
      </c>
      <c r="Q83" s="50"/>
      <c r="R83" s="71"/>
      <c r="S83" s="50"/>
      <c r="T83" s="50"/>
    </row>
    <row r="84" spans="2:20" s="34" customFormat="1" ht="150" customHeight="1" x14ac:dyDescent="0.25">
      <c r="B84" s="51"/>
      <c r="C84" s="40"/>
      <c r="D84" s="25"/>
      <c r="E84" s="40"/>
      <c r="F84" s="51"/>
      <c r="G84" s="51" t="s">
        <v>507</v>
      </c>
      <c r="H84" s="50"/>
      <c r="I84" s="50"/>
      <c r="J84" s="50"/>
      <c r="K84" s="50"/>
      <c r="L84" s="194" t="str">
        <f t="shared" si="3"/>
        <v xml:space="preserve">   </v>
      </c>
      <c r="M84" s="50"/>
      <c r="N84" s="71" t="str">
        <f t="shared" si="4"/>
        <v/>
      </c>
      <c r="O84" s="50"/>
      <c r="P84" s="71" t="str">
        <f t="shared" si="5"/>
        <v/>
      </c>
      <c r="Q84" s="50"/>
      <c r="R84" s="71"/>
      <c r="S84" s="50"/>
      <c r="T84" s="50"/>
    </row>
    <row r="85" spans="2:20" s="34" customFormat="1" ht="150" customHeight="1" x14ac:dyDescent="0.25">
      <c r="B85" s="51"/>
      <c r="C85" s="40"/>
      <c r="D85" s="25"/>
      <c r="E85" s="40"/>
      <c r="F85" s="51"/>
      <c r="G85" s="51" t="s">
        <v>508</v>
      </c>
      <c r="H85" s="50"/>
      <c r="I85" s="50"/>
      <c r="J85" s="50"/>
      <c r="K85" s="50"/>
      <c r="L85" s="194" t="str">
        <f t="shared" si="3"/>
        <v xml:space="preserve">   </v>
      </c>
      <c r="M85" s="50"/>
      <c r="N85" s="71" t="str">
        <f t="shared" si="4"/>
        <v/>
      </c>
      <c r="O85" s="50"/>
      <c r="P85" s="71" t="str">
        <f t="shared" si="5"/>
        <v/>
      </c>
      <c r="Q85" s="50"/>
      <c r="R85" s="71"/>
      <c r="S85" s="50"/>
      <c r="T85" s="50"/>
    </row>
    <row r="86" spans="2:20" s="34" customFormat="1" ht="150" customHeight="1" x14ac:dyDescent="0.25">
      <c r="B86" s="51"/>
      <c r="C86" s="40"/>
      <c r="D86" s="25"/>
      <c r="E86" s="40"/>
      <c r="F86" s="51"/>
      <c r="G86" s="51" t="s">
        <v>509</v>
      </c>
      <c r="H86" s="50"/>
      <c r="I86" s="50"/>
      <c r="J86" s="50"/>
      <c r="K86" s="50"/>
      <c r="L86" s="194" t="str">
        <f t="shared" si="3"/>
        <v xml:space="preserve">   </v>
      </c>
      <c r="M86" s="50"/>
      <c r="N86" s="71" t="str">
        <f t="shared" si="4"/>
        <v/>
      </c>
      <c r="O86" s="50"/>
      <c r="P86" s="71" t="str">
        <f t="shared" si="5"/>
        <v/>
      </c>
      <c r="Q86" s="50"/>
      <c r="R86" s="71"/>
      <c r="S86" s="50"/>
      <c r="T86" s="50"/>
    </row>
    <row r="87" spans="2:20" s="34" customFormat="1" ht="150" customHeight="1" x14ac:dyDescent="0.25">
      <c r="B87" s="51"/>
      <c r="C87" s="40"/>
      <c r="D87" s="25"/>
      <c r="E87" s="40"/>
      <c r="F87" s="51"/>
      <c r="G87" s="51" t="s">
        <v>510</v>
      </c>
      <c r="H87" s="50"/>
      <c r="I87" s="50"/>
      <c r="J87" s="50"/>
      <c r="K87" s="50"/>
      <c r="L87" s="194" t="str">
        <f t="shared" si="3"/>
        <v xml:space="preserve">   </v>
      </c>
      <c r="M87" s="50"/>
      <c r="N87" s="71" t="str">
        <f t="shared" si="4"/>
        <v/>
      </c>
      <c r="O87" s="50"/>
      <c r="P87" s="71" t="str">
        <f t="shared" si="5"/>
        <v/>
      </c>
      <c r="Q87" s="50"/>
      <c r="R87" s="71"/>
      <c r="S87" s="50"/>
      <c r="T87" s="50"/>
    </row>
    <row r="88" spans="2:20" s="34" customFormat="1" ht="150" customHeight="1" x14ac:dyDescent="0.25">
      <c r="B88" s="51"/>
      <c r="C88" s="40"/>
      <c r="D88" s="25"/>
      <c r="E88" s="40"/>
      <c r="F88" s="51"/>
      <c r="G88" s="51" t="s">
        <v>511</v>
      </c>
      <c r="H88" s="50"/>
      <c r="I88" s="50"/>
      <c r="J88" s="50"/>
      <c r="K88" s="50"/>
      <c r="L88" s="194" t="str">
        <f t="shared" si="3"/>
        <v xml:space="preserve">   </v>
      </c>
      <c r="M88" s="50"/>
      <c r="N88" s="71" t="str">
        <f t="shared" si="4"/>
        <v/>
      </c>
      <c r="O88" s="50"/>
      <c r="P88" s="71" t="str">
        <f t="shared" si="5"/>
        <v/>
      </c>
      <c r="Q88" s="50"/>
      <c r="R88" s="71"/>
      <c r="S88" s="50"/>
      <c r="T88" s="50"/>
    </row>
    <row r="89" spans="2:20" s="34" customFormat="1" ht="150" customHeight="1" x14ac:dyDescent="0.25">
      <c r="B89" s="51"/>
      <c r="C89" s="40"/>
      <c r="D89" s="25"/>
      <c r="E89" s="40"/>
      <c r="F89" s="51"/>
      <c r="G89" s="51" t="s">
        <v>512</v>
      </c>
      <c r="H89" s="50"/>
      <c r="I89" s="50"/>
      <c r="J89" s="50"/>
      <c r="K89" s="50"/>
      <c r="L89" s="194" t="str">
        <f t="shared" si="3"/>
        <v xml:space="preserve">   </v>
      </c>
      <c r="M89" s="50"/>
      <c r="N89" s="71" t="str">
        <f t="shared" si="4"/>
        <v/>
      </c>
      <c r="O89" s="50"/>
      <c r="P89" s="71" t="str">
        <f t="shared" si="5"/>
        <v/>
      </c>
      <c r="Q89" s="50"/>
      <c r="R89" s="71"/>
      <c r="S89" s="50"/>
      <c r="T89" s="50"/>
    </row>
    <row r="90" spans="2:20" s="34" customFormat="1" ht="150" customHeight="1" x14ac:dyDescent="0.25">
      <c r="B90" s="51"/>
      <c r="C90" s="40"/>
      <c r="D90" s="25"/>
      <c r="E90" s="40"/>
      <c r="F90" s="51"/>
      <c r="G90" s="51" t="s">
        <v>513</v>
      </c>
      <c r="H90" s="50"/>
      <c r="I90" s="50"/>
      <c r="J90" s="50"/>
      <c r="K90" s="50"/>
      <c r="L90" s="194" t="str">
        <f t="shared" si="3"/>
        <v xml:space="preserve">   </v>
      </c>
      <c r="M90" s="50"/>
      <c r="N90" s="71" t="str">
        <f t="shared" si="4"/>
        <v/>
      </c>
      <c r="O90" s="50"/>
      <c r="P90" s="71" t="str">
        <f t="shared" si="5"/>
        <v/>
      </c>
      <c r="Q90" s="50"/>
      <c r="R90" s="71"/>
      <c r="S90" s="50"/>
      <c r="T90" s="50"/>
    </row>
    <row r="91" spans="2:20" s="34" customFormat="1" ht="150" customHeight="1" x14ac:dyDescent="0.25">
      <c r="B91" s="51"/>
      <c r="C91" s="40"/>
      <c r="D91" s="25"/>
      <c r="E91" s="40"/>
      <c r="F91" s="51"/>
      <c r="G91" s="51" t="s">
        <v>514</v>
      </c>
      <c r="H91" s="50"/>
      <c r="I91" s="50"/>
      <c r="J91" s="50"/>
      <c r="K91" s="50"/>
      <c r="L91" s="194" t="str">
        <f t="shared" si="3"/>
        <v xml:space="preserve">   </v>
      </c>
      <c r="M91" s="50"/>
      <c r="N91" s="71" t="str">
        <f t="shared" si="4"/>
        <v/>
      </c>
      <c r="O91" s="50"/>
      <c r="P91" s="71" t="str">
        <f t="shared" si="5"/>
        <v/>
      </c>
      <c r="Q91" s="50"/>
      <c r="R91" s="71"/>
      <c r="S91" s="50"/>
      <c r="T91" s="50"/>
    </row>
    <row r="92" spans="2:20" s="34" customFormat="1" ht="150" customHeight="1" x14ac:dyDescent="0.25">
      <c r="B92" s="51"/>
      <c r="C92" s="40"/>
      <c r="D92" s="25"/>
      <c r="E92" s="40"/>
      <c r="F92" s="51"/>
      <c r="G92" s="51" t="s">
        <v>515</v>
      </c>
      <c r="H92" s="50"/>
      <c r="I92" s="50"/>
      <c r="J92" s="50"/>
      <c r="K92" s="50"/>
      <c r="L92" s="194" t="str">
        <f t="shared" si="3"/>
        <v xml:space="preserve">   </v>
      </c>
      <c r="M92" s="50"/>
      <c r="N92" s="71" t="str">
        <f t="shared" si="4"/>
        <v/>
      </c>
      <c r="O92" s="50"/>
      <c r="P92" s="71" t="str">
        <f t="shared" si="5"/>
        <v/>
      </c>
      <c r="Q92" s="50"/>
      <c r="R92" s="71"/>
      <c r="S92" s="50"/>
      <c r="T92" s="50"/>
    </row>
    <row r="93" spans="2:20" s="34" customFormat="1" ht="150" customHeight="1" x14ac:dyDescent="0.25">
      <c r="B93" s="51"/>
      <c r="C93" s="40"/>
      <c r="D93" s="25"/>
      <c r="E93" s="40"/>
      <c r="F93" s="51"/>
      <c r="G93" s="51" t="s">
        <v>516</v>
      </c>
      <c r="H93" s="50"/>
      <c r="I93" s="50"/>
      <c r="J93" s="50"/>
      <c r="K93" s="50"/>
      <c r="L93" s="194" t="str">
        <f t="shared" si="3"/>
        <v xml:space="preserve">   </v>
      </c>
      <c r="M93" s="50"/>
      <c r="N93" s="71" t="str">
        <f t="shared" si="4"/>
        <v/>
      </c>
      <c r="O93" s="50"/>
      <c r="P93" s="71" t="str">
        <f t="shared" si="5"/>
        <v/>
      </c>
      <c r="Q93" s="50"/>
      <c r="R93" s="71"/>
      <c r="S93" s="50"/>
      <c r="T93" s="50"/>
    </row>
    <row r="94" spans="2:20" s="34" customFormat="1" ht="150" customHeight="1" x14ac:dyDescent="0.25">
      <c r="B94" s="51"/>
      <c r="C94" s="40"/>
      <c r="D94" s="25"/>
      <c r="E94" s="40"/>
      <c r="F94" s="51"/>
      <c r="G94" s="51" t="s">
        <v>517</v>
      </c>
      <c r="H94" s="50"/>
      <c r="I94" s="50"/>
      <c r="J94" s="50"/>
      <c r="K94" s="50"/>
      <c r="L94" s="194" t="str">
        <f t="shared" si="3"/>
        <v xml:space="preserve">   </v>
      </c>
      <c r="M94" s="50"/>
      <c r="N94" s="71" t="str">
        <f t="shared" si="4"/>
        <v/>
      </c>
      <c r="O94" s="50"/>
      <c r="P94" s="71" t="str">
        <f t="shared" si="5"/>
        <v/>
      </c>
      <c r="Q94" s="50"/>
      <c r="R94" s="71"/>
      <c r="S94" s="50"/>
      <c r="T94" s="50"/>
    </row>
    <row r="95" spans="2:20" s="34" customFormat="1" ht="150" customHeight="1" x14ac:dyDescent="0.25">
      <c r="B95" s="51"/>
      <c r="C95" s="40"/>
      <c r="D95" s="25"/>
      <c r="E95" s="40"/>
      <c r="F95" s="51"/>
      <c r="G95" s="51" t="s">
        <v>518</v>
      </c>
      <c r="H95" s="50"/>
      <c r="I95" s="50"/>
      <c r="J95" s="50"/>
      <c r="K95" s="50"/>
      <c r="L95" s="194" t="str">
        <f t="shared" si="3"/>
        <v xml:space="preserve">   </v>
      </c>
      <c r="M95" s="50"/>
      <c r="N95" s="71" t="str">
        <f t="shared" si="4"/>
        <v/>
      </c>
      <c r="O95" s="50"/>
      <c r="P95" s="71" t="str">
        <f t="shared" si="5"/>
        <v/>
      </c>
      <c r="Q95" s="50"/>
      <c r="R95" s="71"/>
      <c r="S95" s="50"/>
      <c r="T95" s="50"/>
    </row>
    <row r="96" spans="2:20" s="34" customFormat="1" ht="150" customHeight="1" x14ac:dyDescent="0.25">
      <c r="B96" s="51"/>
      <c r="C96" s="40"/>
      <c r="D96" s="25"/>
      <c r="E96" s="40"/>
      <c r="F96" s="51"/>
      <c r="G96" s="51" t="s">
        <v>519</v>
      </c>
      <c r="H96" s="50"/>
      <c r="I96" s="50"/>
      <c r="J96" s="50"/>
      <c r="K96" s="50"/>
      <c r="L96" s="194" t="str">
        <f t="shared" si="3"/>
        <v xml:space="preserve">   </v>
      </c>
      <c r="M96" s="50"/>
      <c r="N96" s="71" t="str">
        <f t="shared" si="4"/>
        <v/>
      </c>
      <c r="O96" s="50"/>
      <c r="P96" s="71" t="str">
        <f t="shared" si="5"/>
        <v/>
      </c>
      <c r="Q96" s="50"/>
      <c r="R96" s="71"/>
      <c r="S96" s="50"/>
      <c r="T96" s="50"/>
    </row>
    <row r="97" spans="2:20" s="34" customFormat="1" ht="150" customHeight="1" x14ac:dyDescent="0.25">
      <c r="B97" s="51"/>
      <c r="C97" s="40"/>
      <c r="D97" s="25"/>
      <c r="E97" s="40"/>
      <c r="F97" s="51"/>
      <c r="G97" s="51" t="s">
        <v>520</v>
      </c>
      <c r="H97" s="50"/>
      <c r="I97" s="50"/>
      <c r="J97" s="50"/>
      <c r="K97" s="50"/>
      <c r="L97" s="194" t="str">
        <f t="shared" si="3"/>
        <v xml:space="preserve">   </v>
      </c>
      <c r="M97" s="50"/>
      <c r="N97" s="71" t="str">
        <f t="shared" si="4"/>
        <v/>
      </c>
      <c r="O97" s="50"/>
      <c r="P97" s="71" t="str">
        <f t="shared" si="5"/>
        <v/>
      </c>
      <c r="Q97" s="50"/>
      <c r="R97" s="71"/>
      <c r="S97" s="50"/>
      <c r="T97" s="50"/>
    </row>
    <row r="98" spans="2:20" s="34" customFormat="1" ht="150" customHeight="1" x14ac:dyDescent="0.25">
      <c r="B98" s="51"/>
      <c r="C98" s="40"/>
      <c r="D98" s="25"/>
      <c r="E98" s="40"/>
      <c r="F98" s="51"/>
      <c r="G98" s="51" t="s">
        <v>521</v>
      </c>
      <c r="H98" s="50"/>
      <c r="I98" s="50"/>
      <c r="J98" s="50"/>
      <c r="K98" s="50"/>
      <c r="L98" s="194" t="str">
        <f t="shared" si="3"/>
        <v xml:space="preserve">   </v>
      </c>
      <c r="M98" s="50"/>
      <c r="N98" s="71" t="str">
        <f t="shared" si="4"/>
        <v/>
      </c>
      <c r="O98" s="50"/>
      <c r="P98" s="71" t="str">
        <f t="shared" si="5"/>
        <v/>
      </c>
      <c r="Q98" s="50"/>
      <c r="R98" s="71"/>
      <c r="S98" s="50"/>
      <c r="T98" s="50"/>
    </row>
    <row r="99" spans="2:20" s="34" customFormat="1" ht="150" customHeight="1" x14ac:dyDescent="0.25">
      <c r="B99" s="51"/>
      <c r="C99" s="40"/>
      <c r="D99" s="25"/>
      <c r="E99" s="40"/>
      <c r="F99" s="51"/>
      <c r="G99" s="51" t="s">
        <v>522</v>
      </c>
      <c r="H99" s="50"/>
      <c r="I99" s="50"/>
      <c r="J99" s="50"/>
      <c r="K99" s="50"/>
      <c r="L99" s="194" t="str">
        <f t="shared" si="3"/>
        <v xml:space="preserve">   </v>
      </c>
      <c r="M99" s="50"/>
      <c r="N99" s="71" t="str">
        <f t="shared" si="4"/>
        <v/>
      </c>
      <c r="O99" s="50"/>
      <c r="P99" s="71" t="str">
        <f t="shared" si="5"/>
        <v/>
      </c>
      <c r="Q99" s="50"/>
      <c r="R99" s="71"/>
      <c r="S99" s="50"/>
      <c r="T99" s="50"/>
    </row>
    <row r="100" spans="2:20" s="34" customFormat="1" ht="150" customHeight="1" x14ac:dyDescent="0.25">
      <c r="B100" s="51"/>
      <c r="C100" s="40"/>
      <c r="D100" s="25"/>
      <c r="E100" s="40"/>
      <c r="F100" s="51"/>
      <c r="G100" s="51" t="s">
        <v>523</v>
      </c>
      <c r="H100" s="50"/>
      <c r="I100" s="50"/>
      <c r="J100" s="50"/>
      <c r="K100" s="50"/>
      <c r="L100" s="194" t="str">
        <f t="shared" si="3"/>
        <v xml:space="preserve">   </v>
      </c>
      <c r="M100" s="50"/>
      <c r="N100" s="71" t="str">
        <f t="shared" si="4"/>
        <v/>
      </c>
      <c r="O100" s="50"/>
      <c r="P100" s="71" t="str">
        <f t="shared" si="5"/>
        <v/>
      </c>
      <c r="Q100" s="50"/>
      <c r="R100" s="71"/>
      <c r="S100" s="50"/>
      <c r="T100" s="50"/>
    </row>
    <row r="101" spans="2:20" s="34" customFormat="1" ht="150" customHeight="1" x14ac:dyDescent="0.25">
      <c r="B101" s="51"/>
      <c r="C101" s="40"/>
      <c r="D101" s="25"/>
      <c r="E101" s="40"/>
      <c r="F101" s="51"/>
      <c r="G101" s="51" t="s">
        <v>524</v>
      </c>
      <c r="H101" s="50"/>
      <c r="I101" s="50"/>
      <c r="J101" s="50"/>
      <c r="K101" s="50"/>
      <c r="L101" s="194" t="str">
        <f t="shared" si="3"/>
        <v xml:space="preserve">   </v>
      </c>
      <c r="M101" s="50"/>
      <c r="N101" s="71" t="str">
        <f t="shared" si="4"/>
        <v/>
      </c>
      <c r="O101" s="50"/>
      <c r="P101" s="71" t="str">
        <f t="shared" si="5"/>
        <v/>
      </c>
      <c r="Q101" s="50"/>
      <c r="R101" s="71"/>
      <c r="S101" s="50"/>
      <c r="T101" s="50"/>
    </row>
    <row r="102" spans="2:20" s="34" customFormat="1" ht="150" customHeight="1" x14ac:dyDescent="0.25">
      <c r="B102" s="51"/>
      <c r="C102" s="40"/>
      <c r="D102" s="25"/>
      <c r="E102" s="40"/>
      <c r="F102" s="51"/>
      <c r="G102" s="51" t="s">
        <v>525</v>
      </c>
      <c r="H102" s="50"/>
      <c r="I102" s="50"/>
      <c r="J102" s="50"/>
      <c r="K102" s="50"/>
      <c r="L102" s="194" t="str">
        <f t="shared" si="3"/>
        <v xml:space="preserve">   </v>
      </c>
      <c r="M102" s="50"/>
      <c r="N102" s="71" t="str">
        <f t="shared" si="4"/>
        <v/>
      </c>
      <c r="O102" s="50"/>
      <c r="P102" s="71" t="str">
        <f t="shared" si="5"/>
        <v/>
      </c>
      <c r="Q102" s="50"/>
      <c r="R102" s="71"/>
      <c r="S102" s="50"/>
      <c r="T102" s="50"/>
    </row>
    <row r="103" spans="2:20" s="34" customFormat="1" ht="150" customHeight="1" x14ac:dyDescent="0.25">
      <c r="B103" s="51"/>
      <c r="C103" s="40"/>
      <c r="D103" s="25"/>
      <c r="E103" s="40"/>
      <c r="F103" s="51"/>
      <c r="G103" s="51" t="s">
        <v>526</v>
      </c>
      <c r="H103" s="50"/>
      <c r="I103" s="50"/>
      <c r="J103" s="50"/>
      <c r="K103" s="50"/>
      <c r="L103" s="194" t="str">
        <f t="shared" si="3"/>
        <v xml:space="preserve">   </v>
      </c>
      <c r="M103" s="50"/>
      <c r="N103" s="71" t="str">
        <f t="shared" si="4"/>
        <v/>
      </c>
      <c r="O103" s="50"/>
      <c r="P103" s="71" t="str">
        <f t="shared" si="5"/>
        <v/>
      </c>
      <c r="Q103" s="50"/>
      <c r="R103" s="71"/>
      <c r="S103" s="50"/>
      <c r="T103" s="50"/>
    </row>
    <row r="104" spans="2:20" s="34" customFormat="1" ht="150" customHeight="1" x14ac:dyDescent="0.25">
      <c r="B104" s="51"/>
      <c r="C104" s="40"/>
      <c r="D104" s="25"/>
      <c r="E104" s="40"/>
      <c r="F104" s="51"/>
      <c r="G104" s="51" t="s">
        <v>527</v>
      </c>
      <c r="H104" s="50"/>
      <c r="I104" s="50"/>
      <c r="J104" s="50"/>
      <c r="K104" s="50"/>
      <c r="L104" s="194" t="str">
        <f t="shared" si="3"/>
        <v xml:space="preserve">   </v>
      </c>
      <c r="M104" s="50"/>
      <c r="N104" s="71" t="str">
        <f t="shared" si="4"/>
        <v/>
      </c>
      <c r="O104" s="50"/>
      <c r="P104" s="71" t="str">
        <f t="shared" si="5"/>
        <v/>
      </c>
      <c r="Q104" s="50"/>
      <c r="R104" s="71"/>
      <c r="S104" s="50"/>
      <c r="T104" s="50"/>
    </row>
    <row r="105" spans="2:20" s="34" customFormat="1" ht="150" customHeight="1" x14ac:dyDescent="0.25">
      <c r="B105" s="51"/>
      <c r="C105" s="40"/>
      <c r="D105" s="25"/>
      <c r="E105" s="40"/>
      <c r="F105" s="51"/>
      <c r="G105" s="51" t="s">
        <v>528</v>
      </c>
      <c r="H105" s="50"/>
      <c r="I105" s="50"/>
      <c r="J105" s="50"/>
      <c r="K105" s="50"/>
      <c r="L105" s="194" t="str">
        <f t="shared" si="3"/>
        <v xml:space="preserve">   </v>
      </c>
      <c r="M105" s="50"/>
      <c r="N105" s="71" t="str">
        <f t="shared" si="4"/>
        <v/>
      </c>
      <c r="O105" s="50"/>
      <c r="P105" s="71" t="str">
        <f t="shared" si="5"/>
        <v/>
      </c>
      <c r="Q105" s="50"/>
      <c r="R105" s="71"/>
      <c r="S105" s="50"/>
      <c r="T105" s="50"/>
    </row>
    <row r="106" spans="2:20" s="34" customFormat="1" ht="150" customHeight="1" x14ac:dyDescent="0.25">
      <c r="B106" s="51"/>
      <c r="C106" s="40"/>
      <c r="D106" s="25"/>
      <c r="E106" s="40"/>
      <c r="F106" s="51"/>
      <c r="G106" s="51" t="s">
        <v>529</v>
      </c>
      <c r="H106" s="50"/>
      <c r="I106" s="50"/>
      <c r="J106" s="50"/>
      <c r="K106" s="50"/>
      <c r="L106" s="194" t="str">
        <f t="shared" si="3"/>
        <v xml:space="preserve">   </v>
      </c>
      <c r="M106" s="50"/>
      <c r="N106" s="71" t="str">
        <f t="shared" si="4"/>
        <v/>
      </c>
      <c r="O106" s="50"/>
      <c r="P106" s="71" t="str">
        <f t="shared" si="5"/>
        <v/>
      </c>
      <c r="Q106" s="50"/>
      <c r="R106" s="71"/>
      <c r="S106" s="50"/>
      <c r="T106" s="50"/>
    </row>
    <row r="107" spans="2:20" s="34" customFormat="1" ht="150" customHeight="1" x14ac:dyDescent="0.25">
      <c r="B107" s="51"/>
      <c r="C107" s="40"/>
      <c r="D107" s="25"/>
      <c r="E107" s="40"/>
      <c r="F107" s="51"/>
      <c r="G107" s="51" t="s">
        <v>530</v>
      </c>
      <c r="H107" s="50"/>
      <c r="I107" s="50"/>
      <c r="J107" s="50"/>
      <c r="K107" s="50"/>
      <c r="L107" s="194" t="str">
        <f t="shared" si="3"/>
        <v xml:space="preserve">   </v>
      </c>
      <c r="M107" s="50"/>
      <c r="N107" s="71" t="str">
        <f t="shared" si="4"/>
        <v/>
      </c>
      <c r="O107" s="50"/>
      <c r="P107" s="71" t="str">
        <f t="shared" si="5"/>
        <v/>
      </c>
      <c r="Q107" s="50"/>
      <c r="R107" s="71"/>
      <c r="S107" s="50"/>
      <c r="T107" s="50"/>
    </row>
    <row r="108" spans="2:20" s="34" customFormat="1" ht="150" customHeight="1" x14ac:dyDescent="0.25">
      <c r="B108" s="51"/>
      <c r="C108" s="40"/>
      <c r="D108" s="25"/>
      <c r="E108" s="40"/>
      <c r="F108" s="51"/>
      <c r="G108" s="51" t="s">
        <v>531</v>
      </c>
      <c r="H108" s="50"/>
      <c r="I108" s="50"/>
      <c r="J108" s="50"/>
      <c r="K108" s="50"/>
      <c r="L108" s="194" t="str">
        <f t="shared" si="3"/>
        <v xml:space="preserve">   </v>
      </c>
      <c r="M108" s="50"/>
      <c r="N108" s="71" t="str">
        <f t="shared" si="4"/>
        <v/>
      </c>
      <c r="O108" s="50"/>
      <c r="P108" s="71" t="str">
        <f t="shared" si="5"/>
        <v/>
      </c>
      <c r="Q108" s="50"/>
      <c r="R108" s="71"/>
      <c r="S108" s="50"/>
      <c r="T108" s="50"/>
    </row>
    <row r="109" spans="2:20" s="34" customFormat="1" ht="150" customHeight="1" x14ac:dyDescent="0.25">
      <c r="B109" s="51"/>
      <c r="C109" s="40"/>
      <c r="D109" s="25"/>
      <c r="E109" s="40"/>
      <c r="F109" s="51"/>
      <c r="G109" s="51" t="s">
        <v>532</v>
      </c>
      <c r="H109" s="50"/>
      <c r="I109" s="50"/>
      <c r="J109" s="50"/>
      <c r="K109" s="50"/>
      <c r="L109" s="194" t="str">
        <f t="shared" si="3"/>
        <v xml:space="preserve">   </v>
      </c>
      <c r="M109" s="50"/>
      <c r="N109" s="71" t="str">
        <f t="shared" si="4"/>
        <v/>
      </c>
      <c r="O109" s="50"/>
      <c r="P109" s="71" t="str">
        <f t="shared" si="5"/>
        <v/>
      </c>
      <c r="Q109" s="50"/>
      <c r="R109" s="71"/>
      <c r="S109" s="50"/>
      <c r="T109" s="50"/>
    </row>
    <row r="110" spans="2:20" s="34" customFormat="1" ht="150" customHeight="1" x14ac:dyDescent="0.25">
      <c r="B110" s="51"/>
      <c r="C110" s="40"/>
      <c r="D110" s="25"/>
      <c r="E110" s="40"/>
      <c r="F110" s="51"/>
      <c r="G110" s="51" t="s">
        <v>533</v>
      </c>
      <c r="H110" s="50"/>
      <c r="I110" s="50"/>
      <c r="J110" s="50"/>
      <c r="K110" s="50"/>
      <c r="L110" s="194" t="str">
        <f t="shared" si="3"/>
        <v xml:space="preserve">   </v>
      </c>
      <c r="M110" s="50"/>
      <c r="N110" s="71" t="str">
        <f t="shared" si="4"/>
        <v/>
      </c>
      <c r="O110" s="50"/>
      <c r="P110" s="71" t="str">
        <f t="shared" si="5"/>
        <v/>
      </c>
      <c r="Q110" s="50"/>
      <c r="R110" s="71"/>
      <c r="S110" s="50"/>
      <c r="T110" s="50"/>
    </row>
    <row r="111" spans="2:20" s="34" customFormat="1" ht="150" customHeight="1" x14ac:dyDescent="0.25">
      <c r="B111" s="51"/>
      <c r="C111" s="40"/>
      <c r="D111" s="25"/>
      <c r="E111" s="40"/>
      <c r="F111" s="51"/>
      <c r="G111" s="51" t="s">
        <v>534</v>
      </c>
      <c r="H111" s="50"/>
      <c r="I111" s="50"/>
      <c r="J111" s="50"/>
      <c r="K111" s="50"/>
      <c r="L111" s="194" t="str">
        <f t="shared" si="3"/>
        <v xml:space="preserve">   </v>
      </c>
      <c r="M111" s="50"/>
      <c r="N111" s="71" t="str">
        <f t="shared" si="4"/>
        <v/>
      </c>
      <c r="O111" s="50"/>
      <c r="P111" s="71" t="str">
        <f t="shared" si="5"/>
        <v/>
      </c>
      <c r="Q111" s="50"/>
      <c r="R111" s="71"/>
      <c r="S111" s="50"/>
      <c r="T111" s="50"/>
    </row>
    <row r="112" spans="2:20" s="34" customFormat="1" ht="150" customHeight="1" x14ac:dyDescent="0.25">
      <c r="B112" s="51"/>
      <c r="C112" s="40"/>
      <c r="D112" s="25"/>
      <c r="E112" s="40"/>
      <c r="F112" s="51"/>
      <c r="G112" s="51" t="s">
        <v>535</v>
      </c>
      <c r="H112" s="50"/>
      <c r="I112" s="50"/>
      <c r="J112" s="50"/>
      <c r="K112" s="50"/>
      <c r="L112" s="194" t="str">
        <f t="shared" si="3"/>
        <v xml:space="preserve">   </v>
      </c>
      <c r="M112" s="50"/>
      <c r="N112" s="71" t="str">
        <f t="shared" si="4"/>
        <v/>
      </c>
      <c r="O112" s="50"/>
      <c r="P112" s="71" t="str">
        <f t="shared" si="5"/>
        <v/>
      </c>
      <c r="Q112" s="50"/>
      <c r="R112" s="71"/>
      <c r="S112" s="50"/>
      <c r="T112" s="50"/>
    </row>
    <row r="113" spans="2:20" s="34" customFormat="1" ht="150" customHeight="1" x14ac:dyDescent="0.25">
      <c r="B113" s="51"/>
      <c r="C113" s="40"/>
      <c r="D113" s="25"/>
      <c r="E113" s="40"/>
      <c r="F113" s="51"/>
      <c r="G113" s="51" t="s">
        <v>536</v>
      </c>
      <c r="H113" s="50"/>
      <c r="I113" s="50"/>
      <c r="J113" s="50"/>
      <c r="K113" s="50"/>
      <c r="L113" s="194" t="str">
        <f t="shared" si="3"/>
        <v xml:space="preserve">   </v>
      </c>
      <c r="M113" s="50"/>
      <c r="N113" s="71" t="str">
        <f t="shared" si="4"/>
        <v/>
      </c>
      <c r="O113" s="50"/>
      <c r="P113" s="71" t="str">
        <f t="shared" si="5"/>
        <v/>
      </c>
      <c r="Q113" s="50"/>
      <c r="R113" s="71"/>
      <c r="S113" s="50"/>
      <c r="T113" s="50"/>
    </row>
    <row r="114" spans="2:20" s="34" customFormat="1" ht="150" customHeight="1" x14ac:dyDescent="0.25">
      <c r="B114" s="51"/>
      <c r="C114" s="40"/>
      <c r="D114" s="25"/>
      <c r="E114" s="40"/>
      <c r="F114" s="51"/>
      <c r="G114" s="51" t="s">
        <v>537</v>
      </c>
      <c r="H114" s="50"/>
      <c r="I114" s="50"/>
      <c r="J114" s="50"/>
      <c r="K114" s="50"/>
      <c r="L114" s="194" t="str">
        <f t="shared" si="3"/>
        <v xml:space="preserve">   </v>
      </c>
      <c r="M114" s="50"/>
      <c r="N114" s="71" t="str">
        <f t="shared" si="4"/>
        <v/>
      </c>
      <c r="O114" s="50"/>
      <c r="P114" s="71" t="str">
        <f t="shared" si="5"/>
        <v/>
      </c>
      <c r="Q114" s="50"/>
      <c r="R114" s="71"/>
      <c r="S114" s="50"/>
      <c r="T114" s="50"/>
    </row>
    <row r="115" spans="2:20" s="34" customFormat="1" ht="150" customHeight="1" x14ac:dyDescent="0.25">
      <c r="B115" s="51"/>
      <c r="C115" s="40"/>
      <c r="D115" s="25"/>
      <c r="E115" s="40"/>
      <c r="F115" s="51"/>
      <c r="G115" s="51" t="s">
        <v>538</v>
      </c>
      <c r="H115" s="50"/>
      <c r="I115" s="50"/>
      <c r="J115" s="50"/>
      <c r="K115" s="50"/>
      <c r="L115" s="194" t="str">
        <f t="shared" si="3"/>
        <v xml:space="preserve">   </v>
      </c>
      <c r="M115" s="50"/>
      <c r="N115" s="71" t="str">
        <f t="shared" si="4"/>
        <v/>
      </c>
      <c r="O115" s="50"/>
      <c r="P115" s="71" t="str">
        <f t="shared" si="5"/>
        <v/>
      </c>
      <c r="Q115" s="50"/>
      <c r="R115" s="71"/>
      <c r="S115" s="50"/>
      <c r="T115" s="50"/>
    </row>
    <row r="116" spans="2:20" s="34" customFormat="1" ht="150" customHeight="1" x14ac:dyDescent="0.25">
      <c r="B116" s="51"/>
      <c r="C116" s="40"/>
      <c r="D116" s="25"/>
      <c r="E116" s="40"/>
      <c r="F116" s="51"/>
      <c r="G116" s="51" t="s">
        <v>539</v>
      </c>
      <c r="H116" s="50"/>
      <c r="I116" s="50"/>
      <c r="J116" s="50"/>
      <c r="K116" s="50"/>
      <c r="L116" s="194" t="str">
        <f t="shared" si="3"/>
        <v xml:space="preserve">   </v>
      </c>
      <c r="M116" s="50"/>
      <c r="N116" s="71" t="str">
        <f t="shared" si="4"/>
        <v/>
      </c>
      <c r="O116" s="50"/>
      <c r="P116" s="71" t="str">
        <f t="shared" si="5"/>
        <v/>
      </c>
      <c r="Q116" s="50"/>
      <c r="R116" s="71"/>
      <c r="S116" s="50"/>
      <c r="T116" s="50"/>
    </row>
    <row r="117" spans="2:20" s="34" customFormat="1" ht="150" customHeight="1" x14ac:dyDescent="0.25">
      <c r="B117" s="51"/>
      <c r="C117" s="40"/>
      <c r="D117" s="25"/>
      <c r="E117" s="40"/>
      <c r="F117" s="51"/>
      <c r="G117" s="51" t="s">
        <v>540</v>
      </c>
      <c r="H117" s="50"/>
      <c r="I117" s="50"/>
      <c r="J117" s="50"/>
      <c r="K117" s="50"/>
      <c r="L117" s="194" t="str">
        <f t="shared" si="3"/>
        <v xml:space="preserve">   </v>
      </c>
      <c r="M117" s="50"/>
      <c r="N117" s="71" t="str">
        <f t="shared" si="4"/>
        <v/>
      </c>
      <c r="O117" s="50"/>
      <c r="P117" s="71" t="str">
        <f t="shared" si="5"/>
        <v/>
      </c>
      <c r="Q117" s="50"/>
      <c r="R117" s="71"/>
      <c r="S117" s="50"/>
      <c r="T117" s="50"/>
    </row>
    <row r="118" spans="2:20" s="34" customFormat="1" ht="150" customHeight="1" x14ac:dyDescent="0.25">
      <c r="B118" s="51"/>
      <c r="C118" s="40"/>
      <c r="D118" s="25"/>
      <c r="E118" s="40"/>
      <c r="F118" s="51"/>
      <c r="G118" s="51" t="s">
        <v>541</v>
      </c>
      <c r="H118" s="50"/>
      <c r="I118" s="50"/>
      <c r="J118" s="50"/>
      <c r="K118" s="50"/>
      <c r="L118" s="194" t="str">
        <f t="shared" si="3"/>
        <v xml:space="preserve">   </v>
      </c>
      <c r="M118" s="50"/>
      <c r="N118" s="71" t="str">
        <f t="shared" si="4"/>
        <v/>
      </c>
      <c r="O118" s="50"/>
      <c r="P118" s="71" t="str">
        <f t="shared" si="5"/>
        <v/>
      </c>
      <c r="Q118" s="50"/>
      <c r="R118" s="71"/>
      <c r="S118" s="50"/>
      <c r="T118" s="50"/>
    </row>
    <row r="119" spans="2:20" s="34" customFormat="1" ht="150" customHeight="1" x14ac:dyDescent="0.25">
      <c r="B119" s="51"/>
      <c r="C119" s="40"/>
      <c r="D119" s="25"/>
      <c r="E119" s="40"/>
      <c r="F119" s="51"/>
      <c r="G119" s="51" t="s">
        <v>542</v>
      </c>
      <c r="H119" s="50"/>
      <c r="I119" s="50"/>
      <c r="J119" s="50"/>
      <c r="K119" s="50"/>
      <c r="L119" s="194" t="str">
        <f t="shared" si="3"/>
        <v xml:space="preserve">   </v>
      </c>
      <c r="M119" s="50"/>
      <c r="N119" s="71" t="str">
        <f t="shared" si="4"/>
        <v/>
      </c>
      <c r="O119" s="50"/>
      <c r="P119" s="71" t="str">
        <f t="shared" si="5"/>
        <v/>
      </c>
      <c r="Q119" s="50"/>
      <c r="R119" s="71"/>
      <c r="S119" s="50"/>
      <c r="T119" s="50"/>
    </row>
    <row r="120" spans="2:20" s="34" customFormat="1" ht="150" customHeight="1" x14ac:dyDescent="0.25">
      <c r="B120" s="51"/>
      <c r="C120" s="40"/>
      <c r="D120" s="25"/>
      <c r="E120" s="40"/>
      <c r="F120" s="51"/>
      <c r="G120" s="51" t="s">
        <v>543</v>
      </c>
      <c r="H120" s="50"/>
      <c r="I120" s="50"/>
      <c r="J120" s="50"/>
      <c r="K120" s="50"/>
      <c r="L120" s="194" t="str">
        <f t="shared" si="3"/>
        <v xml:space="preserve">   </v>
      </c>
      <c r="M120" s="50"/>
      <c r="N120" s="71" t="str">
        <f t="shared" si="4"/>
        <v/>
      </c>
      <c r="O120" s="50"/>
      <c r="P120" s="71" t="str">
        <f t="shared" si="5"/>
        <v/>
      </c>
      <c r="Q120" s="50"/>
      <c r="R120" s="71"/>
      <c r="S120" s="50"/>
      <c r="T120" s="50"/>
    </row>
    <row r="121" spans="2:20" s="34" customFormat="1" ht="150" customHeight="1" x14ac:dyDescent="0.25">
      <c r="B121" s="51"/>
      <c r="C121" s="40"/>
      <c r="D121" s="25"/>
      <c r="E121" s="40"/>
      <c r="F121" s="51"/>
      <c r="G121" s="51" t="s">
        <v>544</v>
      </c>
      <c r="H121" s="50"/>
      <c r="I121" s="50"/>
      <c r="J121" s="50"/>
      <c r="K121" s="50"/>
      <c r="L121" s="194" t="str">
        <f t="shared" si="3"/>
        <v xml:space="preserve">   </v>
      </c>
      <c r="M121" s="50"/>
      <c r="N121" s="71" t="str">
        <f t="shared" si="4"/>
        <v/>
      </c>
      <c r="O121" s="50"/>
      <c r="P121" s="71" t="str">
        <f t="shared" si="5"/>
        <v/>
      </c>
      <c r="Q121" s="50"/>
      <c r="R121" s="71"/>
      <c r="S121" s="50"/>
      <c r="T121" s="50"/>
    </row>
    <row r="122" spans="2:20" s="34" customFormat="1" ht="150" customHeight="1" x14ac:dyDescent="0.25">
      <c r="B122" s="51"/>
      <c r="C122" s="40"/>
      <c r="D122" s="25"/>
      <c r="E122" s="40"/>
      <c r="F122" s="51"/>
      <c r="G122" s="51" t="s">
        <v>545</v>
      </c>
      <c r="H122" s="50"/>
      <c r="I122" s="50"/>
      <c r="J122" s="50"/>
      <c r="K122" s="50"/>
      <c r="L122" s="194" t="str">
        <f t="shared" si="3"/>
        <v xml:space="preserve">   </v>
      </c>
      <c r="M122" s="50"/>
      <c r="N122" s="71" t="str">
        <f t="shared" si="4"/>
        <v/>
      </c>
      <c r="O122" s="50"/>
      <c r="P122" s="71" t="str">
        <f t="shared" si="5"/>
        <v/>
      </c>
      <c r="Q122" s="50"/>
      <c r="R122" s="71"/>
      <c r="S122" s="50"/>
      <c r="T122" s="50"/>
    </row>
    <row r="123" spans="2:20" s="34" customFormat="1" ht="150" customHeight="1" x14ac:dyDescent="0.25">
      <c r="B123" s="51"/>
      <c r="C123" s="40"/>
      <c r="D123" s="25"/>
      <c r="E123" s="40"/>
      <c r="F123" s="51"/>
      <c r="G123" s="51" t="s">
        <v>546</v>
      </c>
      <c r="H123" s="50"/>
      <c r="I123" s="50"/>
      <c r="J123" s="50"/>
      <c r="K123" s="50"/>
      <c r="L123" s="194" t="str">
        <f t="shared" si="3"/>
        <v xml:space="preserve">   </v>
      </c>
      <c r="M123" s="50"/>
      <c r="N123" s="71" t="str">
        <f t="shared" si="4"/>
        <v/>
      </c>
      <c r="O123" s="50"/>
      <c r="P123" s="71" t="str">
        <f t="shared" si="5"/>
        <v/>
      </c>
      <c r="Q123" s="50"/>
      <c r="R123" s="71"/>
      <c r="S123" s="50"/>
      <c r="T123" s="50"/>
    </row>
    <row r="124" spans="2:20" s="34" customFormat="1" ht="150" customHeight="1" x14ac:dyDescent="0.25">
      <c r="B124" s="51"/>
      <c r="C124" s="40"/>
      <c r="D124" s="25"/>
      <c r="E124" s="40"/>
      <c r="F124" s="51"/>
      <c r="G124" s="51" t="s">
        <v>547</v>
      </c>
      <c r="H124" s="50"/>
      <c r="I124" s="50"/>
      <c r="J124" s="50"/>
      <c r="K124" s="50"/>
      <c r="L124" s="194" t="str">
        <f t="shared" si="3"/>
        <v xml:space="preserve">   </v>
      </c>
      <c r="M124" s="50"/>
      <c r="N124" s="71" t="str">
        <f t="shared" si="4"/>
        <v/>
      </c>
      <c r="O124" s="50"/>
      <c r="P124" s="71" t="str">
        <f t="shared" si="5"/>
        <v/>
      </c>
      <c r="Q124" s="50"/>
      <c r="R124" s="71"/>
      <c r="S124" s="50"/>
      <c r="T124" s="50"/>
    </row>
    <row r="125" spans="2:20" s="34" customFormat="1" ht="150" customHeight="1" x14ac:dyDescent="0.25">
      <c r="B125" s="51"/>
      <c r="C125" s="40"/>
      <c r="D125" s="25"/>
      <c r="E125" s="40"/>
      <c r="F125" s="51"/>
      <c r="G125" s="51" t="s">
        <v>548</v>
      </c>
      <c r="H125" s="50"/>
      <c r="I125" s="50"/>
      <c r="J125" s="50"/>
      <c r="K125" s="50"/>
      <c r="L125" s="194" t="str">
        <f t="shared" si="3"/>
        <v xml:space="preserve">   </v>
      </c>
      <c r="M125" s="50"/>
      <c r="N125" s="71" t="str">
        <f t="shared" si="4"/>
        <v/>
      </c>
      <c r="O125" s="50"/>
      <c r="P125" s="71" t="str">
        <f t="shared" si="5"/>
        <v/>
      </c>
      <c r="Q125" s="50"/>
      <c r="R125" s="71"/>
      <c r="S125" s="50"/>
      <c r="T125" s="50"/>
    </row>
    <row r="126" spans="2:20" s="34" customFormat="1" ht="150" customHeight="1" x14ac:dyDescent="0.25">
      <c r="B126" s="51"/>
      <c r="C126" s="40"/>
      <c r="D126" s="25"/>
      <c r="E126" s="40"/>
      <c r="F126" s="51"/>
      <c r="G126" s="51" t="s">
        <v>549</v>
      </c>
      <c r="H126" s="50"/>
      <c r="I126" s="50"/>
      <c r="J126" s="50"/>
      <c r="K126" s="50"/>
      <c r="L126" s="194" t="str">
        <f t="shared" si="3"/>
        <v xml:space="preserve">   </v>
      </c>
      <c r="M126" s="50"/>
      <c r="N126" s="71" t="str">
        <f t="shared" si="4"/>
        <v/>
      </c>
      <c r="O126" s="50"/>
      <c r="P126" s="71" t="str">
        <f t="shared" si="5"/>
        <v/>
      </c>
      <c r="Q126" s="50"/>
      <c r="R126" s="71"/>
      <c r="S126" s="50"/>
      <c r="T126" s="50"/>
    </row>
    <row r="127" spans="2:20" s="34" customFormat="1" ht="150" customHeight="1" x14ac:dyDescent="0.25">
      <c r="B127" s="51"/>
      <c r="C127" s="40"/>
      <c r="D127" s="25"/>
      <c r="E127" s="40"/>
      <c r="F127" s="51"/>
      <c r="G127" s="51" t="s">
        <v>550</v>
      </c>
      <c r="H127" s="50"/>
      <c r="I127" s="50"/>
      <c r="J127" s="50"/>
      <c r="K127" s="50"/>
      <c r="L127" s="194" t="str">
        <f t="shared" si="3"/>
        <v xml:space="preserve">   </v>
      </c>
      <c r="M127" s="50"/>
      <c r="N127" s="71" t="str">
        <f t="shared" si="4"/>
        <v/>
      </c>
      <c r="O127" s="50"/>
      <c r="P127" s="71" t="str">
        <f t="shared" si="5"/>
        <v/>
      </c>
      <c r="Q127" s="50"/>
      <c r="R127" s="71"/>
      <c r="S127" s="50"/>
      <c r="T127" s="50"/>
    </row>
    <row r="128" spans="2:20" s="34" customFormat="1" ht="150" customHeight="1" x14ac:dyDescent="0.25">
      <c r="B128" s="51"/>
      <c r="C128" s="40"/>
      <c r="D128" s="25"/>
      <c r="E128" s="40"/>
      <c r="F128" s="51"/>
      <c r="G128" s="51" t="s">
        <v>551</v>
      </c>
      <c r="H128" s="50"/>
      <c r="I128" s="50"/>
      <c r="J128" s="50"/>
      <c r="K128" s="50"/>
      <c r="L128" s="194" t="str">
        <f t="shared" si="3"/>
        <v xml:space="preserve">   </v>
      </c>
      <c r="M128" s="50"/>
      <c r="N128" s="71" t="str">
        <f t="shared" si="4"/>
        <v/>
      </c>
      <c r="O128" s="50"/>
      <c r="P128" s="71" t="str">
        <f t="shared" si="5"/>
        <v/>
      </c>
      <c r="Q128" s="50"/>
      <c r="R128" s="71"/>
      <c r="S128" s="50"/>
      <c r="T128" s="50"/>
    </row>
    <row r="129" spans="2:20" s="34" customFormat="1" ht="150" customHeight="1" x14ac:dyDescent="0.25">
      <c r="B129" s="51"/>
      <c r="C129" s="40"/>
      <c r="D129" s="25"/>
      <c r="E129" s="40"/>
      <c r="F129" s="51"/>
      <c r="G129" s="51" t="s">
        <v>552</v>
      </c>
      <c r="H129" s="50"/>
      <c r="I129" s="50"/>
      <c r="J129" s="50"/>
      <c r="K129" s="50"/>
      <c r="L129" s="194" t="str">
        <f t="shared" si="3"/>
        <v xml:space="preserve">   </v>
      </c>
      <c r="M129" s="50"/>
      <c r="N129" s="71" t="str">
        <f t="shared" si="4"/>
        <v/>
      </c>
      <c r="O129" s="50"/>
      <c r="P129" s="71" t="str">
        <f t="shared" si="5"/>
        <v/>
      </c>
      <c r="Q129" s="50"/>
      <c r="R129" s="71"/>
      <c r="S129" s="50"/>
      <c r="T129" s="50"/>
    </row>
    <row r="130" spans="2:20" s="34" customFormat="1" ht="150" customHeight="1" x14ac:dyDescent="0.25">
      <c r="B130" s="51"/>
      <c r="C130" s="40"/>
      <c r="D130" s="25"/>
      <c r="E130" s="40"/>
      <c r="F130" s="51"/>
      <c r="G130" s="51" t="s">
        <v>553</v>
      </c>
      <c r="H130" s="50"/>
      <c r="I130" s="50"/>
      <c r="J130" s="50"/>
      <c r="K130" s="50"/>
      <c r="L130" s="194" t="str">
        <f t="shared" si="3"/>
        <v xml:space="preserve">   </v>
      </c>
      <c r="M130" s="50"/>
      <c r="N130" s="71" t="str">
        <f t="shared" si="4"/>
        <v/>
      </c>
      <c r="O130" s="50"/>
      <c r="P130" s="71" t="str">
        <f t="shared" si="5"/>
        <v/>
      </c>
      <c r="Q130" s="50"/>
      <c r="R130" s="71"/>
      <c r="S130" s="50"/>
      <c r="T130" s="50"/>
    </row>
    <row r="131" spans="2:20" s="34" customFormat="1" ht="150" customHeight="1" x14ac:dyDescent="0.25">
      <c r="B131" s="51"/>
      <c r="C131" s="40"/>
      <c r="D131" s="25"/>
      <c r="E131" s="40"/>
      <c r="F131" s="51"/>
      <c r="G131" s="51" t="s">
        <v>554</v>
      </c>
      <c r="H131" s="50"/>
      <c r="I131" s="50"/>
      <c r="J131" s="50"/>
      <c r="K131" s="50"/>
      <c r="L131" s="194" t="str">
        <f t="shared" si="3"/>
        <v xml:space="preserve">   </v>
      </c>
      <c r="M131" s="50"/>
      <c r="N131" s="71" t="str">
        <f t="shared" si="4"/>
        <v/>
      </c>
      <c r="O131" s="50"/>
      <c r="P131" s="71" t="str">
        <f t="shared" si="5"/>
        <v/>
      </c>
      <c r="Q131" s="50"/>
      <c r="R131" s="71"/>
      <c r="S131" s="50"/>
      <c r="T131" s="50"/>
    </row>
    <row r="132" spans="2:20" s="34" customFormat="1" ht="150" customHeight="1" x14ac:dyDescent="0.25">
      <c r="B132" s="51"/>
      <c r="C132" s="40"/>
      <c r="D132" s="25"/>
      <c r="E132" s="40"/>
      <c r="F132" s="51"/>
      <c r="G132" s="51" t="s">
        <v>555</v>
      </c>
      <c r="H132" s="50"/>
      <c r="I132" s="50"/>
      <c r="J132" s="50"/>
      <c r="K132" s="50"/>
      <c r="L132" s="194" t="str">
        <f t="shared" si="3"/>
        <v xml:space="preserve">   </v>
      </c>
      <c r="M132" s="50"/>
      <c r="N132" s="71" t="str">
        <f t="shared" si="4"/>
        <v/>
      </c>
      <c r="O132" s="50"/>
      <c r="P132" s="71" t="str">
        <f t="shared" si="5"/>
        <v/>
      </c>
      <c r="Q132" s="50"/>
      <c r="R132" s="71"/>
      <c r="S132" s="50"/>
      <c r="T132" s="50"/>
    </row>
    <row r="133" spans="2:20" s="34" customFormat="1" ht="150" customHeight="1" x14ac:dyDescent="0.25">
      <c r="B133" s="51"/>
      <c r="C133" s="40"/>
      <c r="D133" s="25"/>
      <c r="E133" s="40"/>
      <c r="F133" s="51"/>
      <c r="G133" s="51" t="s">
        <v>556</v>
      </c>
      <c r="H133" s="50"/>
      <c r="I133" s="50"/>
      <c r="J133" s="50"/>
      <c r="K133" s="50"/>
      <c r="L133" s="194" t="str">
        <f t="shared" si="3"/>
        <v xml:space="preserve">   </v>
      </c>
      <c r="M133" s="50"/>
      <c r="N133" s="71" t="str">
        <f t="shared" si="4"/>
        <v/>
      </c>
      <c r="O133" s="50"/>
      <c r="P133" s="71" t="str">
        <f t="shared" si="5"/>
        <v/>
      </c>
      <c r="Q133" s="50"/>
      <c r="R133" s="71"/>
      <c r="S133" s="50"/>
      <c r="T133" s="50"/>
    </row>
    <row r="134" spans="2:20" s="34" customFormat="1" ht="150" customHeight="1" x14ac:dyDescent="0.25">
      <c r="B134" s="51"/>
      <c r="C134" s="40"/>
      <c r="D134" s="25"/>
      <c r="E134" s="40"/>
      <c r="F134" s="51"/>
      <c r="G134" s="51" t="s">
        <v>557</v>
      </c>
      <c r="H134" s="50"/>
      <c r="I134" s="50"/>
      <c r="J134" s="50"/>
      <c r="K134" s="50"/>
      <c r="L134" s="194" t="str">
        <f t="shared" si="3"/>
        <v xml:space="preserve">   </v>
      </c>
      <c r="M134" s="50"/>
      <c r="N134" s="71" t="str">
        <f t="shared" si="4"/>
        <v/>
      </c>
      <c r="O134" s="50"/>
      <c r="P134" s="71" t="str">
        <f t="shared" si="5"/>
        <v/>
      </c>
      <c r="Q134" s="50"/>
      <c r="R134" s="71"/>
      <c r="S134" s="50"/>
      <c r="T134" s="50"/>
    </row>
    <row r="135" spans="2:20" s="34" customFormat="1" ht="150" customHeight="1" x14ac:dyDescent="0.25">
      <c r="B135" s="51"/>
      <c r="C135" s="40"/>
      <c r="D135" s="25"/>
      <c r="E135" s="40"/>
      <c r="F135" s="51"/>
      <c r="G135" s="51" t="s">
        <v>558</v>
      </c>
      <c r="H135" s="50"/>
      <c r="I135" s="50"/>
      <c r="J135" s="50"/>
      <c r="K135" s="50"/>
      <c r="L135" s="194" t="str">
        <f t="shared" si="3"/>
        <v xml:space="preserve">   </v>
      </c>
      <c r="M135" s="50"/>
      <c r="N135" s="71" t="str">
        <f t="shared" si="4"/>
        <v/>
      </c>
      <c r="O135" s="50"/>
      <c r="P135" s="71" t="str">
        <f t="shared" si="5"/>
        <v/>
      </c>
      <c r="Q135" s="50"/>
      <c r="R135" s="71"/>
      <c r="S135" s="50"/>
      <c r="T135" s="50"/>
    </row>
    <row r="136" spans="2:20" s="34" customFormat="1" ht="150" customHeight="1" x14ac:dyDescent="0.25">
      <c r="B136" s="51"/>
      <c r="C136" s="40"/>
      <c r="D136" s="25"/>
      <c r="E136" s="40"/>
      <c r="F136" s="51"/>
      <c r="G136" s="51" t="s">
        <v>559</v>
      </c>
      <c r="H136" s="50"/>
      <c r="I136" s="50"/>
      <c r="J136" s="50"/>
      <c r="K136" s="50"/>
      <c r="L136" s="194" t="str">
        <f t="shared" si="3"/>
        <v xml:space="preserve">   </v>
      </c>
      <c r="M136" s="50"/>
      <c r="N136" s="71" t="str">
        <f t="shared" si="4"/>
        <v/>
      </c>
      <c r="O136" s="50"/>
      <c r="P136" s="71" t="str">
        <f t="shared" si="5"/>
        <v/>
      </c>
      <c r="Q136" s="50"/>
      <c r="R136" s="71"/>
      <c r="S136" s="50"/>
      <c r="T136" s="50"/>
    </row>
    <row r="137" spans="2:20" s="34" customFormat="1" ht="150" customHeight="1" x14ac:dyDescent="0.25">
      <c r="B137" s="51"/>
      <c r="C137" s="40"/>
      <c r="D137" s="25"/>
      <c r="E137" s="40"/>
      <c r="F137" s="51"/>
      <c r="G137" s="51" t="s">
        <v>560</v>
      </c>
      <c r="H137" s="50"/>
      <c r="I137" s="50"/>
      <c r="J137" s="50"/>
      <c r="K137" s="50"/>
      <c r="L137" s="194" t="str">
        <f t="shared" si="3"/>
        <v xml:space="preserve">   </v>
      </c>
      <c r="M137" s="50"/>
      <c r="N137" s="71" t="str">
        <f t="shared" si="4"/>
        <v/>
      </c>
      <c r="O137" s="50"/>
      <c r="P137" s="71" t="str">
        <f t="shared" si="5"/>
        <v/>
      </c>
      <c r="Q137" s="50"/>
      <c r="R137" s="71"/>
      <c r="S137" s="50"/>
      <c r="T137" s="50"/>
    </row>
    <row r="138" spans="2:20" s="34" customFormat="1" ht="150" customHeight="1" x14ac:dyDescent="0.25">
      <c r="B138" s="51"/>
      <c r="C138" s="40"/>
      <c r="D138" s="25"/>
      <c r="E138" s="40"/>
      <c r="F138" s="51"/>
      <c r="G138" s="51" t="s">
        <v>561</v>
      </c>
      <c r="H138" s="50"/>
      <c r="I138" s="50"/>
      <c r="J138" s="50"/>
      <c r="K138" s="50"/>
      <c r="L138" s="194" t="str">
        <f t="shared" si="3"/>
        <v xml:space="preserve">   </v>
      </c>
      <c r="M138" s="50"/>
      <c r="N138" s="71" t="str">
        <f t="shared" si="4"/>
        <v/>
      </c>
      <c r="O138" s="50"/>
      <c r="P138" s="71" t="str">
        <f t="shared" si="5"/>
        <v/>
      </c>
      <c r="Q138" s="50"/>
      <c r="R138" s="71"/>
      <c r="S138" s="50"/>
      <c r="T138" s="50"/>
    </row>
    <row r="139" spans="2:20" s="34" customFormat="1" ht="150" customHeight="1" x14ac:dyDescent="0.25">
      <c r="B139" s="51"/>
      <c r="C139" s="40"/>
      <c r="D139" s="25"/>
      <c r="E139" s="40"/>
      <c r="F139" s="51"/>
      <c r="G139" s="51" t="s">
        <v>562</v>
      </c>
      <c r="H139" s="50"/>
      <c r="I139" s="50"/>
      <c r="J139" s="50"/>
      <c r="K139" s="50"/>
      <c r="L139" s="194" t="str">
        <f t="shared" ref="L139:L202" si="6">CONCATENATE(H139," ",I139," ",J139," ",K139)</f>
        <v xml:space="preserve">   </v>
      </c>
      <c r="M139" s="50"/>
      <c r="N139" s="71" t="str">
        <f t="shared" ref="N139:N202" si="7">IF(OR(M139="Correctivo",M139="Detectivo"),"Impacto",IF(M139="Preventivo","Probabilidad",""))</f>
        <v/>
      </c>
      <c r="O139" s="50"/>
      <c r="P139" s="71" t="str">
        <f t="shared" ref="P139:P202" si="8">IF(AND(M139="Preventivo",O139="Automático"),"50%",IF(AND(M139="Preventivo",O139="Manual"),"40%",IF(AND(M139="Detectivo",O139="Automático"),"40%",IF(AND(M139="Detectivo",O139="Manual"),"30%",IF(AND(M139="Correctivo",O139="Automático"),"35%",IF(AND(M139="Correctivo",O139="Manual"),"25%",""))))))</f>
        <v/>
      </c>
      <c r="Q139" s="50"/>
      <c r="R139" s="71"/>
      <c r="S139" s="50"/>
      <c r="T139" s="50"/>
    </row>
    <row r="140" spans="2:20" s="34" customFormat="1" ht="150" customHeight="1" x14ac:dyDescent="0.25">
      <c r="B140" s="51"/>
      <c r="C140" s="40"/>
      <c r="D140" s="25"/>
      <c r="E140" s="40"/>
      <c r="F140" s="51"/>
      <c r="G140" s="51" t="s">
        <v>563</v>
      </c>
      <c r="H140" s="50"/>
      <c r="I140" s="50"/>
      <c r="J140" s="50"/>
      <c r="K140" s="50"/>
      <c r="L140" s="194" t="str">
        <f t="shared" si="6"/>
        <v xml:space="preserve">   </v>
      </c>
      <c r="M140" s="50"/>
      <c r="N140" s="71" t="str">
        <f t="shared" si="7"/>
        <v/>
      </c>
      <c r="O140" s="50"/>
      <c r="P140" s="71" t="str">
        <f t="shared" si="8"/>
        <v/>
      </c>
      <c r="Q140" s="50"/>
      <c r="R140" s="71"/>
      <c r="S140" s="50"/>
      <c r="T140" s="50"/>
    </row>
    <row r="141" spans="2:20" s="34" customFormat="1" ht="150" customHeight="1" x14ac:dyDescent="0.25">
      <c r="B141" s="51"/>
      <c r="C141" s="40"/>
      <c r="D141" s="25"/>
      <c r="E141" s="40"/>
      <c r="F141" s="51"/>
      <c r="G141" s="51" t="s">
        <v>564</v>
      </c>
      <c r="H141" s="50"/>
      <c r="I141" s="50"/>
      <c r="J141" s="50"/>
      <c r="K141" s="50"/>
      <c r="L141" s="194" t="str">
        <f t="shared" si="6"/>
        <v xml:space="preserve">   </v>
      </c>
      <c r="M141" s="50"/>
      <c r="N141" s="71" t="str">
        <f t="shared" si="7"/>
        <v/>
      </c>
      <c r="O141" s="50"/>
      <c r="P141" s="71" t="str">
        <f t="shared" si="8"/>
        <v/>
      </c>
      <c r="Q141" s="50"/>
      <c r="R141" s="71"/>
      <c r="S141" s="50"/>
      <c r="T141" s="50"/>
    </row>
    <row r="142" spans="2:20" s="34" customFormat="1" ht="150" customHeight="1" x14ac:dyDescent="0.25">
      <c r="B142" s="51"/>
      <c r="C142" s="40"/>
      <c r="D142" s="25"/>
      <c r="E142" s="40"/>
      <c r="F142" s="51"/>
      <c r="G142" s="51" t="s">
        <v>565</v>
      </c>
      <c r="H142" s="50"/>
      <c r="I142" s="50"/>
      <c r="J142" s="50"/>
      <c r="K142" s="50"/>
      <c r="L142" s="194" t="str">
        <f t="shared" si="6"/>
        <v xml:space="preserve">   </v>
      </c>
      <c r="M142" s="50"/>
      <c r="N142" s="71" t="str">
        <f t="shared" si="7"/>
        <v/>
      </c>
      <c r="O142" s="50"/>
      <c r="P142" s="71" t="str">
        <f t="shared" si="8"/>
        <v/>
      </c>
      <c r="Q142" s="50"/>
      <c r="R142" s="71"/>
      <c r="S142" s="50"/>
      <c r="T142" s="50"/>
    </row>
    <row r="143" spans="2:20" s="34" customFormat="1" ht="150" customHeight="1" x14ac:dyDescent="0.25">
      <c r="B143" s="51"/>
      <c r="C143" s="40"/>
      <c r="D143" s="25"/>
      <c r="E143" s="40"/>
      <c r="F143" s="51"/>
      <c r="G143" s="51" t="s">
        <v>566</v>
      </c>
      <c r="H143" s="50"/>
      <c r="I143" s="50"/>
      <c r="J143" s="50"/>
      <c r="K143" s="50"/>
      <c r="L143" s="194" t="str">
        <f t="shared" si="6"/>
        <v xml:space="preserve">   </v>
      </c>
      <c r="M143" s="50"/>
      <c r="N143" s="71" t="str">
        <f t="shared" si="7"/>
        <v/>
      </c>
      <c r="O143" s="50"/>
      <c r="P143" s="71" t="str">
        <f t="shared" si="8"/>
        <v/>
      </c>
      <c r="Q143" s="50"/>
      <c r="R143" s="71"/>
      <c r="S143" s="50"/>
      <c r="T143" s="50"/>
    </row>
    <row r="144" spans="2:20" s="34" customFormat="1" ht="150" customHeight="1" x14ac:dyDescent="0.25">
      <c r="B144" s="51"/>
      <c r="C144" s="40"/>
      <c r="D144" s="25"/>
      <c r="E144" s="40"/>
      <c r="F144" s="51"/>
      <c r="G144" s="51" t="s">
        <v>567</v>
      </c>
      <c r="H144" s="50"/>
      <c r="I144" s="50"/>
      <c r="J144" s="50"/>
      <c r="K144" s="50"/>
      <c r="L144" s="194" t="str">
        <f t="shared" si="6"/>
        <v xml:space="preserve">   </v>
      </c>
      <c r="M144" s="50"/>
      <c r="N144" s="71" t="str">
        <f t="shared" si="7"/>
        <v/>
      </c>
      <c r="O144" s="50"/>
      <c r="P144" s="71" t="str">
        <f t="shared" si="8"/>
        <v/>
      </c>
      <c r="Q144" s="50"/>
      <c r="R144" s="71"/>
      <c r="S144" s="50"/>
      <c r="T144" s="50"/>
    </row>
    <row r="145" spans="2:20" s="34" customFormat="1" ht="150" customHeight="1" x14ac:dyDescent="0.25">
      <c r="B145" s="51"/>
      <c r="C145" s="40"/>
      <c r="D145" s="25"/>
      <c r="E145" s="40"/>
      <c r="F145" s="51"/>
      <c r="G145" s="51" t="s">
        <v>568</v>
      </c>
      <c r="H145" s="50"/>
      <c r="I145" s="50"/>
      <c r="J145" s="50"/>
      <c r="K145" s="50"/>
      <c r="L145" s="194" t="str">
        <f t="shared" si="6"/>
        <v xml:space="preserve">   </v>
      </c>
      <c r="M145" s="50"/>
      <c r="N145" s="71" t="str">
        <f t="shared" si="7"/>
        <v/>
      </c>
      <c r="O145" s="50"/>
      <c r="P145" s="71" t="str">
        <f t="shared" si="8"/>
        <v/>
      </c>
      <c r="Q145" s="50"/>
      <c r="R145" s="71"/>
      <c r="S145" s="50"/>
      <c r="T145" s="50"/>
    </row>
    <row r="146" spans="2:20" s="34" customFormat="1" ht="150" customHeight="1" x14ac:dyDescent="0.25">
      <c r="B146" s="51"/>
      <c r="C146" s="40"/>
      <c r="D146" s="25"/>
      <c r="E146" s="40"/>
      <c r="F146" s="51"/>
      <c r="G146" s="51" t="s">
        <v>569</v>
      </c>
      <c r="H146" s="50"/>
      <c r="I146" s="50"/>
      <c r="J146" s="50"/>
      <c r="K146" s="50"/>
      <c r="L146" s="194" t="str">
        <f t="shared" si="6"/>
        <v xml:space="preserve">   </v>
      </c>
      <c r="M146" s="50"/>
      <c r="N146" s="71" t="str">
        <f t="shared" si="7"/>
        <v/>
      </c>
      <c r="O146" s="50"/>
      <c r="P146" s="71" t="str">
        <f t="shared" si="8"/>
        <v/>
      </c>
      <c r="Q146" s="50"/>
      <c r="R146" s="71"/>
      <c r="S146" s="50"/>
      <c r="T146" s="50"/>
    </row>
    <row r="147" spans="2:20" s="34" customFormat="1" ht="150" customHeight="1" x14ac:dyDescent="0.25">
      <c r="B147" s="51"/>
      <c r="C147" s="40"/>
      <c r="D147" s="25"/>
      <c r="E147" s="40"/>
      <c r="F147" s="51"/>
      <c r="G147" s="51" t="s">
        <v>570</v>
      </c>
      <c r="H147" s="50"/>
      <c r="I147" s="50"/>
      <c r="J147" s="50"/>
      <c r="K147" s="50"/>
      <c r="L147" s="194" t="str">
        <f t="shared" si="6"/>
        <v xml:space="preserve">   </v>
      </c>
      <c r="M147" s="50"/>
      <c r="N147" s="71" t="str">
        <f t="shared" si="7"/>
        <v/>
      </c>
      <c r="O147" s="50"/>
      <c r="P147" s="71" t="str">
        <f t="shared" si="8"/>
        <v/>
      </c>
      <c r="Q147" s="50"/>
      <c r="R147" s="71"/>
      <c r="S147" s="50"/>
      <c r="T147" s="50"/>
    </row>
    <row r="148" spans="2:20" s="34" customFormat="1" ht="150" customHeight="1" x14ac:dyDescent="0.25">
      <c r="B148" s="51"/>
      <c r="C148" s="40"/>
      <c r="D148" s="25"/>
      <c r="E148" s="40"/>
      <c r="F148" s="51"/>
      <c r="G148" s="51" t="s">
        <v>571</v>
      </c>
      <c r="H148" s="50"/>
      <c r="I148" s="50"/>
      <c r="J148" s="50"/>
      <c r="K148" s="50"/>
      <c r="L148" s="194" t="str">
        <f t="shared" si="6"/>
        <v xml:space="preserve">   </v>
      </c>
      <c r="M148" s="50"/>
      <c r="N148" s="71" t="str">
        <f t="shared" si="7"/>
        <v/>
      </c>
      <c r="O148" s="50"/>
      <c r="P148" s="71" t="str">
        <f t="shared" si="8"/>
        <v/>
      </c>
      <c r="Q148" s="50"/>
      <c r="R148" s="71"/>
      <c r="S148" s="50"/>
      <c r="T148" s="50"/>
    </row>
    <row r="149" spans="2:20" s="34" customFormat="1" ht="150" customHeight="1" x14ac:dyDescent="0.25">
      <c r="B149" s="51"/>
      <c r="C149" s="40"/>
      <c r="D149" s="25"/>
      <c r="E149" s="40"/>
      <c r="F149" s="51"/>
      <c r="G149" s="51" t="s">
        <v>572</v>
      </c>
      <c r="H149" s="50"/>
      <c r="I149" s="50"/>
      <c r="J149" s="50"/>
      <c r="K149" s="50"/>
      <c r="L149" s="194" t="str">
        <f t="shared" si="6"/>
        <v xml:space="preserve">   </v>
      </c>
      <c r="M149" s="50"/>
      <c r="N149" s="71" t="str">
        <f t="shared" si="7"/>
        <v/>
      </c>
      <c r="O149" s="50"/>
      <c r="P149" s="71" t="str">
        <f t="shared" si="8"/>
        <v/>
      </c>
      <c r="Q149" s="50"/>
      <c r="R149" s="71"/>
      <c r="S149" s="50"/>
      <c r="T149" s="50"/>
    </row>
    <row r="150" spans="2:20" s="34" customFormat="1" ht="150" customHeight="1" x14ac:dyDescent="0.25">
      <c r="B150" s="51"/>
      <c r="C150" s="40"/>
      <c r="D150" s="25"/>
      <c r="E150" s="40"/>
      <c r="F150" s="51"/>
      <c r="G150" s="51" t="s">
        <v>573</v>
      </c>
      <c r="H150" s="50"/>
      <c r="I150" s="50"/>
      <c r="J150" s="50"/>
      <c r="K150" s="50"/>
      <c r="L150" s="194" t="str">
        <f t="shared" si="6"/>
        <v xml:space="preserve">   </v>
      </c>
      <c r="M150" s="50"/>
      <c r="N150" s="71" t="str">
        <f t="shared" si="7"/>
        <v/>
      </c>
      <c r="O150" s="50"/>
      <c r="P150" s="71" t="str">
        <f t="shared" si="8"/>
        <v/>
      </c>
      <c r="Q150" s="50"/>
      <c r="R150" s="71"/>
      <c r="S150" s="50"/>
      <c r="T150" s="50"/>
    </row>
    <row r="151" spans="2:20" s="34" customFormat="1" ht="150" customHeight="1" x14ac:dyDescent="0.25">
      <c r="B151" s="51"/>
      <c r="C151" s="40"/>
      <c r="D151" s="25"/>
      <c r="E151" s="40"/>
      <c r="F151" s="51"/>
      <c r="G151" s="51" t="s">
        <v>574</v>
      </c>
      <c r="H151" s="50"/>
      <c r="I151" s="50"/>
      <c r="J151" s="50"/>
      <c r="K151" s="50"/>
      <c r="L151" s="194" t="str">
        <f t="shared" si="6"/>
        <v xml:space="preserve">   </v>
      </c>
      <c r="M151" s="50"/>
      <c r="N151" s="71" t="str">
        <f t="shared" si="7"/>
        <v/>
      </c>
      <c r="O151" s="50"/>
      <c r="P151" s="71" t="str">
        <f t="shared" si="8"/>
        <v/>
      </c>
      <c r="Q151" s="50"/>
      <c r="R151" s="71"/>
      <c r="S151" s="50"/>
      <c r="T151" s="50"/>
    </row>
    <row r="152" spans="2:20" s="34" customFormat="1" ht="150" customHeight="1" x14ac:dyDescent="0.25">
      <c r="B152" s="51"/>
      <c r="C152" s="40"/>
      <c r="D152" s="25"/>
      <c r="E152" s="40"/>
      <c r="F152" s="51"/>
      <c r="G152" s="51" t="s">
        <v>575</v>
      </c>
      <c r="H152" s="50"/>
      <c r="I152" s="50"/>
      <c r="J152" s="50"/>
      <c r="K152" s="50"/>
      <c r="L152" s="194" t="str">
        <f t="shared" si="6"/>
        <v xml:space="preserve">   </v>
      </c>
      <c r="M152" s="50"/>
      <c r="N152" s="71" t="str">
        <f t="shared" si="7"/>
        <v/>
      </c>
      <c r="O152" s="50"/>
      <c r="P152" s="71" t="str">
        <f t="shared" si="8"/>
        <v/>
      </c>
      <c r="Q152" s="50"/>
      <c r="R152" s="71"/>
      <c r="S152" s="50"/>
      <c r="T152" s="50"/>
    </row>
    <row r="153" spans="2:20" s="34" customFormat="1" ht="150" customHeight="1" x14ac:dyDescent="0.25">
      <c r="B153" s="51"/>
      <c r="C153" s="40"/>
      <c r="D153" s="25"/>
      <c r="E153" s="40"/>
      <c r="F153" s="51"/>
      <c r="G153" s="51" t="s">
        <v>576</v>
      </c>
      <c r="H153" s="50"/>
      <c r="I153" s="50"/>
      <c r="J153" s="50"/>
      <c r="K153" s="50"/>
      <c r="L153" s="194" t="str">
        <f t="shared" si="6"/>
        <v xml:space="preserve">   </v>
      </c>
      <c r="M153" s="50"/>
      <c r="N153" s="71" t="str">
        <f t="shared" si="7"/>
        <v/>
      </c>
      <c r="O153" s="50"/>
      <c r="P153" s="71" t="str">
        <f t="shared" si="8"/>
        <v/>
      </c>
      <c r="Q153" s="50"/>
      <c r="R153" s="71"/>
      <c r="S153" s="50"/>
      <c r="T153" s="50"/>
    </row>
    <row r="154" spans="2:20" s="34" customFormat="1" ht="150" customHeight="1" x14ac:dyDescent="0.25">
      <c r="B154" s="51"/>
      <c r="C154" s="40"/>
      <c r="D154" s="25"/>
      <c r="E154" s="40"/>
      <c r="F154" s="51"/>
      <c r="G154" s="51" t="s">
        <v>577</v>
      </c>
      <c r="H154" s="50"/>
      <c r="I154" s="50"/>
      <c r="J154" s="50"/>
      <c r="K154" s="50"/>
      <c r="L154" s="194" t="str">
        <f t="shared" si="6"/>
        <v xml:space="preserve">   </v>
      </c>
      <c r="M154" s="50"/>
      <c r="N154" s="71" t="str">
        <f t="shared" si="7"/>
        <v/>
      </c>
      <c r="O154" s="50"/>
      <c r="P154" s="71" t="str">
        <f t="shared" si="8"/>
        <v/>
      </c>
      <c r="Q154" s="50"/>
      <c r="R154" s="71"/>
      <c r="S154" s="50"/>
      <c r="T154" s="50"/>
    </row>
    <row r="155" spans="2:20" s="34" customFormat="1" ht="150" customHeight="1" x14ac:dyDescent="0.25">
      <c r="B155" s="51"/>
      <c r="C155" s="40"/>
      <c r="D155" s="25"/>
      <c r="E155" s="40"/>
      <c r="F155" s="51"/>
      <c r="G155" s="51" t="s">
        <v>578</v>
      </c>
      <c r="H155" s="50"/>
      <c r="I155" s="50"/>
      <c r="J155" s="50"/>
      <c r="K155" s="50"/>
      <c r="L155" s="194" t="str">
        <f t="shared" si="6"/>
        <v xml:space="preserve">   </v>
      </c>
      <c r="M155" s="50"/>
      <c r="N155" s="71" t="str">
        <f t="shared" si="7"/>
        <v/>
      </c>
      <c r="O155" s="50"/>
      <c r="P155" s="71" t="str">
        <f t="shared" si="8"/>
        <v/>
      </c>
      <c r="Q155" s="50"/>
      <c r="R155" s="71"/>
      <c r="S155" s="50"/>
      <c r="T155" s="50"/>
    </row>
    <row r="156" spans="2:20" s="34" customFormat="1" ht="150" customHeight="1" x14ac:dyDescent="0.25">
      <c r="B156" s="51"/>
      <c r="C156" s="40"/>
      <c r="D156" s="25"/>
      <c r="E156" s="40"/>
      <c r="F156" s="51"/>
      <c r="G156" s="51" t="s">
        <v>579</v>
      </c>
      <c r="H156" s="50"/>
      <c r="I156" s="50"/>
      <c r="J156" s="50"/>
      <c r="K156" s="50"/>
      <c r="L156" s="194" t="str">
        <f t="shared" si="6"/>
        <v xml:space="preserve">   </v>
      </c>
      <c r="M156" s="50"/>
      <c r="N156" s="71" t="str">
        <f t="shared" si="7"/>
        <v/>
      </c>
      <c r="O156" s="50"/>
      <c r="P156" s="71" t="str">
        <f t="shared" si="8"/>
        <v/>
      </c>
      <c r="Q156" s="50"/>
      <c r="R156" s="71"/>
      <c r="S156" s="50"/>
      <c r="T156" s="50"/>
    </row>
    <row r="157" spans="2:20" s="34" customFormat="1" ht="150" customHeight="1" x14ac:dyDescent="0.25">
      <c r="B157" s="51"/>
      <c r="C157" s="40"/>
      <c r="D157" s="25"/>
      <c r="E157" s="40"/>
      <c r="F157" s="51"/>
      <c r="G157" s="51" t="s">
        <v>580</v>
      </c>
      <c r="H157" s="50"/>
      <c r="I157" s="50"/>
      <c r="J157" s="50"/>
      <c r="K157" s="50"/>
      <c r="L157" s="194" t="str">
        <f t="shared" si="6"/>
        <v xml:space="preserve">   </v>
      </c>
      <c r="M157" s="50"/>
      <c r="N157" s="71" t="str">
        <f t="shared" si="7"/>
        <v/>
      </c>
      <c r="O157" s="50"/>
      <c r="P157" s="71" t="str">
        <f t="shared" si="8"/>
        <v/>
      </c>
      <c r="Q157" s="50"/>
      <c r="R157" s="71"/>
      <c r="S157" s="50"/>
      <c r="T157" s="50"/>
    </row>
    <row r="158" spans="2:20" s="34" customFormat="1" ht="150" customHeight="1" x14ac:dyDescent="0.25">
      <c r="B158" s="51"/>
      <c r="C158" s="40"/>
      <c r="D158" s="25"/>
      <c r="E158" s="40"/>
      <c r="F158" s="51"/>
      <c r="G158" s="51" t="s">
        <v>581</v>
      </c>
      <c r="H158" s="50"/>
      <c r="I158" s="50"/>
      <c r="J158" s="50"/>
      <c r="K158" s="50"/>
      <c r="L158" s="194" t="str">
        <f t="shared" si="6"/>
        <v xml:space="preserve">   </v>
      </c>
      <c r="M158" s="50"/>
      <c r="N158" s="71" t="str">
        <f t="shared" si="7"/>
        <v/>
      </c>
      <c r="O158" s="50"/>
      <c r="P158" s="71" t="str">
        <f t="shared" si="8"/>
        <v/>
      </c>
      <c r="Q158" s="50"/>
      <c r="R158" s="71"/>
      <c r="S158" s="50"/>
      <c r="T158" s="50"/>
    </row>
    <row r="159" spans="2:20" s="34" customFormat="1" ht="150" customHeight="1" x14ac:dyDescent="0.25">
      <c r="B159" s="51"/>
      <c r="C159" s="40"/>
      <c r="D159" s="25"/>
      <c r="E159" s="40"/>
      <c r="F159" s="51"/>
      <c r="G159" s="51" t="s">
        <v>582</v>
      </c>
      <c r="H159" s="50"/>
      <c r="I159" s="50"/>
      <c r="J159" s="50"/>
      <c r="K159" s="50"/>
      <c r="L159" s="194" t="str">
        <f t="shared" si="6"/>
        <v xml:space="preserve">   </v>
      </c>
      <c r="M159" s="50"/>
      <c r="N159" s="71" t="str">
        <f t="shared" si="7"/>
        <v/>
      </c>
      <c r="O159" s="50"/>
      <c r="P159" s="71" t="str">
        <f t="shared" si="8"/>
        <v/>
      </c>
      <c r="Q159" s="50"/>
      <c r="R159" s="71"/>
      <c r="S159" s="50"/>
      <c r="T159" s="50"/>
    </row>
    <row r="160" spans="2:20" s="34" customFormat="1" ht="150" customHeight="1" x14ac:dyDescent="0.25">
      <c r="B160" s="51"/>
      <c r="C160" s="40"/>
      <c r="D160" s="25"/>
      <c r="E160" s="40"/>
      <c r="F160" s="51"/>
      <c r="G160" s="51" t="s">
        <v>583</v>
      </c>
      <c r="H160" s="50"/>
      <c r="I160" s="50"/>
      <c r="J160" s="50"/>
      <c r="K160" s="50"/>
      <c r="L160" s="194" t="str">
        <f t="shared" si="6"/>
        <v xml:space="preserve">   </v>
      </c>
      <c r="M160" s="50"/>
      <c r="N160" s="71" t="str">
        <f t="shared" si="7"/>
        <v/>
      </c>
      <c r="O160" s="50"/>
      <c r="P160" s="71" t="str">
        <f t="shared" si="8"/>
        <v/>
      </c>
      <c r="Q160" s="50"/>
      <c r="R160" s="71"/>
      <c r="S160" s="50"/>
      <c r="T160" s="50"/>
    </row>
    <row r="161" spans="2:20" s="34" customFormat="1" ht="150" customHeight="1" x14ac:dyDescent="0.25">
      <c r="B161" s="51"/>
      <c r="C161" s="40"/>
      <c r="D161" s="25"/>
      <c r="E161" s="40"/>
      <c r="F161" s="51"/>
      <c r="G161" s="51" t="s">
        <v>584</v>
      </c>
      <c r="H161" s="50"/>
      <c r="I161" s="50"/>
      <c r="J161" s="50"/>
      <c r="K161" s="50"/>
      <c r="L161" s="194" t="str">
        <f t="shared" si="6"/>
        <v xml:space="preserve">   </v>
      </c>
      <c r="M161" s="50"/>
      <c r="N161" s="71" t="str">
        <f t="shared" si="7"/>
        <v/>
      </c>
      <c r="O161" s="50"/>
      <c r="P161" s="71" t="str">
        <f t="shared" si="8"/>
        <v/>
      </c>
      <c r="Q161" s="50"/>
      <c r="R161" s="71"/>
      <c r="S161" s="50"/>
      <c r="T161" s="50"/>
    </row>
    <row r="162" spans="2:20" s="34" customFormat="1" ht="150" customHeight="1" x14ac:dyDescent="0.25">
      <c r="B162" s="51"/>
      <c r="C162" s="40"/>
      <c r="D162" s="25"/>
      <c r="E162" s="40"/>
      <c r="F162" s="51"/>
      <c r="G162" s="51" t="s">
        <v>585</v>
      </c>
      <c r="H162" s="50"/>
      <c r="I162" s="50"/>
      <c r="J162" s="50"/>
      <c r="K162" s="50"/>
      <c r="L162" s="194" t="str">
        <f t="shared" si="6"/>
        <v xml:space="preserve">   </v>
      </c>
      <c r="M162" s="50"/>
      <c r="N162" s="71" t="str">
        <f t="shared" si="7"/>
        <v/>
      </c>
      <c r="O162" s="50"/>
      <c r="P162" s="71" t="str">
        <f t="shared" si="8"/>
        <v/>
      </c>
      <c r="Q162" s="50"/>
      <c r="R162" s="71"/>
      <c r="S162" s="50"/>
      <c r="T162" s="50"/>
    </row>
    <row r="163" spans="2:20" s="34" customFormat="1" ht="150" customHeight="1" x14ac:dyDescent="0.25">
      <c r="B163" s="51"/>
      <c r="C163" s="40"/>
      <c r="D163" s="25"/>
      <c r="E163" s="40"/>
      <c r="F163" s="51"/>
      <c r="G163" s="51" t="s">
        <v>586</v>
      </c>
      <c r="H163" s="50"/>
      <c r="I163" s="50"/>
      <c r="J163" s="50"/>
      <c r="K163" s="50"/>
      <c r="L163" s="194" t="str">
        <f t="shared" si="6"/>
        <v xml:space="preserve">   </v>
      </c>
      <c r="M163" s="50"/>
      <c r="N163" s="71" t="str">
        <f t="shared" si="7"/>
        <v/>
      </c>
      <c r="O163" s="50"/>
      <c r="P163" s="71" t="str">
        <f t="shared" si="8"/>
        <v/>
      </c>
      <c r="Q163" s="50"/>
      <c r="R163" s="71"/>
      <c r="S163" s="50"/>
      <c r="T163" s="50"/>
    </row>
    <row r="164" spans="2:20" s="34" customFormat="1" ht="150" customHeight="1" x14ac:dyDescent="0.25">
      <c r="B164" s="51"/>
      <c r="C164" s="40"/>
      <c r="D164" s="25"/>
      <c r="E164" s="40"/>
      <c r="F164" s="51"/>
      <c r="G164" s="51" t="s">
        <v>587</v>
      </c>
      <c r="H164" s="50"/>
      <c r="I164" s="50"/>
      <c r="J164" s="50"/>
      <c r="K164" s="50"/>
      <c r="L164" s="194" t="str">
        <f t="shared" si="6"/>
        <v xml:space="preserve">   </v>
      </c>
      <c r="M164" s="50"/>
      <c r="N164" s="71" t="str">
        <f t="shared" si="7"/>
        <v/>
      </c>
      <c r="O164" s="50"/>
      <c r="P164" s="71" t="str">
        <f t="shared" si="8"/>
        <v/>
      </c>
      <c r="Q164" s="50"/>
      <c r="R164" s="71"/>
      <c r="S164" s="50"/>
      <c r="T164" s="50"/>
    </row>
    <row r="165" spans="2:20" s="34" customFormat="1" ht="150" customHeight="1" x14ac:dyDescent="0.25">
      <c r="B165" s="51"/>
      <c r="C165" s="40"/>
      <c r="D165" s="25"/>
      <c r="E165" s="40"/>
      <c r="F165" s="51"/>
      <c r="G165" s="51" t="s">
        <v>588</v>
      </c>
      <c r="H165" s="50"/>
      <c r="I165" s="50"/>
      <c r="J165" s="50"/>
      <c r="K165" s="50"/>
      <c r="L165" s="194" t="str">
        <f t="shared" si="6"/>
        <v xml:space="preserve">   </v>
      </c>
      <c r="M165" s="50"/>
      <c r="N165" s="71" t="str">
        <f t="shared" si="7"/>
        <v/>
      </c>
      <c r="O165" s="50"/>
      <c r="P165" s="71" t="str">
        <f t="shared" si="8"/>
        <v/>
      </c>
      <c r="Q165" s="50"/>
      <c r="R165" s="71"/>
      <c r="S165" s="50"/>
      <c r="T165" s="50"/>
    </row>
    <row r="166" spans="2:20" s="34" customFormat="1" ht="150" customHeight="1" x14ac:dyDescent="0.25">
      <c r="B166" s="51"/>
      <c r="C166" s="40"/>
      <c r="D166" s="25"/>
      <c r="E166" s="40"/>
      <c r="F166" s="51"/>
      <c r="G166" s="51" t="s">
        <v>589</v>
      </c>
      <c r="H166" s="50"/>
      <c r="I166" s="50"/>
      <c r="J166" s="50"/>
      <c r="K166" s="50"/>
      <c r="L166" s="194" t="str">
        <f t="shared" si="6"/>
        <v xml:space="preserve">   </v>
      </c>
      <c r="M166" s="50"/>
      <c r="N166" s="71" t="str">
        <f t="shared" si="7"/>
        <v/>
      </c>
      <c r="O166" s="50"/>
      <c r="P166" s="71" t="str">
        <f t="shared" si="8"/>
        <v/>
      </c>
      <c r="Q166" s="50"/>
      <c r="R166" s="71"/>
      <c r="S166" s="50"/>
      <c r="T166" s="50"/>
    </row>
    <row r="167" spans="2:20" s="34" customFormat="1" ht="150" customHeight="1" x14ac:dyDescent="0.25">
      <c r="B167" s="51"/>
      <c r="C167" s="40"/>
      <c r="D167" s="25"/>
      <c r="E167" s="40"/>
      <c r="F167" s="51"/>
      <c r="G167" s="51" t="s">
        <v>590</v>
      </c>
      <c r="H167" s="50"/>
      <c r="I167" s="50"/>
      <c r="J167" s="50"/>
      <c r="K167" s="50"/>
      <c r="L167" s="194" t="str">
        <f t="shared" si="6"/>
        <v xml:space="preserve">   </v>
      </c>
      <c r="M167" s="50"/>
      <c r="N167" s="71" t="str">
        <f t="shared" si="7"/>
        <v/>
      </c>
      <c r="O167" s="50"/>
      <c r="P167" s="71" t="str">
        <f t="shared" si="8"/>
        <v/>
      </c>
      <c r="Q167" s="50"/>
      <c r="R167" s="71"/>
      <c r="S167" s="50"/>
      <c r="T167" s="50"/>
    </row>
    <row r="168" spans="2:20" s="34" customFormat="1" ht="150" customHeight="1" x14ac:dyDescent="0.25">
      <c r="B168" s="51"/>
      <c r="C168" s="40"/>
      <c r="D168" s="25"/>
      <c r="E168" s="40"/>
      <c r="F168" s="51"/>
      <c r="G168" s="51" t="s">
        <v>591</v>
      </c>
      <c r="H168" s="50"/>
      <c r="I168" s="50"/>
      <c r="J168" s="50"/>
      <c r="K168" s="50"/>
      <c r="L168" s="194" t="str">
        <f t="shared" si="6"/>
        <v xml:space="preserve">   </v>
      </c>
      <c r="M168" s="50"/>
      <c r="N168" s="71" t="str">
        <f t="shared" si="7"/>
        <v/>
      </c>
      <c r="O168" s="50"/>
      <c r="P168" s="71" t="str">
        <f t="shared" si="8"/>
        <v/>
      </c>
      <c r="Q168" s="50"/>
      <c r="R168" s="71"/>
      <c r="S168" s="50"/>
      <c r="T168" s="50"/>
    </row>
    <row r="169" spans="2:20" s="34" customFormat="1" ht="150" customHeight="1" x14ac:dyDescent="0.25">
      <c r="B169" s="51"/>
      <c r="C169" s="40"/>
      <c r="D169" s="25"/>
      <c r="E169" s="40"/>
      <c r="F169" s="51"/>
      <c r="G169" s="51" t="s">
        <v>592</v>
      </c>
      <c r="H169" s="50"/>
      <c r="I169" s="50"/>
      <c r="J169" s="50"/>
      <c r="K169" s="50"/>
      <c r="L169" s="194" t="str">
        <f t="shared" si="6"/>
        <v xml:space="preserve">   </v>
      </c>
      <c r="M169" s="50"/>
      <c r="N169" s="71" t="str">
        <f t="shared" si="7"/>
        <v/>
      </c>
      <c r="O169" s="50"/>
      <c r="P169" s="71" t="str">
        <f t="shared" si="8"/>
        <v/>
      </c>
      <c r="Q169" s="50"/>
      <c r="R169" s="71"/>
      <c r="S169" s="50"/>
      <c r="T169" s="50"/>
    </row>
    <row r="170" spans="2:20" s="34" customFormat="1" ht="150" customHeight="1" x14ac:dyDescent="0.25">
      <c r="B170" s="51"/>
      <c r="C170" s="40"/>
      <c r="D170" s="25"/>
      <c r="E170" s="40"/>
      <c r="F170" s="51"/>
      <c r="G170" s="51" t="s">
        <v>593</v>
      </c>
      <c r="H170" s="50"/>
      <c r="I170" s="50"/>
      <c r="J170" s="50"/>
      <c r="K170" s="50"/>
      <c r="L170" s="194" t="str">
        <f t="shared" si="6"/>
        <v xml:space="preserve">   </v>
      </c>
      <c r="M170" s="50"/>
      <c r="N170" s="71" t="str">
        <f t="shared" si="7"/>
        <v/>
      </c>
      <c r="O170" s="50"/>
      <c r="P170" s="71" t="str">
        <f t="shared" si="8"/>
        <v/>
      </c>
      <c r="Q170" s="50"/>
      <c r="R170" s="71"/>
      <c r="S170" s="50"/>
      <c r="T170" s="50"/>
    </row>
    <row r="171" spans="2:20" s="34" customFormat="1" ht="150" customHeight="1" x14ac:dyDescent="0.25">
      <c r="B171" s="51"/>
      <c r="C171" s="40"/>
      <c r="D171" s="25"/>
      <c r="E171" s="40"/>
      <c r="F171" s="51"/>
      <c r="G171" s="51" t="s">
        <v>594</v>
      </c>
      <c r="H171" s="50"/>
      <c r="I171" s="50"/>
      <c r="J171" s="50"/>
      <c r="K171" s="50"/>
      <c r="L171" s="194" t="str">
        <f t="shared" si="6"/>
        <v xml:space="preserve">   </v>
      </c>
      <c r="M171" s="50"/>
      <c r="N171" s="71" t="str">
        <f t="shared" si="7"/>
        <v/>
      </c>
      <c r="O171" s="50"/>
      <c r="P171" s="71" t="str">
        <f t="shared" si="8"/>
        <v/>
      </c>
      <c r="Q171" s="50"/>
      <c r="R171" s="71"/>
      <c r="S171" s="50"/>
      <c r="T171" s="50"/>
    </row>
    <row r="172" spans="2:20" s="34" customFormat="1" ht="150" customHeight="1" x14ac:dyDescent="0.25">
      <c r="B172" s="51"/>
      <c r="C172" s="40"/>
      <c r="D172" s="25"/>
      <c r="E172" s="40"/>
      <c r="F172" s="51"/>
      <c r="G172" s="51" t="s">
        <v>595</v>
      </c>
      <c r="H172" s="50"/>
      <c r="I172" s="50"/>
      <c r="J172" s="50"/>
      <c r="K172" s="50"/>
      <c r="L172" s="194" t="str">
        <f t="shared" si="6"/>
        <v xml:space="preserve">   </v>
      </c>
      <c r="M172" s="50"/>
      <c r="N172" s="71" t="str">
        <f t="shared" si="7"/>
        <v/>
      </c>
      <c r="O172" s="50"/>
      <c r="P172" s="71" t="str">
        <f t="shared" si="8"/>
        <v/>
      </c>
      <c r="Q172" s="50"/>
      <c r="R172" s="71"/>
      <c r="S172" s="50"/>
      <c r="T172" s="50"/>
    </row>
    <row r="173" spans="2:20" s="34" customFormat="1" ht="150" customHeight="1" x14ac:dyDescent="0.25">
      <c r="B173" s="51"/>
      <c r="C173" s="40"/>
      <c r="D173" s="25"/>
      <c r="E173" s="40"/>
      <c r="F173" s="51"/>
      <c r="G173" s="51" t="s">
        <v>596</v>
      </c>
      <c r="H173" s="50"/>
      <c r="I173" s="50"/>
      <c r="J173" s="50"/>
      <c r="K173" s="50"/>
      <c r="L173" s="194" t="str">
        <f t="shared" si="6"/>
        <v xml:space="preserve">   </v>
      </c>
      <c r="M173" s="50"/>
      <c r="N173" s="71" t="str">
        <f t="shared" si="7"/>
        <v/>
      </c>
      <c r="O173" s="50"/>
      <c r="P173" s="71" t="str">
        <f t="shared" si="8"/>
        <v/>
      </c>
      <c r="Q173" s="50"/>
      <c r="R173" s="71"/>
      <c r="S173" s="50"/>
      <c r="T173" s="50"/>
    </row>
    <row r="174" spans="2:20" s="34" customFormat="1" ht="150" customHeight="1" x14ac:dyDescent="0.25">
      <c r="B174" s="51"/>
      <c r="C174" s="40"/>
      <c r="D174" s="25"/>
      <c r="E174" s="40"/>
      <c r="F174" s="51"/>
      <c r="G174" s="51" t="s">
        <v>597</v>
      </c>
      <c r="H174" s="50"/>
      <c r="I174" s="50"/>
      <c r="J174" s="50"/>
      <c r="K174" s="50"/>
      <c r="L174" s="194" t="str">
        <f t="shared" si="6"/>
        <v xml:space="preserve">   </v>
      </c>
      <c r="M174" s="50"/>
      <c r="N174" s="71" t="str">
        <f t="shared" si="7"/>
        <v/>
      </c>
      <c r="O174" s="50"/>
      <c r="P174" s="71" t="str">
        <f t="shared" si="8"/>
        <v/>
      </c>
      <c r="Q174" s="50"/>
      <c r="R174" s="71"/>
      <c r="S174" s="50"/>
      <c r="T174" s="50"/>
    </row>
    <row r="175" spans="2:20" s="34" customFormat="1" ht="150" customHeight="1" x14ac:dyDescent="0.25">
      <c r="B175" s="51"/>
      <c r="C175" s="40"/>
      <c r="D175" s="25"/>
      <c r="E175" s="40"/>
      <c r="F175" s="51"/>
      <c r="G175" s="51" t="s">
        <v>598</v>
      </c>
      <c r="H175" s="50"/>
      <c r="I175" s="50"/>
      <c r="J175" s="50"/>
      <c r="K175" s="50"/>
      <c r="L175" s="194" t="str">
        <f t="shared" si="6"/>
        <v xml:space="preserve">   </v>
      </c>
      <c r="M175" s="50"/>
      <c r="N175" s="71" t="str">
        <f t="shared" si="7"/>
        <v/>
      </c>
      <c r="O175" s="50"/>
      <c r="P175" s="71" t="str">
        <f t="shared" si="8"/>
        <v/>
      </c>
      <c r="Q175" s="50"/>
      <c r="R175" s="71"/>
      <c r="S175" s="50"/>
      <c r="T175" s="50"/>
    </row>
    <row r="176" spans="2:20" s="34" customFormat="1" ht="150" customHeight="1" x14ac:dyDescent="0.25">
      <c r="B176" s="51"/>
      <c r="C176" s="40"/>
      <c r="D176" s="25"/>
      <c r="E176" s="40"/>
      <c r="F176" s="51"/>
      <c r="G176" s="51" t="s">
        <v>599</v>
      </c>
      <c r="H176" s="50"/>
      <c r="I176" s="50"/>
      <c r="J176" s="50"/>
      <c r="K176" s="50"/>
      <c r="L176" s="194" t="str">
        <f t="shared" si="6"/>
        <v xml:space="preserve">   </v>
      </c>
      <c r="M176" s="50"/>
      <c r="N176" s="71" t="str">
        <f t="shared" si="7"/>
        <v/>
      </c>
      <c r="O176" s="50"/>
      <c r="P176" s="71" t="str">
        <f t="shared" si="8"/>
        <v/>
      </c>
      <c r="Q176" s="50"/>
      <c r="R176" s="71"/>
      <c r="S176" s="50"/>
      <c r="T176" s="50"/>
    </row>
    <row r="177" spans="2:20" s="34" customFormat="1" ht="150" customHeight="1" x14ac:dyDescent="0.25">
      <c r="B177" s="51"/>
      <c r="C177" s="40"/>
      <c r="D177" s="25"/>
      <c r="E177" s="40"/>
      <c r="F177" s="51"/>
      <c r="G177" s="51" t="s">
        <v>600</v>
      </c>
      <c r="H177" s="50"/>
      <c r="I177" s="50"/>
      <c r="J177" s="50"/>
      <c r="K177" s="50"/>
      <c r="L177" s="194" t="str">
        <f t="shared" si="6"/>
        <v xml:space="preserve">   </v>
      </c>
      <c r="M177" s="50"/>
      <c r="N177" s="71" t="str">
        <f t="shared" si="7"/>
        <v/>
      </c>
      <c r="O177" s="50"/>
      <c r="P177" s="71" t="str">
        <f t="shared" si="8"/>
        <v/>
      </c>
      <c r="Q177" s="50"/>
      <c r="R177" s="71"/>
      <c r="S177" s="50"/>
      <c r="T177" s="50"/>
    </row>
    <row r="178" spans="2:20" s="34" customFormat="1" ht="150" customHeight="1" x14ac:dyDescent="0.25">
      <c r="B178" s="51"/>
      <c r="C178" s="40"/>
      <c r="D178" s="25"/>
      <c r="E178" s="40"/>
      <c r="F178" s="51"/>
      <c r="G178" s="51" t="s">
        <v>601</v>
      </c>
      <c r="H178" s="50"/>
      <c r="I178" s="50"/>
      <c r="J178" s="50"/>
      <c r="K178" s="50"/>
      <c r="L178" s="194" t="str">
        <f t="shared" si="6"/>
        <v xml:space="preserve">   </v>
      </c>
      <c r="M178" s="50"/>
      <c r="N178" s="71" t="str">
        <f t="shared" si="7"/>
        <v/>
      </c>
      <c r="O178" s="50"/>
      <c r="P178" s="71" t="str">
        <f t="shared" si="8"/>
        <v/>
      </c>
      <c r="Q178" s="50"/>
      <c r="R178" s="71"/>
      <c r="S178" s="50"/>
      <c r="T178" s="50"/>
    </row>
    <row r="179" spans="2:20" s="34" customFormat="1" ht="150" customHeight="1" x14ac:dyDescent="0.25">
      <c r="B179" s="51"/>
      <c r="C179" s="40"/>
      <c r="D179" s="25"/>
      <c r="E179" s="40"/>
      <c r="F179" s="51"/>
      <c r="G179" s="51" t="s">
        <v>602</v>
      </c>
      <c r="H179" s="50"/>
      <c r="I179" s="50"/>
      <c r="J179" s="50"/>
      <c r="K179" s="50"/>
      <c r="L179" s="194" t="str">
        <f t="shared" si="6"/>
        <v xml:space="preserve">   </v>
      </c>
      <c r="M179" s="50"/>
      <c r="N179" s="71" t="str">
        <f t="shared" si="7"/>
        <v/>
      </c>
      <c r="O179" s="50"/>
      <c r="P179" s="71" t="str">
        <f t="shared" si="8"/>
        <v/>
      </c>
      <c r="Q179" s="50"/>
      <c r="R179" s="71"/>
      <c r="S179" s="50"/>
      <c r="T179" s="50"/>
    </row>
    <row r="180" spans="2:20" s="34" customFormat="1" ht="150" customHeight="1" x14ac:dyDescent="0.25">
      <c r="B180" s="51"/>
      <c r="C180" s="40"/>
      <c r="D180" s="25"/>
      <c r="E180" s="40"/>
      <c r="F180" s="51"/>
      <c r="G180" s="51" t="s">
        <v>603</v>
      </c>
      <c r="H180" s="50"/>
      <c r="I180" s="50"/>
      <c r="J180" s="50"/>
      <c r="K180" s="50"/>
      <c r="L180" s="194" t="str">
        <f t="shared" si="6"/>
        <v xml:space="preserve">   </v>
      </c>
      <c r="M180" s="50"/>
      <c r="N180" s="71" t="str">
        <f t="shared" si="7"/>
        <v/>
      </c>
      <c r="O180" s="50"/>
      <c r="P180" s="71" t="str">
        <f t="shared" si="8"/>
        <v/>
      </c>
      <c r="Q180" s="50"/>
      <c r="R180" s="71"/>
      <c r="S180" s="50"/>
      <c r="T180" s="50"/>
    </row>
    <row r="181" spans="2:20" s="34" customFormat="1" ht="150" customHeight="1" x14ac:dyDescent="0.25">
      <c r="B181" s="51"/>
      <c r="C181" s="40"/>
      <c r="D181" s="25"/>
      <c r="E181" s="40"/>
      <c r="F181" s="51"/>
      <c r="G181" s="51" t="s">
        <v>604</v>
      </c>
      <c r="H181" s="50"/>
      <c r="I181" s="50"/>
      <c r="J181" s="50"/>
      <c r="K181" s="50"/>
      <c r="L181" s="194" t="str">
        <f t="shared" si="6"/>
        <v xml:space="preserve">   </v>
      </c>
      <c r="M181" s="50"/>
      <c r="N181" s="71" t="str">
        <f t="shared" si="7"/>
        <v/>
      </c>
      <c r="O181" s="50"/>
      <c r="P181" s="71" t="str">
        <f t="shared" si="8"/>
        <v/>
      </c>
      <c r="Q181" s="50"/>
      <c r="R181" s="71"/>
      <c r="S181" s="50"/>
      <c r="T181" s="50"/>
    </row>
    <row r="182" spans="2:20" s="34" customFormat="1" ht="150" customHeight="1" x14ac:dyDescent="0.25">
      <c r="B182" s="51"/>
      <c r="C182" s="40"/>
      <c r="D182" s="25"/>
      <c r="E182" s="40"/>
      <c r="F182" s="51"/>
      <c r="G182" s="51" t="s">
        <v>605</v>
      </c>
      <c r="H182" s="50"/>
      <c r="I182" s="50"/>
      <c r="J182" s="50"/>
      <c r="K182" s="50"/>
      <c r="L182" s="194" t="str">
        <f t="shared" si="6"/>
        <v xml:space="preserve">   </v>
      </c>
      <c r="M182" s="50"/>
      <c r="N182" s="71" t="str">
        <f t="shared" si="7"/>
        <v/>
      </c>
      <c r="O182" s="50"/>
      <c r="P182" s="71" t="str">
        <f t="shared" si="8"/>
        <v/>
      </c>
      <c r="Q182" s="50"/>
      <c r="R182" s="71"/>
      <c r="S182" s="50"/>
      <c r="T182" s="50"/>
    </row>
    <row r="183" spans="2:20" s="34" customFormat="1" ht="150" customHeight="1" x14ac:dyDescent="0.25">
      <c r="B183" s="51"/>
      <c r="C183" s="40"/>
      <c r="D183" s="25"/>
      <c r="E183" s="40"/>
      <c r="F183" s="51"/>
      <c r="G183" s="51" t="s">
        <v>606</v>
      </c>
      <c r="H183" s="50"/>
      <c r="I183" s="50"/>
      <c r="J183" s="50"/>
      <c r="K183" s="50"/>
      <c r="L183" s="194" t="str">
        <f t="shared" si="6"/>
        <v xml:space="preserve">   </v>
      </c>
      <c r="M183" s="50"/>
      <c r="N183" s="71" t="str">
        <f t="shared" si="7"/>
        <v/>
      </c>
      <c r="O183" s="50"/>
      <c r="P183" s="71" t="str">
        <f t="shared" si="8"/>
        <v/>
      </c>
      <c r="Q183" s="50"/>
      <c r="R183" s="71"/>
      <c r="S183" s="50"/>
      <c r="T183" s="50"/>
    </row>
    <row r="184" spans="2:20" s="34" customFormat="1" ht="150" customHeight="1" x14ac:dyDescent="0.25">
      <c r="B184" s="51"/>
      <c r="C184" s="40"/>
      <c r="D184" s="25"/>
      <c r="E184" s="40"/>
      <c r="F184" s="51"/>
      <c r="G184" s="51" t="s">
        <v>607</v>
      </c>
      <c r="H184" s="50"/>
      <c r="I184" s="50"/>
      <c r="J184" s="50"/>
      <c r="K184" s="50"/>
      <c r="L184" s="194" t="str">
        <f t="shared" si="6"/>
        <v xml:space="preserve">   </v>
      </c>
      <c r="M184" s="50"/>
      <c r="N184" s="71" t="str">
        <f t="shared" si="7"/>
        <v/>
      </c>
      <c r="O184" s="50"/>
      <c r="P184" s="71" t="str">
        <f t="shared" si="8"/>
        <v/>
      </c>
      <c r="Q184" s="50"/>
      <c r="R184" s="71"/>
      <c r="S184" s="50"/>
      <c r="T184" s="50"/>
    </row>
    <row r="185" spans="2:20" s="34" customFormat="1" ht="150" customHeight="1" x14ac:dyDescent="0.25">
      <c r="B185" s="51"/>
      <c r="C185" s="40"/>
      <c r="D185" s="25"/>
      <c r="E185" s="40"/>
      <c r="F185" s="51"/>
      <c r="G185" s="51" t="s">
        <v>608</v>
      </c>
      <c r="H185" s="50"/>
      <c r="I185" s="50"/>
      <c r="J185" s="50"/>
      <c r="K185" s="50"/>
      <c r="L185" s="194" t="str">
        <f t="shared" si="6"/>
        <v xml:space="preserve">   </v>
      </c>
      <c r="M185" s="50"/>
      <c r="N185" s="71" t="str">
        <f t="shared" si="7"/>
        <v/>
      </c>
      <c r="O185" s="50"/>
      <c r="P185" s="71" t="str">
        <f t="shared" si="8"/>
        <v/>
      </c>
      <c r="Q185" s="50"/>
      <c r="R185" s="71"/>
      <c r="S185" s="50"/>
      <c r="T185" s="50"/>
    </row>
    <row r="186" spans="2:20" s="34" customFormat="1" ht="150" customHeight="1" x14ac:dyDescent="0.25">
      <c r="B186" s="51"/>
      <c r="C186" s="40"/>
      <c r="D186" s="25"/>
      <c r="E186" s="40"/>
      <c r="F186" s="51"/>
      <c r="G186" s="51" t="s">
        <v>609</v>
      </c>
      <c r="H186" s="50"/>
      <c r="I186" s="50"/>
      <c r="J186" s="50"/>
      <c r="K186" s="50"/>
      <c r="L186" s="194" t="str">
        <f t="shared" si="6"/>
        <v xml:space="preserve">   </v>
      </c>
      <c r="M186" s="50"/>
      <c r="N186" s="71" t="str">
        <f t="shared" si="7"/>
        <v/>
      </c>
      <c r="O186" s="50"/>
      <c r="P186" s="71" t="str">
        <f t="shared" si="8"/>
        <v/>
      </c>
      <c r="Q186" s="50"/>
      <c r="R186" s="71"/>
      <c r="S186" s="50"/>
      <c r="T186" s="50"/>
    </row>
    <row r="187" spans="2:20" s="34" customFormat="1" ht="150" customHeight="1" x14ac:dyDescent="0.25">
      <c r="B187" s="51"/>
      <c r="C187" s="40"/>
      <c r="D187" s="25"/>
      <c r="E187" s="40"/>
      <c r="F187" s="51"/>
      <c r="G187" s="51" t="s">
        <v>610</v>
      </c>
      <c r="H187" s="50"/>
      <c r="I187" s="50"/>
      <c r="J187" s="50"/>
      <c r="K187" s="50"/>
      <c r="L187" s="194" t="str">
        <f t="shared" si="6"/>
        <v xml:space="preserve">   </v>
      </c>
      <c r="M187" s="50"/>
      <c r="N187" s="71" t="str">
        <f t="shared" si="7"/>
        <v/>
      </c>
      <c r="O187" s="50"/>
      <c r="P187" s="71" t="str">
        <f t="shared" si="8"/>
        <v/>
      </c>
      <c r="Q187" s="50"/>
      <c r="R187" s="71"/>
      <c r="S187" s="50"/>
      <c r="T187" s="50"/>
    </row>
    <row r="188" spans="2:20" s="34" customFormat="1" ht="150" customHeight="1" x14ac:dyDescent="0.25">
      <c r="B188" s="51"/>
      <c r="C188" s="40"/>
      <c r="D188" s="25"/>
      <c r="E188" s="40"/>
      <c r="F188" s="51"/>
      <c r="G188" s="51" t="s">
        <v>611</v>
      </c>
      <c r="H188" s="50"/>
      <c r="I188" s="50"/>
      <c r="J188" s="50"/>
      <c r="K188" s="50"/>
      <c r="L188" s="194" t="str">
        <f t="shared" si="6"/>
        <v xml:space="preserve">   </v>
      </c>
      <c r="M188" s="50"/>
      <c r="N188" s="71" t="str">
        <f t="shared" si="7"/>
        <v/>
      </c>
      <c r="O188" s="50"/>
      <c r="P188" s="71" t="str">
        <f t="shared" si="8"/>
        <v/>
      </c>
      <c r="Q188" s="50"/>
      <c r="R188" s="71"/>
      <c r="S188" s="50"/>
      <c r="T188" s="50"/>
    </row>
    <row r="189" spans="2:20" s="34" customFormat="1" ht="150" customHeight="1" x14ac:dyDescent="0.25">
      <c r="B189" s="51"/>
      <c r="C189" s="40"/>
      <c r="D189" s="25"/>
      <c r="E189" s="40"/>
      <c r="F189" s="51"/>
      <c r="G189" s="51" t="s">
        <v>612</v>
      </c>
      <c r="H189" s="50"/>
      <c r="I189" s="50"/>
      <c r="J189" s="50"/>
      <c r="K189" s="50"/>
      <c r="L189" s="194" t="str">
        <f t="shared" si="6"/>
        <v xml:space="preserve">   </v>
      </c>
      <c r="M189" s="50"/>
      <c r="N189" s="71" t="str">
        <f t="shared" si="7"/>
        <v/>
      </c>
      <c r="O189" s="50"/>
      <c r="P189" s="71" t="str">
        <f t="shared" si="8"/>
        <v/>
      </c>
      <c r="Q189" s="50"/>
      <c r="R189" s="71"/>
      <c r="S189" s="50"/>
      <c r="T189" s="50"/>
    </row>
    <row r="190" spans="2:20" s="34" customFormat="1" ht="150" customHeight="1" x14ac:dyDescent="0.25">
      <c r="B190" s="51"/>
      <c r="C190" s="40"/>
      <c r="D190" s="25"/>
      <c r="E190" s="40"/>
      <c r="F190" s="51"/>
      <c r="G190" s="51" t="s">
        <v>613</v>
      </c>
      <c r="H190" s="50"/>
      <c r="I190" s="50"/>
      <c r="J190" s="50"/>
      <c r="K190" s="50"/>
      <c r="L190" s="194" t="str">
        <f t="shared" si="6"/>
        <v xml:space="preserve">   </v>
      </c>
      <c r="M190" s="50"/>
      <c r="N190" s="71" t="str">
        <f t="shared" si="7"/>
        <v/>
      </c>
      <c r="O190" s="50"/>
      <c r="P190" s="71" t="str">
        <f t="shared" si="8"/>
        <v/>
      </c>
      <c r="Q190" s="50"/>
      <c r="R190" s="71"/>
      <c r="S190" s="50"/>
      <c r="T190" s="50"/>
    </row>
    <row r="191" spans="2:20" s="34" customFormat="1" ht="150" customHeight="1" x14ac:dyDescent="0.25">
      <c r="B191" s="51"/>
      <c r="C191" s="40"/>
      <c r="D191" s="25"/>
      <c r="E191" s="40"/>
      <c r="F191" s="51"/>
      <c r="G191" s="51" t="s">
        <v>614</v>
      </c>
      <c r="H191" s="50"/>
      <c r="I191" s="50"/>
      <c r="J191" s="50"/>
      <c r="K191" s="50"/>
      <c r="L191" s="194" t="str">
        <f t="shared" si="6"/>
        <v xml:space="preserve">   </v>
      </c>
      <c r="M191" s="50"/>
      <c r="N191" s="71" t="str">
        <f t="shared" si="7"/>
        <v/>
      </c>
      <c r="O191" s="50"/>
      <c r="P191" s="71" t="str">
        <f t="shared" si="8"/>
        <v/>
      </c>
      <c r="Q191" s="50"/>
      <c r="R191" s="71"/>
      <c r="S191" s="50"/>
      <c r="T191" s="50"/>
    </row>
    <row r="192" spans="2:20" s="34" customFormat="1" ht="150" customHeight="1" x14ac:dyDescent="0.25">
      <c r="B192" s="51"/>
      <c r="C192" s="40"/>
      <c r="D192" s="25"/>
      <c r="E192" s="40"/>
      <c r="F192" s="51"/>
      <c r="G192" s="51" t="s">
        <v>615</v>
      </c>
      <c r="H192" s="50"/>
      <c r="I192" s="50"/>
      <c r="J192" s="50"/>
      <c r="K192" s="50"/>
      <c r="L192" s="194" t="str">
        <f t="shared" si="6"/>
        <v xml:space="preserve">   </v>
      </c>
      <c r="M192" s="50"/>
      <c r="N192" s="71" t="str">
        <f t="shared" si="7"/>
        <v/>
      </c>
      <c r="O192" s="50"/>
      <c r="P192" s="71" t="str">
        <f t="shared" si="8"/>
        <v/>
      </c>
      <c r="Q192" s="50"/>
      <c r="R192" s="71"/>
      <c r="S192" s="50"/>
      <c r="T192" s="50"/>
    </row>
    <row r="193" spans="2:20" s="34" customFormat="1" ht="150" customHeight="1" x14ac:dyDescent="0.25">
      <c r="B193" s="51"/>
      <c r="C193" s="40"/>
      <c r="D193" s="25"/>
      <c r="E193" s="40"/>
      <c r="F193" s="51"/>
      <c r="G193" s="51" t="s">
        <v>616</v>
      </c>
      <c r="H193" s="50"/>
      <c r="I193" s="50"/>
      <c r="J193" s="50"/>
      <c r="K193" s="50"/>
      <c r="L193" s="194" t="str">
        <f t="shared" si="6"/>
        <v xml:space="preserve">   </v>
      </c>
      <c r="M193" s="50"/>
      <c r="N193" s="71" t="str">
        <f t="shared" si="7"/>
        <v/>
      </c>
      <c r="O193" s="50"/>
      <c r="P193" s="71" t="str">
        <f t="shared" si="8"/>
        <v/>
      </c>
      <c r="Q193" s="50"/>
      <c r="R193" s="71"/>
      <c r="S193" s="50"/>
      <c r="T193" s="50"/>
    </row>
    <row r="194" spans="2:20" s="34" customFormat="1" ht="150" customHeight="1" x14ac:dyDescent="0.25">
      <c r="B194" s="51"/>
      <c r="C194" s="40"/>
      <c r="D194" s="25"/>
      <c r="E194" s="40"/>
      <c r="F194" s="51"/>
      <c r="G194" s="51" t="s">
        <v>617</v>
      </c>
      <c r="H194" s="50"/>
      <c r="I194" s="50"/>
      <c r="J194" s="50"/>
      <c r="K194" s="50"/>
      <c r="L194" s="194" t="str">
        <f t="shared" si="6"/>
        <v xml:space="preserve">   </v>
      </c>
      <c r="M194" s="50"/>
      <c r="N194" s="71" t="str">
        <f t="shared" si="7"/>
        <v/>
      </c>
      <c r="O194" s="50"/>
      <c r="P194" s="71" t="str">
        <f t="shared" si="8"/>
        <v/>
      </c>
      <c r="Q194" s="50"/>
      <c r="R194" s="71"/>
      <c r="S194" s="50"/>
      <c r="T194" s="50"/>
    </row>
    <row r="195" spans="2:20" s="34" customFormat="1" ht="150" customHeight="1" x14ac:dyDescent="0.25">
      <c r="B195" s="51"/>
      <c r="C195" s="40"/>
      <c r="D195" s="25"/>
      <c r="E195" s="40"/>
      <c r="F195" s="51"/>
      <c r="G195" s="51" t="s">
        <v>618</v>
      </c>
      <c r="H195" s="50"/>
      <c r="I195" s="50"/>
      <c r="J195" s="50"/>
      <c r="K195" s="50"/>
      <c r="L195" s="194" t="str">
        <f t="shared" si="6"/>
        <v xml:space="preserve">   </v>
      </c>
      <c r="M195" s="50"/>
      <c r="N195" s="71" t="str">
        <f t="shared" si="7"/>
        <v/>
      </c>
      <c r="O195" s="50"/>
      <c r="P195" s="71" t="str">
        <f t="shared" si="8"/>
        <v/>
      </c>
      <c r="Q195" s="50"/>
      <c r="R195" s="71"/>
      <c r="S195" s="50"/>
      <c r="T195" s="50"/>
    </row>
    <row r="196" spans="2:20" s="34" customFormat="1" ht="150" customHeight="1" x14ac:dyDescent="0.25">
      <c r="B196" s="51"/>
      <c r="C196" s="40"/>
      <c r="D196" s="25"/>
      <c r="E196" s="40"/>
      <c r="F196" s="51"/>
      <c r="G196" s="51" t="s">
        <v>619</v>
      </c>
      <c r="H196" s="50"/>
      <c r="I196" s="50"/>
      <c r="J196" s="50"/>
      <c r="K196" s="50"/>
      <c r="L196" s="194" t="str">
        <f t="shared" si="6"/>
        <v xml:space="preserve">   </v>
      </c>
      <c r="M196" s="50"/>
      <c r="N196" s="71" t="str">
        <f t="shared" si="7"/>
        <v/>
      </c>
      <c r="O196" s="50"/>
      <c r="P196" s="71" t="str">
        <f t="shared" si="8"/>
        <v/>
      </c>
      <c r="Q196" s="50"/>
      <c r="R196" s="71"/>
      <c r="S196" s="50"/>
      <c r="T196" s="50"/>
    </row>
    <row r="197" spans="2:20" s="34" customFormat="1" ht="150" customHeight="1" x14ac:dyDescent="0.25">
      <c r="B197" s="51"/>
      <c r="C197" s="40"/>
      <c r="D197" s="25"/>
      <c r="E197" s="40"/>
      <c r="F197" s="51"/>
      <c r="G197" s="51" t="s">
        <v>620</v>
      </c>
      <c r="H197" s="50"/>
      <c r="I197" s="50"/>
      <c r="J197" s="50"/>
      <c r="K197" s="50"/>
      <c r="L197" s="194" t="str">
        <f t="shared" si="6"/>
        <v xml:space="preserve">   </v>
      </c>
      <c r="M197" s="50"/>
      <c r="N197" s="71" t="str">
        <f t="shared" si="7"/>
        <v/>
      </c>
      <c r="O197" s="50"/>
      <c r="P197" s="71" t="str">
        <f t="shared" si="8"/>
        <v/>
      </c>
      <c r="Q197" s="50"/>
      <c r="R197" s="71"/>
      <c r="S197" s="50"/>
      <c r="T197" s="50"/>
    </row>
    <row r="198" spans="2:20" s="34" customFormat="1" ht="150" customHeight="1" x14ac:dyDescent="0.25">
      <c r="B198" s="51"/>
      <c r="C198" s="40"/>
      <c r="D198" s="25"/>
      <c r="E198" s="40"/>
      <c r="F198" s="51"/>
      <c r="G198" s="51" t="s">
        <v>621</v>
      </c>
      <c r="H198" s="50"/>
      <c r="I198" s="50"/>
      <c r="J198" s="50"/>
      <c r="K198" s="50"/>
      <c r="L198" s="194" t="str">
        <f t="shared" si="6"/>
        <v xml:space="preserve">   </v>
      </c>
      <c r="M198" s="50"/>
      <c r="N198" s="71" t="str">
        <f t="shared" si="7"/>
        <v/>
      </c>
      <c r="O198" s="50"/>
      <c r="P198" s="71" t="str">
        <f t="shared" si="8"/>
        <v/>
      </c>
      <c r="Q198" s="50"/>
      <c r="R198" s="71"/>
      <c r="S198" s="50"/>
      <c r="T198" s="50"/>
    </row>
    <row r="199" spans="2:20" s="34" customFormat="1" ht="150" customHeight="1" x14ac:dyDescent="0.25">
      <c r="B199" s="51"/>
      <c r="C199" s="40"/>
      <c r="D199" s="25"/>
      <c r="E199" s="40"/>
      <c r="F199" s="51"/>
      <c r="G199" s="51" t="s">
        <v>622</v>
      </c>
      <c r="H199" s="50"/>
      <c r="I199" s="50"/>
      <c r="J199" s="50"/>
      <c r="K199" s="50"/>
      <c r="L199" s="194" t="str">
        <f t="shared" si="6"/>
        <v xml:space="preserve">   </v>
      </c>
      <c r="M199" s="50"/>
      <c r="N199" s="71" t="str">
        <f t="shared" si="7"/>
        <v/>
      </c>
      <c r="O199" s="50"/>
      <c r="P199" s="71" t="str">
        <f t="shared" si="8"/>
        <v/>
      </c>
      <c r="Q199" s="50"/>
      <c r="R199" s="71"/>
      <c r="S199" s="50"/>
      <c r="T199" s="50"/>
    </row>
    <row r="200" spans="2:20" s="34" customFormat="1" ht="150" customHeight="1" x14ac:dyDescent="0.25">
      <c r="B200" s="51"/>
      <c r="C200" s="40"/>
      <c r="D200" s="25"/>
      <c r="E200" s="40"/>
      <c r="F200" s="51"/>
      <c r="G200" s="51" t="s">
        <v>623</v>
      </c>
      <c r="H200" s="50"/>
      <c r="I200" s="50"/>
      <c r="J200" s="50"/>
      <c r="K200" s="50"/>
      <c r="L200" s="194" t="str">
        <f t="shared" si="6"/>
        <v xml:space="preserve">   </v>
      </c>
      <c r="M200" s="50"/>
      <c r="N200" s="71" t="str">
        <f t="shared" si="7"/>
        <v/>
      </c>
      <c r="O200" s="50"/>
      <c r="P200" s="71" t="str">
        <f t="shared" si="8"/>
        <v/>
      </c>
      <c r="Q200" s="50"/>
      <c r="R200" s="71"/>
      <c r="S200" s="50"/>
      <c r="T200" s="50"/>
    </row>
    <row r="201" spans="2:20" s="34" customFormat="1" ht="150" customHeight="1" x14ac:dyDescent="0.25">
      <c r="B201" s="51"/>
      <c r="C201" s="40"/>
      <c r="D201" s="25"/>
      <c r="E201" s="40"/>
      <c r="F201" s="51"/>
      <c r="G201" s="51" t="s">
        <v>624</v>
      </c>
      <c r="H201" s="50"/>
      <c r="I201" s="50"/>
      <c r="J201" s="50"/>
      <c r="K201" s="50"/>
      <c r="L201" s="194" t="str">
        <f t="shared" si="6"/>
        <v xml:space="preserve">   </v>
      </c>
      <c r="M201" s="50"/>
      <c r="N201" s="71" t="str">
        <f t="shared" si="7"/>
        <v/>
      </c>
      <c r="O201" s="50"/>
      <c r="P201" s="71" t="str">
        <f t="shared" si="8"/>
        <v/>
      </c>
      <c r="Q201" s="50"/>
      <c r="R201" s="71"/>
      <c r="S201" s="50"/>
      <c r="T201" s="50"/>
    </row>
    <row r="202" spans="2:20" s="34" customFormat="1" ht="150" customHeight="1" x14ac:dyDescent="0.25">
      <c r="B202" s="51"/>
      <c r="C202" s="40"/>
      <c r="D202" s="25"/>
      <c r="E202" s="40"/>
      <c r="F202" s="51"/>
      <c r="G202" s="51" t="s">
        <v>625</v>
      </c>
      <c r="H202" s="50"/>
      <c r="I202" s="50"/>
      <c r="J202" s="50"/>
      <c r="K202" s="50"/>
      <c r="L202" s="194" t="str">
        <f t="shared" si="6"/>
        <v xml:space="preserve">   </v>
      </c>
      <c r="M202" s="50"/>
      <c r="N202" s="71" t="str">
        <f t="shared" si="7"/>
        <v/>
      </c>
      <c r="O202" s="50"/>
      <c r="P202" s="71" t="str">
        <f t="shared" si="8"/>
        <v/>
      </c>
      <c r="Q202" s="50"/>
      <c r="R202" s="71"/>
      <c r="S202" s="50"/>
      <c r="T202" s="50"/>
    </row>
    <row r="203" spans="2:20" s="34" customFormat="1" ht="150" customHeight="1" x14ac:dyDescent="0.25">
      <c r="B203" s="51"/>
      <c r="C203" s="40"/>
      <c r="D203" s="25"/>
      <c r="E203" s="40"/>
      <c r="F203" s="51"/>
      <c r="G203" s="51" t="s">
        <v>626</v>
      </c>
      <c r="H203" s="50"/>
      <c r="I203" s="50"/>
      <c r="J203" s="50"/>
      <c r="K203" s="50"/>
      <c r="L203" s="194" t="str">
        <f t="shared" ref="L203:L240" si="9">CONCATENATE(H203," ",I203," ",J203," ",K203)</f>
        <v xml:space="preserve">   </v>
      </c>
      <c r="M203" s="50"/>
      <c r="N203" s="71" t="str">
        <f t="shared" ref="N203:N240" si="10">IF(OR(M203="Correctivo",M203="Detectivo"),"Impacto",IF(M203="Preventivo","Probabilidad",""))</f>
        <v/>
      </c>
      <c r="O203" s="50"/>
      <c r="P203" s="71" t="str">
        <f t="shared" ref="P203:P240" si="11">IF(AND(M203="Preventivo",O203="Automático"),"50%",IF(AND(M203="Preventivo",O203="Manual"),"40%",IF(AND(M203="Detectivo",O203="Automático"),"40%",IF(AND(M203="Detectivo",O203="Manual"),"30%",IF(AND(M203="Correctivo",O203="Automático"),"35%",IF(AND(M203="Correctivo",O203="Manual"),"25%",""))))))</f>
        <v/>
      </c>
      <c r="Q203" s="50"/>
      <c r="R203" s="71"/>
      <c r="S203" s="50"/>
      <c r="T203" s="50"/>
    </row>
    <row r="204" spans="2:20" s="34" customFormat="1" ht="150" customHeight="1" x14ac:dyDescent="0.25">
      <c r="B204" s="51"/>
      <c r="C204" s="40"/>
      <c r="D204" s="25"/>
      <c r="E204" s="40"/>
      <c r="F204" s="51"/>
      <c r="G204" s="51" t="s">
        <v>627</v>
      </c>
      <c r="H204" s="50"/>
      <c r="I204" s="50"/>
      <c r="J204" s="50"/>
      <c r="K204" s="50"/>
      <c r="L204" s="194" t="str">
        <f t="shared" si="9"/>
        <v xml:space="preserve">   </v>
      </c>
      <c r="M204" s="50"/>
      <c r="N204" s="71" t="str">
        <f t="shared" si="10"/>
        <v/>
      </c>
      <c r="O204" s="50"/>
      <c r="P204" s="71" t="str">
        <f t="shared" si="11"/>
        <v/>
      </c>
      <c r="Q204" s="50"/>
      <c r="R204" s="71"/>
      <c r="S204" s="50"/>
      <c r="T204" s="50"/>
    </row>
    <row r="205" spans="2:20" s="34" customFormat="1" ht="150" customHeight="1" x14ac:dyDescent="0.25">
      <c r="B205" s="51"/>
      <c r="C205" s="40"/>
      <c r="D205" s="25"/>
      <c r="E205" s="40"/>
      <c r="F205" s="51"/>
      <c r="G205" s="51" t="s">
        <v>628</v>
      </c>
      <c r="H205" s="50"/>
      <c r="I205" s="50"/>
      <c r="J205" s="50"/>
      <c r="K205" s="50"/>
      <c r="L205" s="194" t="str">
        <f t="shared" si="9"/>
        <v xml:space="preserve">   </v>
      </c>
      <c r="M205" s="50"/>
      <c r="N205" s="71" t="str">
        <f t="shared" si="10"/>
        <v/>
      </c>
      <c r="O205" s="50"/>
      <c r="P205" s="71" t="str">
        <f t="shared" si="11"/>
        <v/>
      </c>
      <c r="Q205" s="50"/>
      <c r="R205" s="71"/>
      <c r="S205" s="50"/>
      <c r="T205" s="50"/>
    </row>
    <row r="206" spans="2:20" s="34" customFormat="1" ht="150" customHeight="1" x14ac:dyDescent="0.25">
      <c r="B206" s="51"/>
      <c r="C206" s="40"/>
      <c r="D206" s="25"/>
      <c r="E206" s="40"/>
      <c r="F206" s="51"/>
      <c r="G206" s="51" t="s">
        <v>629</v>
      </c>
      <c r="H206" s="50"/>
      <c r="I206" s="50"/>
      <c r="J206" s="50"/>
      <c r="K206" s="50"/>
      <c r="L206" s="194" t="str">
        <f t="shared" si="9"/>
        <v xml:space="preserve">   </v>
      </c>
      <c r="M206" s="50"/>
      <c r="N206" s="71" t="str">
        <f t="shared" si="10"/>
        <v/>
      </c>
      <c r="O206" s="50"/>
      <c r="P206" s="71" t="str">
        <f t="shared" si="11"/>
        <v/>
      </c>
      <c r="Q206" s="50"/>
      <c r="R206" s="71"/>
      <c r="S206" s="50"/>
      <c r="T206" s="50"/>
    </row>
    <row r="207" spans="2:20" s="34" customFormat="1" ht="150" customHeight="1" x14ac:dyDescent="0.25">
      <c r="B207" s="51"/>
      <c r="C207" s="40"/>
      <c r="D207" s="25"/>
      <c r="E207" s="40"/>
      <c r="F207" s="51"/>
      <c r="G207" s="51" t="s">
        <v>630</v>
      </c>
      <c r="H207" s="50"/>
      <c r="I207" s="50"/>
      <c r="J207" s="50"/>
      <c r="K207" s="50"/>
      <c r="L207" s="194" t="str">
        <f t="shared" si="9"/>
        <v xml:space="preserve">   </v>
      </c>
      <c r="M207" s="50"/>
      <c r="N207" s="71" t="str">
        <f t="shared" si="10"/>
        <v/>
      </c>
      <c r="O207" s="50"/>
      <c r="P207" s="71" t="str">
        <f t="shared" si="11"/>
        <v/>
      </c>
      <c r="Q207" s="50"/>
      <c r="R207" s="71"/>
      <c r="S207" s="50"/>
      <c r="T207" s="50"/>
    </row>
    <row r="208" spans="2:20" s="34" customFormat="1" ht="150" customHeight="1" x14ac:dyDescent="0.25">
      <c r="B208" s="51"/>
      <c r="C208" s="40"/>
      <c r="D208" s="25"/>
      <c r="E208" s="40"/>
      <c r="F208" s="51"/>
      <c r="G208" s="51" t="s">
        <v>631</v>
      </c>
      <c r="H208" s="50"/>
      <c r="I208" s="50"/>
      <c r="J208" s="50"/>
      <c r="K208" s="50"/>
      <c r="L208" s="194" t="str">
        <f t="shared" si="9"/>
        <v xml:space="preserve">   </v>
      </c>
      <c r="M208" s="50"/>
      <c r="N208" s="71" t="str">
        <f t="shared" si="10"/>
        <v/>
      </c>
      <c r="O208" s="50"/>
      <c r="P208" s="71" t="str">
        <f t="shared" si="11"/>
        <v/>
      </c>
      <c r="Q208" s="50"/>
      <c r="R208" s="71"/>
      <c r="S208" s="50"/>
      <c r="T208" s="50"/>
    </row>
    <row r="209" spans="2:20" s="34" customFormat="1" ht="150" customHeight="1" x14ac:dyDescent="0.25">
      <c r="B209" s="51"/>
      <c r="C209" s="40"/>
      <c r="D209" s="25"/>
      <c r="E209" s="40"/>
      <c r="F209" s="51"/>
      <c r="G209" s="51" t="s">
        <v>632</v>
      </c>
      <c r="H209" s="50"/>
      <c r="I209" s="50"/>
      <c r="J209" s="50"/>
      <c r="K209" s="50"/>
      <c r="L209" s="194" t="str">
        <f t="shared" si="9"/>
        <v xml:space="preserve">   </v>
      </c>
      <c r="M209" s="50"/>
      <c r="N209" s="71" t="str">
        <f t="shared" si="10"/>
        <v/>
      </c>
      <c r="O209" s="50"/>
      <c r="P209" s="71" t="str">
        <f t="shared" si="11"/>
        <v/>
      </c>
      <c r="Q209" s="50"/>
      <c r="R209" s="71"/>
      <c r="S209" s="50"/>
      <c r="T209" s="50"/>
    </row>
    <row r="210" spans="2:20" s="34" customFormat="1" ht="150" customHeight="1" x14ac:dyDescent="0.25">
      <c r="B210" s="51"/>
      <c r="C210" s="40"/>
      <c r="D210" s="25"/>
      <c r="E210" s="40"/>
      <c r="F210" s="51"/>
      <c r="G210" s="51" t="s">
        <v>633</v>
      </c>
      <c r="H210" s="50"/>
      <c r="I210" s="50"/>
      <c r="J210" s="50"/>
      <c r="K210" s="50"/>
      <c r="L210" s="194" t="str">
        <f t="shared" si="9"/>
        <v xml:space="preserve">   </v>
      </c>
      <c r="M210" s="50"/>
      <c r="N210" s="71" t="str">
        <f t="shared" si="10"/>
        <v/>
      </c>
      <c r="O210" s="50"/>
      <c r="P210" s="71" t="str">
        <f t="shared" si="11"/>
        <v/>
      </c>
      <c r="Q210" s="50"/>
      <c r="R210" s="71"/>
      <c r="S210" s="50"/>
      <c r="T210" s="50"/>
    </row>
    <row r="211" spans="2:20" s="34" customFormat="1" ht="150" customHeight="1" x14ac:dyDescent="0.25">
      <c r="B211" s="51"/>
      <c r="C211" s="40"/>
      <c r="D211" s="25"/>
      <c r="E211" s="40"/>
      <c r="F211" s="51"/>
      <c r="G211" s="51" t="s">
        <v>634</v>
      </c>
      <c r="H211" s="50"/>
      <c r="I211" s="50"/>
      <c r="J211" s="50"/>
      <c r="K211" s="50"/>
      <c r="L211" s="194" t="str">
        <f t="shared" si="9"/>
        <v xml:space="preserve">   </v>
      </c>
      <c r="M211" s="50"/>
      <c r="N211" s="71" t="str">
        <f t="shared" si="10"/>
        <v/>
      </c>
      <c r="O211" s="50"/>
      <c r="P211" s="71" t="str">
        <f t="shared" si="11"/>
        <v/>
      </c>
      <c r="Q211" s="50"/>
      <c r="R211" s="71"/>
      <c r="S211" s="50"/>
      <c r="T211" s="50"/>
    </row>
    <row r="212" spans="2:20" s="34" customFormat="1" ht="150" customHeight="1" x14ac:dyDescent="0.25">
      <c r="B212" s="51"/>
      <c r="C212" s="40"/>
      <c r="D212" s="25"/>
      <c r="E212" s="40"/>
      <c r="F212" s="51"/>
      <c r="G212" s="51" t="s">
        <v>635</v>
      </c>
      <c r="H212" s="50"/>
      <c r="I212" s="50"/>
      <c r="J212" s="50"/>
      <c r="K212" s="50"/>
      <c r="L212" s="194" t="str">
        <f t="shared" si="9"/>
        <v xml:space="preserve">   </v>
      </c>
      <c r="M212" s="50"/>
      <c r="N212" s="71" t="str">
        <f t="shared" si="10"/>
        <v/>
      </c>
      <c r="O212" s="50"/>
      <c r="P212" s="71" t="str">
        <f t="shared" si="11"/>
        <v/>
      </c>
      <c r="Q212" s="50"/>
      <c r="R212" s="71"/>
      <c r="S212" s="50"/>
      <c r="T212" s="50"/>
    </row>
    <row r="213" spans="2:20" s="34" customFormat="1" ht="150" customHeight="1" x14ac:dyDescent="0.25">
      <c r="B213" s="51"/>
      <c r="C213" s="40"/>
      <c r="D213" s="25"/>
      <c r="E213" s="40"/>
      <c r="F213" s="51"/>
      <c r="G213" s="51" t="s">
        <v>636</v>
      </c>
      <c r="H213" s="50"/>
      <c r="I213" s="50"/>
      <c r="J213" s="50"/>
      <c r="K213" s="50"/>
      <c r="L213" s="194" t="str">
        <f t="shared" si="9"/>
        <v xml:space="preserve">   </v>
      </c>
      <c r="M213" s="50"/>
      <c r="N213" s="71" t="str">
        <f t="shared" si="10"/>
        <v/>
      </c>
      <c r="O213" s="50"/>
      <c r="P213" s="71" t="str">
        <f t="shared" si="11"/>
        <v/>
      </c>
      <c r="Q213" s="50"/>
      <c r="R213" s="71"/>
      <c r="S213" s="50"/>
      <c r="T213" s="50"/>
    </row>
    <row r="214" spans="2:20" s="34" customFormat="1" ht="150" customHeight="1" x14ac:dyDescent="0.25">
      <c r="B214" s="51"/>
      <c r="C214" s="40"/>
      <c r="D214" s="25"/>
      <c r="E214" s="40"/>
      <c r="F214" s="51"/>
      <c r="G214" s="51" t="s">
        <v>637</v>
      </c>
      <c r="H214" s="50"/>
      <c r="I214" s="50"/>
      <c r="J214" s="50"/>
      <c r="K214" s="50"/>
      <c r="L214" s="194" t="str">
        <f t="shared" si="9"/>
        <v xml:space="preserve">   </v>
      </c>
      <c r="M214" s="50"/>
      <c r="N214" s="71" t="str">
        <f t="shared" si="10"/>
        <v/>
      </c>
      <c r="O214" s="50"/>
      <c r="P214" s="71" t="str">
        <f t="shared" si="11"/>
        <v/>
      </c>
      <c r="Q214" s="50"/>
      <c r="R214" s="71"/>
      <c r="S214" s="50"/>
      <c r="T214" s="50"/>
    </row>
    <row r="215" spans="2:20" s="34" customFormat="1" ht="150" customHeight="1" x14ac:dyDescent="0.25">
      <c r="B215" s="51"/>
      <c r="C215" s="40"/>
      <c r="D215" s="25"/>
      <c r="E215" s="40"/>
      <c r="F215" s="51"/>
      <c r="G215" s="51" t="s">
        <v>638</v>
      </c>
      <c r="H215" s="50"/>
      <c r="I215" s="50"/>
      <c r="J215" s="50"/>
      <c r="K215" s="50"/>
      <c r="L215" s="194" t="str">
        <f t="shared" si="9"/>
        <v xml:space="preserve">   </v>
      </c>
      <c r="M215" s="50"/>
      <c r="N215" s="71" t="str">
        <f t="shared" si="10"/>
        <v/>
      </c>
      <c r="O215" s="50"/>
      <c r="P215" s="71" t="str">
        <f t="shared" si="11"/>
        <v/>
      </c>
      <c r="Q215" s="50"/>
      <c r="R215" s="71"/>
      <c r="S215" s="50"/>
      <c r="T215" s="50"/>
    </row>
    <row r="216" spans="2:20" s="34" customFormat="1" ht="150" customHeight="1" x14ac:dyDescent="0.25">
      <c r="B216" s="51"/>
      <c r="C216" s="40"/>
      <c r="D216" s="25"/>
      <c r="E216" s="40"/>
      <c r="F216" s="51"/>
      <c r="G216" s="51" t="s">
        <v>639</v>
      </c>
      <c r="H216" s="50"/>
      <c r="I216" s="50"/>
      <c r="J216" s="50"/>
      <c r="K216" s="50"/>
      <c r="L216" s="194" t="str">
        <f t="shared" si="9"/>
        <v xml:space="preserve">   </v>
      </c>
      <c r="M216" s="50"/>
      <c r="N216" s="71" t="str">
        <f t="shared" si="10"/>
        <v/>
      </c>
      <c r="O216" s="50"/>
      <c r="P216" s="71" t="str">
        <f t="shared" si="11"/>
        <v/>
      </c>
      <c r="Q216" s="50"/>
      <c r="R216" s="71"/>
      <c r="S216" s="50"/>
      <c r="T216" s="50"/>
    </row>
    <row r="217" spans="2:20" s="34" customFormat="1" ht="150" customHeight="1" x14ac:dyDescent="0.25">
      <c r="B217" s="51"/>
      <c r="C217" s="40"/>
      <c r="D217" s="25"/>
      <c r="E217" s="40"/>
      <c r="F217" s="51"/>
      <c r="G217" s="51" t="s">
        <v>640</v>
      </c>
      <c r="H217" s="50"/>
      <c r="I217" s="50"/>
      <c r="J217" s="50"/>
      <c r="K217" s="50"/>
      <c r="L217" s="194" t="str">
        <f t="shared" si="9"/>
        <v xml:space="preserve">   </v>
      </c>
      <c r="M217" s="50"/>
      <c r="N217" s="71" t="str">
        <f t="shared" si="10"/>
        <v/>
      </c>
      <c r="O217" s="50"/>
      <c r="P217" s="71" t="str">
        <f t="shared" si="11"/>
        <v/>
      </c>
      <c r="Q217" s="50"/>
      <c r="R217" s="71"/>
      <c r="S217" s="50"/>
      <c r="T217" s="50"/>
    </row>
    <row r="218" spans="2:20" s="34" customFormat="1" ht="150" customHeight="1" x14ac:dyDescent="0.25">
      <c r="B218" s="51"/>
      <c r="C218" s="40"/>
      <c r="D218" s="25"/>
      <c r="E218" s="40"/>
      <c r="F218" s="51"/>
      <c r="G218" s="51" t="s">
        <v>641</v>
      </c>
      <c r="H218" s="50"/>
      <c r="I218" s="50"/>
      <c r="J218" s="50"/>
      <c r="K218" s="50"/>
      <c r="L218" s="194" t="str">
        <f t="shared" si="9"/>
        <v xml:space="preserve">   </v>
      </c>
      <c r="M218" s="50"/>
      <c r="N218" s="71" t="str">
        <f t="shared" si="10"/>
        <v/>
      </c>
      <c r="O218" s="50"/>
      <c r="P218" s="71" t="str">
        <f t="shared" si="11"/>
        <v/>
      </c>
      <c r="Q218" s="50"/>
      <c r="R218" s="71"/>
      <c r="S218" s="50"/>
      <c r="T218" s="50"/>
    </row>
    <row r="219" spans="2:20" s="34" customFormat="1" ht="150" customHeight="1" x14ac:dyDescent="0.25">
      <c r="B219" s="51"/>
      <c r="C219" s="40"/>
      <c r="D219" s="25"/>
      <c r="E219" s="40"/>
      <c r="F219" s="51"/>
      <c r="G219" s="51" t="s">
        <v>642</v>
      </c>
      <c r="H219" s="50"/>
      <c r="I219" s="50"/>
      <c r="J219" s="50"/>
      <c r="K219" s="50"/>
      <c r="L219" s="194" t="str">
        <f t="shared" si="9"/>
        <v xml:space="preserve">   </v>
      </c>
      <c r="M219" s="50"/>
      <c r="N219" s="71" t="str">
        <f t="shared" si="10"/>
        <v/>
      </c>
      <c r="O219" s="50"/>
      <c r="P219" s="71" t="str">
        <f t="shared" si="11"/>
        <v/>
      </c>
      <c r="Q219" s="50"/>
      <c r="R219" s="71"/>
      <c r="S219" s="50"/>
      <c r="T219" s="50"/>
    </row>
    <row r="220" spans="2:20" s="34" customFormat="1" ht="150" customHeight="1" x14ac:dyDescent="0.25">
      <c r="B220" s="51"/>
      <c r="C220" s="40"/>
      <c r="D220" s="25"/>
      <c r="E220" s="40"/>
      <c r="F220" s="51"/>
      <c r="G220" s="51" t="s">
        <v>643</v>
      </c>
      <c r="H220" s="50"/>
      <c r="I220" s="50"/>
      <c r="J220" s="50"/>
      <c r="K220" s="50"/>
      <c r="L220" s="194" t="str">
        <f t="shared" si="9"/>
        <v xml:space="preserve">   </v>
      </c>
      <c r="M220" s="50"/>
      <c r="N220" s="71" t="str">
        <f t="shared" si="10"/>
        <v/>
      </c>
      <c r="O220" s="50"/>
      <c r="P220" s="71" t="str">
        <f t="shared" si="11"/>
        <v/>
      </c>
      <c r="Q220" s="50"/>
      <c r="R220" s="71"/>
      <c r="S220" s="50"/>
      <c r="T220" s="50"/>
    </row>
    <row r="221" spans="2:20" s="34" customFormat="1" ht="150" customHeight="1" x14ac:dyDescent="0.25">
      <c r="B221" s="51"/>
      <c r="C221" s="40"/>
      <c r="D221" s="25"/>
      <c r="E221" s="40"/>
      <c r="F221" s="51"/>
      <c r="G221" s="51" t="s">
        <v>644</v>
      </c>
      <c r="H221" s="50"/>
      <c r="I221" s="50"/>
      <c r="J221" s="50"/>
      <c r="K221" s="50"/>
      <c r="L221" s="194" t="str">
        <f t="shared" si="9"/>
        <v xml:space="preserve">   </v>
      </c>
      <c r="M221" s="50"/>
      <c r="N221" s="71" t="str">
        <f t="shared" si="10"/>
        <v/>
      </c>
      <c r="O221" s="50"/>
      <c r="P221" s="71" t="str">
        <f t="shared" si="11"/>
        <v/>
      </c>
      <c r="Q221" s="50"/>
      <c r="R221" s="71"/>
      <c r="S221" s="50"/>
      <c r="T221" s="50"/>
    </row>
    <row r="222" spans="2:20" s="34" customFormat="1" ht="150" customHeight="1" x14ac:dyDescent="0.25">
      <c r="B222" s="51"/>
      <c r="C222" s="40"/>
      <c r="D222" s="25"/>
      <c r="E222" s="40"/>
      <c r="F222" s="51"/>
      <c r="G222" s="51" t="s">
        <v>645</v>
      </c>
      <c r="H222" s="50"/>
      <c r="I222" s="50"/>
      <c r="J222" s="50"/>
      <c r="K222" s="50"/>
      <c r="L222" s="194" t="str">
        <f t="shared" si="9"/>
        <v xml:space="preserve">   </v>
      </c>
      <c r="M222" s="50"/>
      <c r="N222" s="71" t="str">
        <f t="shared" si="10"/>
        <v/>
      </c>
      <c r="O222" s="50"/>
      <c r="P222" s="71" t="str">
        <f t="shared" si="11"/>
        <v/>
      </c>
      <c r="Q222" s="50"/>
      <c r="R222" s="71"/>
      <c r="S222" s="50"/>
      <c r="T222" s="50"/>
    </row>
    <row r="223" spans="2:20" s="34" customFormat="1" ht="150" customHeight="1" x14ac:dyDescent="0.25">
      <c r="B223" s="51"/>
      <c r="C223" s="40"/>
      <c r="D223" s="25"/>
      <c r="E223" s="40"/>
      <c r="F223" s="51"/>
      <c r="G223" s="51" t="s">
        <v>646</v>
      </c>
      <c r="H223" s="50"/>
      <c r="I223" s="50"/>
      <c r="J223" s="50"/>
      <c r="K223" s="50"/>
      <c r="L223" s="194" t="str">
        <f t="shared" si="9"/>
        <v xml:space="preserve">   </v>
      </c>
      <c r="M223" s="50"/>
      <c r="N223" s="71" t="str">
        <f t="shared" si="10"/>
        <v/>
      </c>
      <c r="O223" s="50"/>
      <c r="P223" s="71" t="str">
        <f t="shared" si="11"/>
        <v/>
      </c>
      <c r="Q223" s="50"/>
      <c r="R223" s="71"/>
      <c r="S223" s="50"/>
      <c r="T223" s="50"/>
    </row>
    <row r="224" spans="2:20" s="34" customFormat="1" ht="150" customHeight="1" x14ac:dyDescent="0.25">
      <c r="B224" s="51"/>
      <c r="C224" s="40"/>
      <c r="D224" s="25"/>
      <c r="E224" s="40"/>
      <c r="F224" s="51"/>
      <c r="G224" s="51" t="s">
        <v>647</v>
      </c>
      <c r="H224" s="50"/>
      <c r="I224" s="50"/>
      <c r="J224" s="50"/>
      <c r="K224" s="50"/>
      <c r="L224" s="194" t="str">
        <f t="shared" si="9"/>
        <v xml:space="preserve">   </v>
      </c>
      <c r="M224" s="50"/>
      <c r="N224" s="71" t="str">
        <f t="shared" si="10"/>
        <v/>
      </c>
      <c r="O224" s="50"/>
      <c r="P224" s="71" t="str">
        <f t="shared" si="11"/>
        <v/>
      </c>
      <c r="Q224" s="50"/>
      <c r="R224" s="71"/>
      <c r="S224" s="50"/>
      <c r="T224" s="50"/>
    </row>
    <row r="225" spans="2:20" s="34" customFormat="1" ht="150" customHeight="1" x14ac:dyDescent="0.25">
      <c r="B225" s="51"/>
      <c r="C225" s="40"/>
      <c r="D225" s="25"/>
      <c r="E225" s="40"/>
      <c r="F225" s="51"/>
      <c r="G225" s="51" t="s">
        <v>648</v>
      </c>
      <c r="H225" s="50"/>
      <c r="I225" s="50"/>
      <c r="J225" s="50"/>
      <c r="K225" s="50"/>
      <c r="L225" s="194" t="str">
        <f t="shared" si="9"/>
        <v xml:space="preserve">   </v>
      </c>
      <c r="M225" s="50"/>
      <c r="N225" s="71" t="str">
        <f t="shared" si="10"/>
        <v/>
      </c>
      <c r="O225" s="50"/>
      <c r="P225" s="71" t="str">
        <f t="shared" si="11"/>
        <v/>
      </c>
      <c r="Q225" s="50"/>
      <c r="R225" s="71"/>
      <c r="S225" s="50"/>
      <c r="T225" s="50"/>
    </row>
    <row r="226" spans="2:20" s="34" customFormat="1" ht="150" customHeight="1" x14ac:dyDescent="0.25">
      <c r="B226" s="51"/>
      <c r="C226" s="40"/>
      <c r="D226" s="25"/>
      <c r="E226" s="40"/>
      <c r="F226" s="51"/>
      <c r="G226" s="51" t="s">
        <v>649</v>
      </c>
      <c r="H226" s="50"/>
      <c r="I226" s="50"/>
      <c r="J226" s="50"/>
      <c r="K226" s="50"/>
      <c r="L226" s="194" t="str">
        <f t="shared" si="9"/>
        <v xml:space="preserve">   </v>
      </c>
      <c r="M226" s="50"/>
      <c r="N226" s="71" t="str">
        <f t="shared" si="10"/>
        <v/>
      </c>
      <c r="O226" s="50"/>
      <c r="P226" s="71" t="str">
        <f t="shared" si="11"/>
        <v/>
      </c>
      <c r="Q226" s="50"/>
      <c r="R226" s="71"/>
      <c r="S226" s="50"/>
      <c r="T226" s="50"/>
    </row>
    <row r="227" spans="2:20" s="34" customFormat="1" ht="150" customHeight="1" x14ac:dyDescent="0.25">
      <c r="B227" s="51"/>
      <c r="C227" s="40"/>
      <c r="D227" s="25"/>
      <c r="E227" s="40"/>
      <c r="F227" s="51"/>
      <c r="G227" s="51" t="s">
        <v>650</v>
      </c>
      <c r="H227" s="50"/>
      <c r="I227" s="50"/>
      <c r="J227" s="50"/>
      <c r="K227" s="50"/>
      <c r="L227" s="194" t="str">
        <f t="shared" si="9"/>
        <v xml:space="preserve">   </v>
      </c>
      <c r="M227" s="50"/>
      <c r="N227" s="71" t="str">
        <f t="shared" si="10"/>
        <v/>
      </c>
      <c r="O227" s="50"/>
      <c r="P227" s="71" t="str">
        <f t="shared" si="11"/>
        <v/>
      </c>
      <c r="Q227" s="50"/>
      <c r="R227" s="71"/>
      <c r="S227" s="50"/>
      <c r="T227" s="50"/>
    </row>
    <row r="228" spans="2:20" s="34" customFormat="1" ht="150" customHeight="1" x14ac:dyDescent="0.25">
      <c r="B228" s="51"/>
      <c r="C228" s="40"/>
      <c r="D228" s="25"/>
      <c r="E228" s="40"/>
      <c r="F228" s="51"/>
      <c r="G228" s="51" t="s">
        <v>651</v>
      </c>
      <c r="H228" s="50"/>
      <c r="I228" s="50"/>
      <c r="J228" s="50"/>
      <c r="K228" s="50"/>
      <c r="L228" s="194" t="str">
        <f t="shared" si="9"/>
        <v xml:space="preserve">   </v>
      </c>
      <c r="M228" s="50"/>
      <c r="N228" s="71" t="str">
        <f t="shared" si="10"/>
        <v/>
      </c>
      <c r="O228" s="50"/>
      <c r="P228" s="71" t="str">
        <f t="shared" si="11"/>
        <v/>
      </c>
      <c r="Q228" s="50"/>
      <c r="R228" s="71"/>
      <c r="S228" s="50"/>
      <c r="T228" s="50"/>
    </row>
    <row r="229" spans="2:20" s="34" customFormat="1" ht="150" customHeight="1" x14ac:dyDescent="0.25">
      <c r="B229" s="51"/>
      <c r="C229" s="40"/>
      <c r="D229" s="25"/>
      <c r="E229" s="40"/>
      <c r="F229" s="51"/>
      <c r="G229" s="51" t="s">
        <v>652</v>
      </c>
      <c r="H229" s="50"/>
      <c r="I229" s="50"/>
      <c r="J229" s="50"/>
      <c r="K229" s="50"/>
      <c r="L229" s="194" t="str">
        <f t="shared" si="9"/>
        <v xml:space="preserve">   </v>
      </c>
      <c r="M229" s="50"/>
      <c r="N229" s="71" t="str">
        <f t="shared" si="10"/>
        <v/>
      </c>
      <c r="O229" s="50"/>
      <c r="P229" s="71" t="str">
        <f t="shared" si="11"/>
        <v/>
      </c>
      <c r="Q229" s="50"/>
      <c r="R229" s="71"/>
      <c r="S229" s="50"/>
      <c r="T229" s="50"/>
    </row>
    <row r="230" spans="2:20" s="34" customFormat="1" ht="150" customHeight="1" x14ac:dyDescent="0.25">
      <c r="B230" s="51"/>
      <c r="C230" s="40"/>
      <c r="D230" s="25"/>
      <c r="E230" s="40"/>
      <c r="F230" s="51"/>
      <c r="G230" s="51" t="s">
        <v>653</v>
      </c>
      <c r="H230" s="50"/>
      <c r="I230" s="50"/>
      <c r="J230" s="50"/>
      <c r="K230" s="50"/>
      <c r="L230" s="194" t="str">
        <f t="shared" si="9"/>
        <v xml:space="preserve">   </v>
      </c>
      <c r="M230" s="50"/>
      <c r="N230" s="71" t="str">
        <f t="shared" si="10"/>
        <v/>
      </c>
      <c r="O230" s="50"/>
      <c r="P230" s="71" t="str">
        <f t="shared" si="11"/>
        <v/>
      </c>
      <c r="Q230" s="50"/>
      <c r="R230" s="71"/>
      <c r="S230" s="50"/>
      <c r="T230" s="50"/>
    </row>
    <row r="231" spans="2:20" s="34" customFormat="1" ht="150" customHeight="1" x14ac:dyDescent="0.25">
      <c r="B231" s="51"/>
      <c r="C231" s="40"/>
      <c r="D231" s="25"/>
      <c r="E231" s="40"/>
      <c r="F231" s="51"/>
      <c r="G231" s="51" t="s">
        <v>654</v>
      </c>
      <c r="H231" s="50"/>
      <c r="I231" s="50"/>
      <c r="J231" s="50"/>
      <c r="K231" s="50"/>
      <c r="L231" s="194" t="str">
        <f t="shared" si="9"/>
        <v xml:space="preserve">   </v>
      </c>
      <c r="M231" s="50"/>
      <c r="N231" s="71" t="str">
        <f t="shared" si="10"/>
        <v/>
      </c>
      <c r="O231" s="50"/>
      <c r="P231" s="71" t="str">
        <f t="shared" si="11"/>
        <v/>
      </c>
      <c r="Q231" s="50"/>
      <c r="R231" s="71"/>
      <c r="S231" s="50"/>
      <c r="T231" s="50"/>
    </row>
    <row r="232" spans="2:20" s="34" customFormat="1" ht="150" customHeight="1" x14ac:dyDescent="0.25">
      <c r="B232" s="51"/>
      <c r="C232" s="40"/>
      <c r="D232" s="25"/>
      <c r="E232" s="40"/>
      <c r="F232" s="51"/>
      <c r="G232" s="51" t="s">
        <v>655</v>
      </c>
      <c r="H232" s="50"/>
      <c r="I232" s="50"/>
      <c r="J232" s="50"/>
      <c r="K232" s="50"/>
      <c r="L232" s="194" t="str">
        <f t="shared" si="9"/>
        <v xml:space="preserve">   </v>
      </c>
      <c r="M232" s="50"/>
      <c r="N232" s="71" t="str">
        <f t="shared" si="10"/>
        <v/>
      </c>
      <c r="O232" s="50"/>
      <c r="P232" s="71" t="str">
        <f t="shared" si="11"/>
        <v/>
      </c>
      <c r="Q232" s="50"/>
      <c r="R232" s="71"/>
      <c r="S232" s="50"/>
      <c r="T232" s="50"/>
    </row>
    <row r="233" spans="2:20" s="34" customFormat="1" ht="150" customHeight="1" x14ac:dyDescent="0.25">
      <c r="B233" s="51"/>
      <c r="C233" s="40"/>
      <c r="D233" s="25"/>
      <c r="E233" s="40"/>
      <c r="F233" s="51"/>
      <c r="G233" s="51" t="s">
        <v>656</v>
      </c>
      <c r="H233" s="50"/>
      <c r="I233" s="50"/>
      <c r="J233" s="50"/>
      <c r="K233" s="50"/>
      <c r="L233" s="194" t="str">
        <f t="shared" si="9"/>
        <v xml:space="preserve">   </v>
      </c>
      <c r="M233" s="50"/>
      <c r="N233" s="71" t="str">
        <f t="shared" si="10"/>
        <v/>
      </c>
      <c r="O233" s="50"/>
      <c r="P233" s="71" t="str">
        <f t="shared" si="11"/>
        <v/>
      </c>
      <c r="Q233" s="50"/>
      <c r="R233" s="71"/>
      <c r="S233" s="50"/>
      <c r="T233" s="50"/>
    </row>
    <row r="234" spans="2:20" s="34" customFormat="1" ht="150" customHeight="1" x14ac:dyDescent="0.25">
      <c r="B234" s="51"/>
      <c r="C234" s="40"/>
      <c r="D234" s="25"/>
      <c r="E234" s="40"/>
      <c r="F234" s="51"/>
      <c r="G234" s="51" t="s">
        <v>657</v>
      </c>
      <c r="H234" s="50"/>
      <c r="I234" s="50"/>
      <c r="J234" s="50"/>
      <c r="K234" s="50"/>
      <c r="L234" s="194" t="str">
        <f t="shared" si="9"/>
        <v xml:space="preserve">   </v>
      </c>
      <c r="M234" s="50"/>
      <c r="N234" s="71" t="str">
        <f t="shared" si="10"/>
        <v/>
      </c>
      <c r="O234" s="50"/>
      <c r="P234" s="71" t="str">
        <f t="shared" si="11"/>
        <v/>
      </c>
      <c r="Q234" s="50"/>
      <c r="R234" s="71"/>
      <c r="S234" s="50"/>
      <c r="T234" s="50"/>
    </row>
    <row r="235" spans="2:20" s="34" customFormat="1" ht="150" customHeight="1" x14ac:dyDescent="0.25">
      <c r="B235" s="51"/>
      <c r="C235" s="40"/>
      <c r="D235" s="25"/>
      <c r="E235" s="40"/>
      <c r="F235" s="51"/>
      <c r="G235" s="51" t="s">
        <v>658</v>
      </c>
      <c r="H235" s="50"/>
      <c r="I235" s="50"/>
      <c r="J235" s="50"/>
      <c r="K235" s="50"/>
      <c r="L235" s="194" t="str">
        <f t="shared" si="9"/>
        <v xml:space="preserve">   </v>
      </c>
      <c r="M235" s="50"/>
      <c r="N235" s="71" t="str">
        <f t="shared" si="10"/>
        <v/>
      </c>
      <c r="O235" s="50"/>
      <c r="P235" s="71" t="str">
        <f t="shared" si="11"/>
        <v/>
      </c>
      <c r="Q235" s="50"/>
      <c r="R235" s="71"/>
      <c r="S235" s="50"/>
      <c r="T235" s="50"/>
    </row>
    <row r="236" spans="2:20" s="34" customFormat="1" ht="150" customHeight="1" x14ac:dyDescent="0.25">
      <c r="B236" s="51"/>
      <c r="C236" s="40"/>
      <c r="D236" s="25"/>
      <c r="E236" s="40"/>
      <c r="F236" s="51"/>
      <c r="G236" s="51" t="s">
        <v>659</v>
      </c>
      <c r="H236" s="50"/>
      <c r="I236" s="50"/>
      <c r="J236" s="50"/>
      <c r="K236" s="50"/>
      <c r="L236" s="194" t="str">
        <f t="shared" si="9"/>
        <v xml:space="preserve">   </v>
      </c>
      <c r="M236" s="50"/>
      <c r="N236" s="71" t="str">
        <f t="shared" si="10"/>
        <v/>
      </c>
      <c r="O236" s="50"/>
      <c r="P236" s="71" t="str">
        <f t="shared" si="11"/>
        <v/>
      </c>
      <c r="Q236" s="50"/>
      <c r="R236" s="71"/>
      <c r="S236" s="50"/>
      <c r="T236" s="50"/>
    </row>
    <row r="237" spans="2:20" s="34" customFormat="1" ht="150" customHeight="1" x14ac:dyDescent="0.25">
      <c r="B237" s="51"/>
      <c r="C237" s="40"/>
      <c r="D237" s="25"/>
      <c r="E237" s="40"/>
      <c r="F237" s="51"/>
      <c r="G237" s="51" t="s">
        <v>660</v>
      </c>
      <c r="H237" s="50"/>
      <c r="I237" s="50"/>
      <c r="J237" s="50"/>
      <c r="K237" s="50"/>
      <c r="L237" s="194" t="str">
        <f t="shared" si="9"/>
        <v xml:space="preserve">   </v>
      </c>
      <c r="M237" s="50"/>
      <c r="N237" s="71" t="str">
        <f t="shared" si="10"/>
        <v/>
      </c>
      <c r="O237" s="50"/>
      <c r="P237" s="71" t="str">
        <f t="shared" si="11"/>
        <v/>
      </c>
      <c r="Q237" s="50"/>
      <c r="R237" s="71"/>
      <c r="S237" s="50"/>
      <c r="T237" s="50"/>
    </row>
    <row r="238" spans="2:20" s="34" customFormat="1" ht="150" customHeight="1" x14ac:dyDescent="0.25">
      <c r="B238" s="41"/>
      <c r="C238" s="42"/>
      <c r="D238" s="25"/>
      <c r="E238" s="40"/>
      <c r="F238" s="51"/>
      <c r="G238" s="51" t="s">
        <v>661</v>
      </c>
      <c r="H238" s="50"/>
      <c r="I238" s="50"/>
      <c r="J238" s="50"/>
      <c r="K238" s="50"/>
      <c r="L238" s="194" t="str">
        <f t="shared" si="9"/>
        <v xml:space="preserve">   </v>
      </c>
      <c r="M238" s="50"/>
      <c r="N238" s="71" t="str">
        <f t="shared" si="10"/>
        <v/>
      </c>
      <c r="O238" s="50"/>
      <c r="P238" s="71" t="str">
        <f t="shared" si="11"/>
        <v/>
      </c>
      <c r="Q238" s="50"/>
      <c r="R238" s="71"/>
      <c r="S238" s="50"/>
      <c r="T238" s="50"/>
    </row>
    <row r="239" spans="2:20" s="34" customFormat="1" ht="150" customHeight="1" x14ac:dyDescent="0.25">
      <c r="B239" s="41"/>
      <c r="C239" s="42"/>
      <c r="D239" s="25"/>
      <c r="E239" s="40"/>
      <c r="F239" s="51"/>
      <c r="G239" s="51" t="s">
        <v>662</v>
      </c>
      <c r="H239" s="50"/>
      <c r="I239" s="50"/>
      <c r="J239" s="50"/>
      <c r="K239" s="50"/>
      <c r="L239" s="194" t="str">
        <f t="shared" si="9"/>
        <v xml:space="preserve">   </v>
      </c>
      <c r="M239" s="50"/>
      <c r="N239" s="71" t="str">
        <f t="shared" si="10"/>
        <v/>
      </c>
      <c r="O239" s="50"/>
      <c r="P239" s="71" t="str">
        <f t="shared" si="11"/>
        <v/>
      </c>
      <c r="Q239" s="50"/>
      <c r="R239" s="71"/>
      <c r="S239" s="50"/>
      <c r="T239" s="50"/>
    </row>
    <row r="240" spans="2:20" s="34" customFormat="1" ht="150" customHeight="1" x14ac:dyDescent="0.25">
      <c r="B240" s="41"/>
      <c r="C240" s="42"/>
      <c r="D240" s="25"/>
      <c r="E240" s="40"/>
      <c r="F240" s="51"/>
      <c r="G240" s="51" t="s">
        <v>663</v>
      </c>
      <c r="H240" s="50"/>
      <c r="I240" s="50"/>
      <c r="J240" s="50"/>
      <c r="K240" s="50"/>
      <c r="L240" s="194" t="str">
        <f t="shared" si="9"/>
        <v xml:space="preserve">   </v>
      </c>
      <c r="M240" s="50"/>
      <c r="N240" s="71" t="str">
        <f t="shared" si="10"/>
        <v/>
      </c>
      <c r="O240" s="50"/>
      <c r="P240" s="71" t="str">
        <f t="shared" si="11"/>
        <v/>
      </c>
      <c r="Q240" s="50"/>
      <c r="R240" s="71"/>
      <c r="S240" s="50"/>
      <c r="T240" s="50"/>
    </row>
  </sheetData>
  <sheetProtection autoFilter="0" pivotTables="0"/>
  <autoFilter ref="B9:S240" xr:uid="{E78F0D57-4CC8-4BD6-AEF0-BDE085C4E3AF}"/>
  <dataConsolidate/>
  <mergeCells count="14">
    <mergeCell ref="G8:L8"/>
    <mergeCell ref="B7:T7"/>
    <mergeCell ref="M8:T8"/>
    <mergeCell ref="B2:C4"/>
    <mergeCell ref="E2:R2"/>
    <mergeCell ref="E3:R3"/>
    <mergeCell ref="E4:R4"/>
    <mergeCell ref="B5:T5"/>
    <mergeCell ref="B6:T6"/>
    <mergeCell ref="D8:D9"/>
    <mergeCell ref="C8:C9"/>
    <mergeCell ref="E8:E9"/>
    <mergeCell ref="F8:F9"/>
    <mergeCell ref="B8:B9"/>
  </mergeCells>
  <conditionalFormatting sqref="H10:K10">
    <cfRule type="containsBlanks" dxfId="927" priority="1548">
      <formula>LEN(TRIM(H10))=0</formula>
    </cfRule>
  </conditionalFormatting>
  <conditionalFormatting sqref="H13:K13">
    <cfRule type="containsBlanks" dxfId="926" priority="15">
      <formula>LEN(TRIM(H13))=0</formula>
    </cfRule>
  </conditionalFormatting>
  <conditionalFormatting sqref="H16:K16">
    <cfRule type="containsBlanks" dxfId="925" priority="1539">
      <formula>LEN(TRIM(H16))=0</formula>
    </cfRule>
  </conditionalFormatting>
  <conditionalFormatting sqref="H19:K19">
    <cfRule type="containsBlanks" dxfId="924" priority="1530">
      <formula>LEN(TRIM(H19))=0</formula>
    </cfRule>
  </conditionalFormatting>
  <conditionalFormatting sqref="H22:K22">
    <cfRule type="containsBlanks" dxfId="923" priority="1521">
      <formula>LEN(TRIM(H22))=0</formula>
    </cfRule>
  </conditionalFormatting>
  <conditionalFormatting sqref="H25:K25">
    <cfRule type="containsBlanks" dxfId="922" priority="1512">
      <formula>LEN(TRIM(H25))=0</formula>
    </cfRule>
  </conditionalFormatting>
  <conditionalFormatting sqref="H28:K28">
    <cfRule type="containsBlanks" dxfId="921" priority="1503">
      <formula>LEN(TRIM(H28))=0</formula>
    </cfRule>
  </conditionalFormatting>
  <conditionalFormatting sqref="H31:K31">
    <cfRule type="containsBlanks" dxfId="920" priority="1494">
      <formula>LEN(TRIM(H31))=0</formula>
    </cfRule>
  </conditionalFormatting>
  <conditionalFormatting sqref="H34:K34">
    <cfRule type="containsBlanks" dxfId="919" priority="1485">
      <formula>LEN(TRIM(H34))=0</formula>
    </cfRule>
  </conditionalFormatting>
  <conditionalFormatting sqref="H37:K37">
    <cfRule type="containsBlanks" dxfId="918" priority="1476">
      <formula>LEN(TRIM(H37))=0</formula>
    </cfRule>
  </conditionalFormatting>
  <conditionalFormatting sqref="H40:K40">
    <cfRule type="containsBlanks" dxfId="917" priority="1467">
      <formula>LEN(TRIM(H40))=0</formula>
    </cfRule>
  </conditionalFormatting>
  <conditionalFormatting sqref="H43:K43">
    <cfRule type="containsBlanks" dxfId="916" priority="1458">
      <formula>LEN(TRIM(H43))=0</formula>
    </cfRule>
  </conditionalFormatting>
  <conditionalFormatting sqref="H46:K46">
    <cfRule type="containsBlanks" dxfId="915" priority="1449">
      <formula>LEN(TRIM(H46))=0</formula>
    </cfRule>
  </conditionalFormatting>
  <conditionalFormatting sqref="H49:K49">
    <cfRule type="containsBlanks" dxfId="914" priority="1440">
      <formula>LEN(TRIM(H49))=0</formula>
    </cfRule>
  </conditionalFormatting>
  <conditionalFormatting sqref="H52:K52">
    <cfRule type="containsBlanks" dxfId="913" priority="1431">
      <formula>LEN(TRIM(H52))=0</formula>
    </cfRule>
  </conditionalFormatting>
  <conditionalFormatting sqref="H55:K55">
    <cfRule type="containsBlanks" dxfId="912" priority="1422">
      <formula>LEN(TRIM(H55))=0</formula>
    </cfRule>
  </conditionalFormatting>
  <conditionalFormatting sqref="H58:K58">
    <cfRule type="containsBlanks" dxfId="911" priority="1413">
      <formula>LEN(TRIM(H58))=0</formula>
    </cfRule>
  </conditionalFormatting>
  <conditionalFormatting sqref="H61:K61">
    <cfRule type="containsBlanks" dxfId="910" priority="1404">
      <formula>LEN(TRIM(H61))=0</formula>
    </cfRule>
  </conditionalFormatting>
  <conditionalFormatting sqref="H64:K64">
    <cfRule type="containsBlanks" dxfId="909" priority="1395">
      <formula>LEN(TRIM(H64))=0</formula>
    </cfRule>
  </conditionalFormatting>
  <conditionalFormatting sqref="H67:K67">
    <cfRule type="containsBlanks" dxfId="908" priority="1386">
      <formula>LEN(TRIM(H67))=0</formula>
    </cfRule>
  </conditionalFormatting>
  <conditionalFormatting sqref="H70:K70">
    <cfRule type="containsBlanks" dxfId="907" priority="1377">
      <formula>LEN(TRIM(H70))=0</formula>
    </cfRule>
  </conditionalFormatting>
  <conditionalFormatting sqref="H73:K73">
    <cfRule type="containsBlanks" dxfId="906" priority="1368">
      <formula>LEN(TRIM(H73))=0</formula>
    </cfRule>
  </conditionalFormatting>
  <conditionalFormatting sqref="H76:K76">
    <cfRule type="containsBlanks" dxfId="905" priority="1359">
      <formula>LEN(TRIM(H76))=0</formula>
    </cfRule>
  </conditionalFormatting>
  <conditionalFormatting sqref="H79:K79">
    <cfRule type="containsBlanks" dxfId="904" priority="1350">
      <formula>LEN(TRIM(H79))=0</formula>
    </cfRule>
  </conditionalFormatting>
  <conditionalFormatting sqref="H82:K82">
    <cfRule type="containsBlanks" dxfId="903" priority="1341">
      <formula>LEN(TRIM(H82))=0</formula>
    </cfRule>
  </conditionalFormatting>
  <conditionalFormatting sqref="H85:K85">
    <cfRule type="containsBlanks" dxfId="902" priority="1332">
      <formula>LEN(TRIM(H85))=0</formula>
    </cfRule>
  </conditionalFormatting>
  <conditionalFormatting sqref="H88:K88">
    <cfRule type="containsBlanks" dxfId="901" priority="1323">
      <formula>LEN(TRIM(H88))=0</formula>
    </cfRule>
  </conditionalFormatting>
  <conditionalFormatting sqref="H91:K91">
    <cfRule type="containsBlanks" dxfId="900" priority="1314">
      <formula>LEN(TRIM(H91))=0</formula>
    </cfRule>
  </conditionalFormatting>
  <conditionalFormatting sqref="H94:K94">
    <cfRule type="containsBlanks" dxfId="899" priority="1305">
      <formula>LEN(TRIM(H94))=0</formula>
    </cfRule>
  </conditionalFormatting>
  <conditionalFormatting sqref="H97:K97">
    <cfRule type="containsBlanks" dxfId="898" priority="1296">
      <formula>LEN(TRIM(H97))=0</formula>
    </cfRule>
  </conditionalFormatting>
  <conditionalFormatting sqref="H100:K100">
    <cfRule type="containsBlanks" dxfId="897" priority="1287">
      <formula>LEN(TRIM(H100))=0</formula>
    </cfRule>
  </conditionalFormatting>
  <conditionalFormatting sqref="H103:K103">
    <cfRule type="containsBlanks" dxfId="896" priority="1278">
      <formula>LEN(TRIM(H103))=0</formula>
    </cfRule>
  </conditionalFormatting>
  <conditionalFormatting sqref="H106:K106">
    <cfRule type="containsBlanks" dxfId="895" priority="1269">
      <formula>LEN(TRIM(H106))=0</formula>
    </cfRule>
  </conditionalFormatting>
  <conditionalFormatting sqref="H109:K109">
    <cfRule type="containsBlanks" dxfId="894" priority="1260">
      <formula>LEN(TRIM(H109))=0</formula>
    </cfRule>
  </conditionalFormatting>
  <conditionalFormatting sqref="H112:K112">
    <cfRule type="containsBlanks" dxfId="893" priority="1251">
      <formula>LEN(TRIM(H112))=0</formula>
    </cfRule>
  </conditionalFormatting>
  <conditionalFormatting sqref="H115:K115">
    <cfRule type="containsBlanks" dxfId="892" priority="1242">
      <formula>LEN(TRIM(H115))=0</formula>
    </cfRule>
  </conditionalFormatting>
  <conditionalFormatting sqref="H118:K118">
    <cfRule type="containsBlanks" dxfId="891" priority="1233">
      <formula>LEN(TRIM(H118))=0</formula>
    </cfRule>
  </conditionalFormatting>
  <conditionalFormatting sqref="H121:K121">
    <cfRule type="containsBlanks" dxfId="890" priority="1224">
      <formula>LEN(TRIM(H121))=0</formula>
    </cfRule>
  </conditionalFormatting>
  <conditionalFormatting sqref="H124:K124">
    <cfRule type="containsBlanks" dxfId="889" priority="1215">
      <formula>LEN(TRIM(H124))=0</formula>
    </cfRule>
  </conditionalFormatting>
  <conditionalFormatting sqref="H127:K127">
    <cfRule type="containsBlanks" dxfId="888" priority="1206">
      <formula>LEN(TRIM(H127))=0</formula>
    </cfRule>
  </conditionalFormatting>
  <conditionalFormatting sqref="H130:K130">
    <cfRule type="containsBlanks" dxfId="887" priority="1197">
      <formula>LEN(TRIM(H130))=0</formula>
    </cfRule>
  </conditionalFormatting>
  <conditionalFormatting sqref="H133:K133">
    <cfRule type="containsBlanks" dxfId="886" priority="1188">
      <formula>LEN(TRIM(H133))=0</formula>
    </cfRule>
  </conditionalFormatting>
  <conditionalFormatting sqref="H136:K136">
    <cfRule type="containsBlanks" dxfId="885" priority="1179">
      <formula>LEN(TRIM(H136))=0</formula>
    </cfRule>
  </conditionalFormatting>
  <conditionalFormatting sqref="H139:K139">
    <cfRule type="containsBlanks" dxfId="884" priority="1170">
      <formula>LEN(TRIM(H139))=0</formula>
    </cfRule>
  </conditionalFormatting>
  <conditionalFormatting sqref="H142:K142">
    <cfRule type="containsBlanks" dxfId="883" priority="1161">
      <formula>LEN(TRIM(H142))=0</formula>
    </cfRule>
  </conditionalFormatting>
  <conditionalFormatting sqref="H145:K145">
    <cfRule type="containsBlanks" dxfId="882" priority="1152">
      <formula>LEN(TRIM(H145))=0</formula>
    </cfRule>
  </conditionalFormatting>
  <conditionalFormatting sqref="H148:K148">
    <cfRule type="containsBlanks" dxfId="881" priority="1143">
      <formula>LEN(TRIM(H148))=0</formula>
    </cfRule>
  </conditionalFormatting>
  <conditionalFormatting sqref="H151:K151">
    <cfRule type="containsBlanks" dxfId="880" priority="1134">
      <formula>LEN(TRIM(H151))=0</formula>
    </cfRule>
  </conditionalFormatting>
  <conditionalFormatting sqref="H154:K154">
    <cfRule type="containsBlanks" dxfId="879" priority="1125">
      <formula>LEN(TRIM(H154))=0</formula>
    </cfRule>
  </conditionalFormatting>
  <conditionalFormatting sqref="H157:K157">
    <cfRule type="containsBlanks" dxfId="878" priority="1116">
      <formula>LEN(TRIM(H157))=0</formula>
    </cfRule>
  </conditionalFormatting>
  <conditionalFormatting sqref="H160:K160">
    <cfRule type="containsBlanks" dxfId="877" priority="1107">
      <formula>LEN(TRIM(H160))=0</formula>
    </cfRule>
  </conditionalFormatting>
  <conditionalFormatting sqref="H163:K163">
    <cfRule type="containsBlanks" dxfId="876" priority="1098">
      <formula>LEN(TRIM(H163))=0</formula>
    </cfRule>
  </conditionalFormatting>
  <conditionalFormatting sqref="H166:K166">
    <cfRule type="containsBlanks" dxfId="875" priority="1089">
      <formula>LEN(TRIM(H166))=0</formula>
    </cfRule>
  </conditionalFormatting>
  <conditionalFormatting sqref="H169:K169">
    <cfRule type="containsBlanks" dxfId="874" priority="1080">
      <formula>LEN(TRIM(H169))=0</formula>
    </cfRule>
  </conditionalFormatting>
  <conditionalFormatting sqref="H172:K172">
    <cfRule type="containsBlanks" dxfId="873" priority="1071">
      <formula>LEN(TRIM(H172))=0</formula>
    </cfRule>
  </conditionalFormatting>
  <conditionalFormatting sqref="H175:K175">
    <cfRule type="containsBlanks" dxfId="872" priority="1062">
      <formula>LEN(TRIM(H175))=0</formula>
    </cfRule>
  </conditionalFormatting>
  <conditionalFormatting sqref="H178:K178">
    <cfRule type="containsBlanks" dxfId="871" priority="1053">
      <formula>LEN(TRIM(H178))=0</formula>
    </cfRule>
  </conditionalFormatting>
  <conditionalFormatting sqref="H181:K181">
    <cfRule type="containsBlanks" dxfId="870" priority="1044">
      <formula>LEN(TRIM(H181))=0</formula>
    </cfRule>
  </conditionalFormatting>
  <conditionalFormatting sqref="H184:K184">
    <cfRule type="containsBlanks" dxfId="869" priority="1035">
      <formula>LEN(TRIM(H184))=0</formula>
    </cfRule>
  </conditionalFormatting>
  <conditionalFormatting sqref="H187:K187">
    <cfRule type="containsBlanks" dxfId="868" priority="1026">
      <formula>LEN(TRIM(H187))=0</formula>
    </cfRule>
  </conditionalFormatting>
  <conditionalFormatting sqref="H190:K190">
    <cfRule type="containsBlanks" dxfId="867" priority="1017">
      <formula>LEN(TRIM(H190))=0</formula>
    </cfRule>
  </conditionalFormatting>
  <conditionalFormatting sqref="H193:K193">
    <cfRule type="containsBlanks" dxfId="866" priority="1008">
      <formula>LEN(TRIM(H193))=0</formula>
    </cfRule>
  </conditionalFormatting>
  <conditionalFormatting sqref="H196:K196">
    <cfRule type="containsBlanks" dxfId="865" priority="999">
      <formula>LEN(TRIM(H196))=0</formula>
    </cfRule>
  </conditionalFormatting>
  <conditionalFormatting sqref="H199:K199">
    <cfRule type="containsBlanks" dxfId="864" priority="990">
      <formula>LEN(TRIM(H199))=0</formula>
    </cfRule>
  </conditionalFormatting>
  <conditionalFormatting sqref="H202:K202">
    <cfRule type="containsBlanks" dxfId="863" priority="981">
      <formula>LEN(TRIM(H202))=0</formula>
    </cfRule>
  </conditionalFormatting>
  <conditionalFormatting sqref="H205:K205">
    <cfRule type="containsBlanks" dxfId="862" priority="972">
      <formula>LEN(TRIM(H205))=0</formula>
    </cfRule>
  </conditionalFormatting>
  <conditionalFormatting sqref="H208:K208">
    <cfRule type="containsBlanks" dxfId="861" priority="963">
      <formula>LEN(TRIM(H208))=0</formula>
    </cfRule>
  </conditionalFormatting>
  <conditionalFormatting sqref="H211:K211">
    <cfRule type="containsBlanks" dxfId="860" priority="954">
      <formula>LEN(TRIM(H211))=0</formula>
    </cfRule>
  </conditionalFormatting>
  <conditionalFormatting sqref="H214:K214">
    <cfRule type="containsBlanks" dxfId="859" priority="945">
      <formula>LEN(TRIM(H214))=0</formula>
    </cfRule>
  </conditionalFormatting>
  <conditionalFormatting sqref="H217:K217">
    <cfRule type="containsBlanks" dxfId="858" priority="936">
      <formula>LEN(TRIM(H217))=0</formula>
    </cfRule>
  </conditionalFormatting>
  <conditionalFormatting sqref="H220:K220">
    <cfRule type="containsBlanks" dxfId="857" priority="927">
      <formula>LEN(TRIM(H220))=0</formula>
    </cfRule>
  </conditionalFormatting>
  <conditionalFormatting sqref="H223:K223">
    <cfRule type="containsBlanks" dxfId="856" priority="918">
      <formula>LEN(TRIM(H223))=0</formula>
    </cfRule>
  </conditionalFormatting>
  <conditionalFormatting sqref="H226:K226">
    <cfRule type="containsBlanks" dxfId="855" priority="909">
      <formula>LEN(TRIM(H226))=0</formula>
    </cfRule>
  </conditionalFormatting>
  <conditionalFormatting sqref="H229:K229">
    <cfRule type="containsBlanks" dxfId="854" priority="900">
      <formula>LEN(TRIM(H229))=0</formula>
    </cfRule>
  </conditionalFormatting>
  <conditionalFormatting sqref="H232:K232">
    <cfRule type="containsBlanks" dxfId="853" priority="891">
      <formula>LEN(TRIM(H232))=0</formula>
    </cfRule>
  </conditionalFormatting>
  <conditionalFormatting sqref="H235:K235">
    <cfRule type="containsBlanks" dxfId="852" priority="882">
      <formula>LEN(TRIM(H235))=0</formula>
    </cfRule>
  </conditionalFormatting>
  <conditionalFormatting sqref="H238:K238">
    <cfRule type="containsBlanks" dxfId="851" priority="873">
      <formula>LEN(TRIM(H238))=0</formula>
    </cfRule>
  </conditionalFormatting>
  <conditionalFormatting sqref="I11:J12">
    <cfRule type="cellIs" dxfId="850" priority="1542" operator="notEqual">
      <formula>H11</formula>
    </cfRule>
  </conditionalFormatting>
  <conditionalFormatting sqref="I14:J15">
    <cfRule type="cellIs" dxfId="849" priority="9" operator="notEqual">
      <formula>H14</formula>
    </cfRule>
  </conditionalFormatting>
  <conditionalFormatting sqref="I17:J18">
    <cfRule type="cellIs" dxfId="848" priority="1533" operator="notEqual">
      <formula>H17</formula>
    </cfRule>
  </conditionalFormatting>
  <conditionalFormatting sqref="I20:J21">
    <cfRule type="cellIs" dxfId="847" priority="1524" operator="notEqual">
      <formula>H20</formula>
    </cfRule>
  </conditionalFormatting>
  <conditionalFormatting sqref="I23:J24">
    <cfRule type="cellIs" dxfId="846" priority="1515" operator="notEqual">
      <formula>H23</formula>
    </cfRule>
  </conditionalFormatting>
  <conditionalFormatting sqref="I26:J27">
    <cfRule type="cellIs" dxfId="845" priority="1506" operator="notEqual">
      <formula>H26</formula>
    </cfRule>
  </conditionalFormatting>
  <conditionalFormatting sqref="I29:J30">
    <cfRule type="cellIs" dxfId="844" priority="1497" operator="notEqual">
      <formula>H29</formula>
    </cfRule>
  </conditionalFormatting>
  <conditionalFormatting sqref="I32:J33">
    <cfRule type="cellIs" dxfId="843" priority="1488" operator="notEqual">
      <formula>H32</formula>
    </cfRule>
  </conditionalFormatting>
  <conditionalFormatting sqref="I35:J36">
    <cfRule type="cellIs" dxfId="842" priority="1479" operator="notEqual">
      <formula>H35</formula>
    </cfRule>
  </conditionalFormatting>
  <conditionalFormatting sqref="I38:J39">
    <cfRule type="cellIs" dxfId="841" priority="1470" operator="notEqual">
      <formula>H38</formula>
    </cfRule>
  </conditionalFormatting>
  <conditionalFormatting sqref="I41:J42">
    <cfRule type="cellIs" dxfId="840" priority="1461" operator="notEqual">
      <formula>H41</formula>
    </cfRule>
  </conditionalFormatting>
  <conditionalFormatting sqref="I44:J45">
    <cfRule type="cellIs" dxfId="839" priority="1452" operator="notEqual">
      <formula>H44</formula>
    </cfRule>
  </conditionalFormatting>
  <conditionalFormatting sqref="I47:J48">
    <cfRule type="cellIs" dxfId="838" priority="1443" operator="notEqual">
      <formula>H47</formula>
    </cfRule>
  </conditionalFormatting>
  <conditionalFormatting sqref="I50:J51">
    <cfRule type="cellIs" dxfId="837" priority="1434" operator="notEqual">
      <formula>H50</formula>
    </cfRule>
  </conditionalFormatting>
  <conditionalFormatting sqref="I53:J54">
    <cfRule type="cellIs" dxfId="836" priority="1425" operator="notEqual">
      <formula>H53</formula>
    </cfRule>
  </conditionalFormatting>
  <conditionalFormatting sqref="I56:J57">
    <cfRule type="cellIs" dxfId="835" priority="1416" operator="notEqual">
      <formula>H56</formula>
    </cfRule>
  </conditionalFormatting>
  <conditionalFormatting sqref="I59:J60">
    <cfRule type="cellIs" dxfId="834" priority="1407" operator="notEqual">
      <formula>H59</formula>
    </cfRule>
  </conditionalFormatting>
  <conditionalFormatting sqref="I62:J63">
    <cfRule type="cellIs" dxfId="833" priority="1398" operator="notEqual">
      <formula>H62</formula>
    </cfRule>
  </conditionalFormatting>
  <conditionalFormatting sqref="I65:J66">
    <cfRule type="cellIs" dxfId="832" priority="1389" operator="notEqual">
      <formula>H65</formula>
    </cfRule>
  </conditionalFormatting>
  <conditionalFormatting sqref="I68:J69">
    <cfRule type="cellIs" dxfId="831" priority="1380" operator="notEqual">
      <formula>H68</formula>
    </cfRule>
  </conditionalFormatting>
  <conditionalFormatting sqref="I71:J72">
    <cfRule type="cellIs" dxfId="830" priority="1371" operator="notEqual">
      <formula>H71</formula>
    </cfRule>
  </conditionalFormatting>
  <conditionalFormatting sqref="I74:J75">
    <cfRule type="cellIs" dxfId="829" priority="1362" operator="notEqual">
      <formula>H74</formula>
    </cfRule>
  </conditionalFormatting>
  <conditionalFormatting sqref="I77:J78">
    <cfRule type="cellIs" dxfId="828" priority="1353" operator="notEqual">
      <formula>H77</formula>
    </cfRule>
  </conditionalFormatting>
  <conditionalFormatting sqref="I80:J81">
    <cfRule type="cellIs" dxfId="827" priority="1344" operator="notEqual">
      <formula>H80</formula>
    </cfRule>
  </conditionalFormatting>
  <conditionalFormatting sqref="I83:J84">
    <cfRule type="cellIs" dxfId="826" priority="1335" operator="notEqual">
      <formula>H83</formula>
    </cfRule>
  </conditionalFormatting>
  <conditionalFormatting sqref="I86:J87">
    <cfRule type="cellIs" dxfId="825" priority="1326" operator="notEqual">
      <formula>H86</formula>
    </cfRule>
  </conditionalFormatting>
  <conditionalFormatting sqref="I89:J90">
    <cfRule type="cellIs" dxfId="824" priority="1317" operator="notEqual">
      <formula>H89</formula>
    </cfRule>
  </conditionalFormatting>
  <conditionalFormatting sqref="I92:J93">
    <cfRule type="cellIs" dxfId="823" priority="1308" operator="notEqual">
      <formula>H92</formula>
    </cfRule>
  </conditionalFormatting>
  <conditionalFormatting sqref="I95:J96">
    <cfRule type="cellIs" dxfId="822" priority="1299" operator="notEqual">
      <formula>H95</formula>
    </cfRule>
  </conditionalFormatting>
  <conditionalFormatting sqref="I98:J99">
    <cfRule type="cellIs" dxfId="821" priority="1290" operator="notEqual">
      <formula>H98</formula>
    </cfRule>
  </conditionalFormatting>
  <conditionalFormatting sqref="I101:J102">
    <cfRule type="cellIs" dxfId="820" priority="1281" operator="notEqual">
      <formula>H101</formula>
    </cfRule>
  </conditionalFormatting>
  <conditionalFormatting sqref="I104:J105">
    <cfRule type="cellIs" dxfId="819" priority="1272" operator="notEqual">
      <formula>H104</formula>
    </cfRule>
  </conditionalFormatting>
  <conditionalFormatting sqref="I107:J108">
    <cfRule type="cellIs" dxfId="818" priority="1263" operator="notEqual">
      <formula>H107</formula>
    </cfRule>
  </conditionalFormatting>
  <conditionalFormatting sqref="I110:J111">
    <cfRule type="cellIs" dxfId="817" priority="1254" operator="notEqual">
      <formula>H110</formula>
    </cfRule>
  </conditionalFormatting>
  <conditionalFormatting sqref="I113:J114">
    <cfRule type="cellIs" dxfId="816" priority="1245" operator="notEqual">
      <formula>H113</formula>
    </cfRule>
  </conditionalFormatting>
  <conditionalFormatting sqref="I116:J117">
    <cfRule type="cellIs" dxfId="815" priority="1236" operator="notEqual">
      <formula>H116</formula>
    </cfRule>
  </conditionalFormatting>
  <conditionalFormatting sqref="I119:J120">
    <cfRule type="cellIs" dxfId="814" priority="1227" operator="notEqual">
      <formula>H119</formula>
    </cfRule>
  </conditionalFormatting>
  <conditionalFormatting sqref="I122:J123">
    <cfRule type="cellIs" dxfId="813" priority="1218" operator="notEqual">
      <formula>H122</formula>
    </cfRule>
  </conditionalFormatting>
  <conditionalFormatting sqref="I125:J126">
    <cfRule type="cellIs" dxfId="812" priority="1209" operator="notEqual">
      <formula>H125</formula>
    </cfRule>
  </conditionalFormatting>
  <conditionalFormatting sqref="I128:J129">
    <cfRule type="cellIs" dxfId="811" priority="1200" operator="notEqual">
      <formula>H128</formula>
    </cfRule>
  </conditionalFormatting>
  <conditionalFormatting sqref="I131:J132">
    <cfRule type="cellIs" dxfId="810" priority="1191" operator="notEqual">
      <formula>H131</formula>
    </cfRule>
  </conditionalFormatting>
  <conditionalFormatting sqref="I134:J135">
    <cfRule type="cellIs" dxfId="809" priority="1182" operator="notEqual">
      <formula>H134</formula>
    </cfRule>
  </conditionalFormatting>
  <conditionalFormatting sqref="I137:J138">
    <cfRule type="cellIs" dxfId="808" priority="1173" operator="notEqual">
      <formula>H137</formula>
    </cfRule>
  </conditionalFormatting>
  <conditionalFormatting sqref="I140:J141">
    <cfRule type="cellIs" dxfId="807" priority="1164" operator="notEqual">
      <formula>H140</formula>
    </cfRule>
  </conditionalFormatting>
  <conditionalFormatting sqref="I143:J144">
    <cfRule type="cellIs" dxfId="806" priority="1155" operator="notEqual">
      <formula>H143</formula>
    </cfRule>
  </conditionalFormatting>
  <conditionalFormatting sqref="I146:J147">
    <cfRule type="cellIs" dxfId="805" priority="1146" operator="notEqual">
      <formula>H146</formula>
    </cfRule>
  </conditionalFormatting>
  <conditionalFormatting sqref="I149:J150">
    <cfRule type="cellIs" dxfId="804" priority="1137" operator="notEqual">
      <formula>H149</formula>
    </cfRule>
  </conditionalFormatting>
  <conditionalFormatting sqref="I152:J153">
    <cfRule type="cellIs" dxfId="803" priority="1128" operator="notEqual">
      <formula>H152</formula>
    </cfRule>
  </conditionalFormatting>
  <conditionalFormatting sqref="I155:J156">
    <cfRule type="cellIs" dxfId="802" priority="1119" operator="notEqual">
      <formula>H155</formula>
    </cfRule>
  </conditionalFormatting>
  <conditionalFormatting sqref="I158:J159">
    <cfRule type="cellIs" dxfId="801" priority="1110" operator="notEqual">
      <formula>H158</formula>
    </cfRule>
  </conditionalFormatting>
  <conditionalFormatting sqref="I161:J162">
    <cfRule type="cellIs" dxfId="800" priority="1101" operator="notEqual">
      <formula>H161</formula>
    </cfRule>
  </conditionalFormatting>
  <conditionalFormatting sqref="I164:J165">
    <cfRule type="cellIs" dxfId="799" priority="1092" operator="notEqual">
      <formula>H164</formula>
    </cfRule>
  </conditionalFormatting>
  <conditionalFormatting sqref="I167:J168">
    <cfRule type="cellIs" dxfId="798" priority="1083" operator="notEqual">
      <formula>H167</formula>
    </cfRule>
  </conditionalFormatting>
  <conditionalFormatting sqref="I170:J171">
    <cfRule type="cellIs" dxfId="797" priority="1074" operator="notEqual">
      <formula>H170</formula>
    </cfRule>
  </conditionalFormatting>
  <conditionalFormatting sqref="I173:J174">
    <cfRule type="cellIs" dxfId="796" priority="1065" operator="notEqual">
      <formula>H173</formula>
    </cfRule>
  </conditionalFormatting>
  <conditionalFormatting sqref="I176:J177">
    <cfRule type="cellIs" dxfId="795" priority="1056" operator="notEqual">
      <formula>H176</formula>
    </cfRule>
  </conditionalFormatting>
  <conditionalFormatting sqref="I179:J180">
    <cfRule type="cellIs" dxfId="794" priority="1047" operator="notEqual">
      <formula>H179</formula>
    </cfRule>
  </conditionalFormatting>
  <conditionalFormatting sqref="I182:J183">
    <cfRule type="cellIs" dxfId="793" priority="1038" operator="notEqual">
      <formula>H182</formula>
    </cfRule>
  </conditionalFormatting>
  <conditionalFormatting sqref="I185:J186">
    <cfRule type="cellIs" dxfId="792" priority="1029" operator="notEqual">
      <formula>H185</formula>
    </cfRule>
  </conditionalFormatting>
  <conditionalFormatting sqref="I188:J189">
    <cfRule type="cellIs" dxfId="791" priority="1020" operator="notEqual">
      <formula>H188</formula>
    </cfRule>
  </conditionalFormatting>
  <conditionalFormatting sqref="I191:J192">
    <cfRule type="cellIs" dxfId="790" priority="1011" operator="notEqual">
      <formula>H191</formula>
    </cfRule>
  </conditionalFormatting>
  <conditionalFormatting sqref="I194:J195">
    <cfRule type="cellIs" dxfId="789" priority="1002" operator="notEqual">
      <formula>H194</formula>
    </cfRule>
  </conditionalFormatting>
  <conditionalFormatting sqref="I197:J198">
    <cfRule type="cellIs" dxfId="788" priority="993" operator="notEqual">
      <formula>H197</formula>
    </cfRule>
  </conditionalFormatting>
  <conditionalFormatting sqref="I200:J201">
    <cfRule type="cellIs" dxfId="787" priority="984" operator="notEqual">
      <formula>H200</formula>
    </cfRule>
  </conditionalFormatting>
  <conditionalFormatting sqref="I203:J204">
    <cfRule type="cellIs" dxfId="786" priority="975" operator="notEqual">
      <formula>H203</formula>
    </cfRule>
  </conditionalFormatting>
  <conditionalFormatting sqref="I206:J207">
    <cfRule type="cellIs" dxfId="785" priority="966" operator="notEqual">
      <formula>H206</formula>
    </cfRule>
  </conditionalFormatting>
  <conditionalFormatting sqref="I209:J210">
    <cfRule type="cellIs" dxfId="784" priority="957" operator="notEqual">
      <formula>H209</formula>
    </cfRule>
  </conditionalFormatting>
  <conditionalFormatting sqref="I212:J213">
    <cfRule type="cellIs" dxfId="783" priority="948" operator="notEqual">
      <formula>H212</formula>
    </cfRule>
  </conditionalFormatting>
  <conditionalFormatting sqref="I215:J216">
    <cfRule type="cellIs" dxfId="782" priority="939" operator="notEqual">
      <formula>H215</formula>
    </cfRule>
  </conditionalFormatting>
  <conditionalFormatting sqref="I218:J219">
    <cfRule type="cellIs" dxfId="781" priority="930" operator="notEqual">
      <formula>H218</formula>
    </cfRule>
  </conditionalFormatting>
  <conditionalFormatting sqref="I221:J222">
    <cfRule type="cellIs" dxfId="780" priority="921" operator="notEqual">
      <formula>H221</formula>
    </cfRule>
  </conditionalFormatting>
  <conditionalFormatting sqref="I224:J225">
    <cfRule type="cellIs" dxfId="779" priority="912" operator="notEqual">
      <formula>H224</formula>
    </cfRule>
  </conditionalFormatting>
  <conditionalFormatting sqref="I227:J228">
    <cfRule type="cellIs" dxfId="778" priority="903" operator="notEqual">
      <formula>H227</formula>
    </cfRule>
  </conditionalFormatting>
  <conditionalFormatting sqref="I230:J231">
    <cfRule type="cellIs" dxfId="777" priority="894" operator="notEqual">
      <formula>H230</formula>
    </cfRule>
  </conditionalFormatting>
  <conditionalFormatting sqref="I233:J234">
    <cfRule type="cellIs" dxfId="776" priority="885" operator="notEqual">
      <formula>H233</formula>
    </cfRule>
  </conditionalFormatting>
  <conditionalFormatting sqref="I236:J237">
    <cfRule type="cellIs" dxfId="775" priority="876" operator="notEqual">
      <formula>H236</formula>
    </cfRule>
  </conditionalFormatting>
  <conditionalFormatting sqref="I239:J240">
    <cfRule type="cellIs" dxfId="774" priority="867" operator="notEqual">
      <formula>H239</formula>
    </cfRule>
  </conditionalFormatting>
  <conditionalFormatting sqref="I11:S15">
    <cfRule type="notContainsBlanks" dxfId="773" priority="7">
      <formula>LEN(TRIM(I11))&gt;0</formula>
    </cfRule>
  </conditionalFormatting>
  <conditionalFormatting sqref="I17:S18">
    <cfRule type="notContainsBlanks" dxfId="772" priority="239">
      <formula>LEN(TRIM(I17))&gt;0</formula>
    </cfRule>
  </conditionalFormatting>
  <conditionalFormatting sqref="I20:S21">
    <cfRule type="notContainsBlanks" dxfId="771" priority="236">
      <formula>LEN(TRIM(I20))&gt;0</formula>
    </cfRule>
  </conditionalFormatting>
  <conditionalFormatting sqref="I23:S24">
    <cfRule type="notContainsBlanks" dxfId="770" priority="233">
      <formula>LEN(TRIM(I23))&gt;0</formula>
    </cfRule>
  </conditionalFormatting>
  <conditionalFormatting sqref="I26:S27">
    <cfRule type="notContainsBlanks" dxfId="769" priority="230">
      <formula>LEN(TRIM(I26))&gt;0</formula>
    </cfRule>
  </conditionalFormatting>
  <conditionalFormatting sqref="I29:S30">
    <cfRule type="notContainsBlanks" dxfId="768" priority="227">
      <formula>LEN(TRIM(I29))&gt;0</formula>
    </cfRule>
  </conditionalFormatting>
  <conditionalFormatting sqref="I32:S33">
    <cfRule type="notContainsBlanks" dxfId="767" priority="224">
      <formula>LEN(TRIM(I32))&gt;0</formula>
    </cfRule>
  </conditionalFormatting>
  <conditionalFormatting sqref="I35:S36">
    <cfRule type="notContainsBlanks" dxfId="766" priority="221">
      <formula>LEN(TRIM(I35))&gt;0</formula>
    </cfRule>
  </conditionalFormatting>
  <conditionalFormatting sqref="I38:S39">
    <cfRule type="notContainsBlanks" dxfId="765" priority="218">
      <formula>LEN(TRIM(I38))&gt;0</formula>
    </cfRule>
  </conditionalFormatting>
  <conditionalFormatting sqref="I41:S42">
    <cfRule type="notContainsBlanks" dxfId="764" priority="215">
      <formula>LEN(TRIM(I41))&gt;0</formula>
    </cfRule>
  </conditionalFormatting>
  <conditionalFormatting sqref="I44:S45">
    <cfRule type="notContainsBlanks" dxfId="763" priority="212">
      <formula>LEN(TRIM(I44))&gt;0</formula>
    </cfRule>
  </conditionalFormatting>
  <conditionalFormatting sqref="I47:S48">
    <cfRule type="notContainsBlanks" dxfId="762" priority="209">
      <formula>LEN(TRIM(I47))&gt;0</formula>
    </cfRule>
  </conditionalFormatting>
  <conditionalFormatting sqref="I50:S51">
    <cfRule type="notContainsBlanks" dxfId="761" priority="206">
      <formula>LEN(TRIM(I50))&gt;0</formula>
    </cfRule>
  </conditionalFormatting>
  <conditionalFormatting sqref="I53:S54">
    <cfRule type="notContainsBlanks" dxfId="760" priority="203">
      <formula>LEN(TRIM(I53))&gt;0</formula>
    </cfRule>
  </conditionalFormatting>
  <conditionalFormatting sqref="I56:S57">
    <cfRule type="notContainsBlanks" dxfId="759" priority="200">
      <formula>LEN(TRIM(I56))&gt;0</formula>
    </cfRule>
  </conditionalFormatting>
  <conditionalFormatting sqref="I59:S60">
    <cfRule type="notContainsBlanks" dxfId="758" priority="197">
      <formula>LEN(TRIM(I59))&gt;0</formula>
    </cfRule>
  </conditionalFormatting>
  <conditionalFormatting sqref="I62:S63">
    <cfRule type="notContainsBlanks" dxfId="757" priority="194">
      <formula>LEN(TRIM(I62))&gt;0</formula>
    </cfRule>
  </conditionalFormatting>
  <conditionalFormatting sqref="I65:S66">
    <cfRule type="notContainsBlanks" dxfId="756" priority="191">
      <formula>LEN(TRIM(I65))&gt;0</formula>
    </cfRule>
  </conditionalFormatting>
  <conditionalFormatting sqref="I68:S69">
    <cfRule type="notContainsBlanks" dxfId="755" priority="188">
      <formula>LEN(TRIM(I68))&gt;0</formula>
    </cfRule>
  </conditionalFormatting>
  <conditionalFormatting sqref="I71:S72">
    <cfRule type="notContainsBlanks" dxfId="754" priority="185">
      <formula>LEN(TRIM(I71))&gt;0</formula>
    </cfRule>
  </conditionalFormatting>
  <conditionalFormatting sqref="I74:S75">
    <cfRule type="notContainsBlanks" dxfId="753" priority="182">
      <formula>LEN(TRIM(I74))&gt;0</formula>
    </cfRule>
  </conditionalFormatting>
  <conditionalFormatting sqref="I77:S78">
    <cfRule type="notContainsBlanks" dxfId="752" priority="179">
      <formula>LEN(TRIM(I77))&gt;0</formula>
    </cfRule>
  </conditionalFormatting>
  <conditionalFormatting sqref="I80:S81">
    <cfRule type="notContainsBlanks" dxfId="751" priority="176">
      <formula>LEN(TRIM(I80))&gt;0</formula>
    </cfRule>
  </conditionalFormatting>
  <conditionalFormatting sqref="I83:S84">
    <cfRule type="notContainsBlanks" dxfId="750" priority="173">
      <formula>LEN(TRIM(I83))&gt;0</formula>
    </cfRule>
  </conditionalFormatting>
  <conditionalFormatting sqref="I86:S87">
    <cfRule type="notContainsBlanks" dxfId="749" priority="170">
      <formula>LEN(TRIM(I86))&gt;0</formula>
    </cfRule>
  </conditionalFormatting>
  <conditionalFormatting sqref="I89:S90">
    <cfRule type="notContainsBlanks" dxfId="748" priority="167">
      <formula>LEN(TRIM(I89))&gt;0</formula>
    </cfRule>
  </conditionalFormatting>
  <conditionalFormatting sqref="I92:S93">
    <cfRule type="notContainsBlanks" dxfId="747" priority="164">
      <formula>LEN(TRIM(I92))&gt;0</formula>
    </cfRule>
  </conditionalFormatting>
  <conditionalFormatting sqref="I95:S96">
    <cfRule type="notContainsBlanks" dxfId="746" priority="161">
      <formula>LEN(TRIM(I95))&gt;0</formula>
    </cfRule>
  </conditionalFormatting>
  <conditionalFormatting sqref="I98:S99">
    <cfRule type="notContainsBlanks" dxfId="745" priority="158">
      <formula>LEN(TRIM(I98))&gt;0</formula>
    </cfRule>
  </conditionalFormatting>
  <conditionalFormatting sqref="I101:S102">
    <cfRule type="notContainsBlanks" dxfId="744" priority="155">
      <formula>LEN(TRIM(I101))&gt;0</formula>
    </cfRule>
  </conditionalFormatting>
  <conditionalFormatting sqref="I104:S105">
    <cfRule type="notContainsBlanks" dxfId="743" priority="152">
      <formula>LEN(TRIM(I104))&gt;0</formula>
    </cfRule>
  </conditionalFormatting>
  <conditionalFormatting sqref="I107:S108">
    <cfRule type="notContainsBlanks" dxfId="742" priority="149">
      <formula>LEN(TRIM(I107))&gt;0</formula>
    </cfRule>
  </conditionalFormatting>
  <conditionalFormatting sqref="I110:S111">
    <cfRule type="notContainsBlanks" dxfId="741" priority="146">
      <formula>LEN(TRIM(I110))&gt;0</formula>
    </cfRule>
  </conditionalFormatting>
  <conditionalFormatting sqref="I113:S114">
    <cfRule type="notContainsBlanks" dxfId="740" priority="143">
      <formula>LEN(TRIM(I113))&gt;0</formula>
    </cfRule>
  </conditionalFormatting>
  <conditionalFormatting sqref="I116:S117">
    <cfRule type="notContainsBlanks" dxfId="739" priority="140">
      <formula>LEN(TRIM(I116))&gt;0</formula>
    </cfRule>
  </conditionalFormatting>
  <conditionalFormatting sqref="I119:S120">
    <cfRule type="notContainsBlanks" dxfId="738" priority="137">
      <formula>LEN(TRIM(I119))&gt;0</formula>
    </cfRule>
  </conditionalFormatting>
  <conditionalFormatting sqref="I122:S123">
    <cfRule type="notContainsBlanks" dxfId="737" priority="134">
      <formula>LEN(TRIM(I122))&gt;0</formula>
    </cfRule>
  </conditionalFormatting>
  <conditionalFormatting sqref="I125:S126">
    <cfRule type="notContainsBlanks" dxfId="736" priority="131">
      <formula>LEN(TRIM(I125))&gt;0</formula>
    </cfRule>
  </conditionalFormatting>
  <conditionalFormatting sqref="I128:S129">
    <cfRule type="notContainsBlanks" dxfId="735" priority="128">
      <formula>LEN(TRIM(I128))&gt;0</formula>
    </cfRule>
  </conditionalFormatting>
  <conditionalFormatting sqref="I131:S132">
    <cfRule type="notContainsBlanks" dxfId="734" priority="125">
      <formula>LEN(TRIM(I131))&gt;0</formula>
    </cfRule>
  </conditionalFormatting>
  <conditionalFormatting sqref="I134:S135">
    <cfRule type="notContainsBlanks" dxfId="733" priority="122">
      <formula>LEN(TRIM(I134))&gt;0</formula>
    </cfRule>
  </conditionalFormatting>
  <conditionalFormatting sqref="I137:S138">
    <cfRule type="notContainsBlanks" dxfId="732" priority="119">
      <formula>LEN(TRIM(I137))&gt;0</formula>
    </cfRule>
  </conditionalFormatting>
  <conditionalFormatting sqref="I140:S141">
    <cfRule type="notContainsBlanks" dxfId="731" priority="116">
      <formula>LEN(TRIM(I140))&gt;0</formula>
    </cfRule>
  </conditionalFormatting>
  <conditionalFormatting sqref="I143:S144">
    <cfRule type="notContainsBlanks" dxfId="730" priority="113">
      <formula>LEN(TRIM(I143))&gt;0</formula>
    </cfRule>
  </conditionalFormatting>
  <conditionalFormatting sqref="I146:S147">
    <cfRule type="notContainsBlanks" dxfId="729" priority="110">
      <formula>LEN(TRIM(I146))&gt;0</formula>
    </cfRule>
  </conditionalFormatting>
  <conditionalFormatting sqref="I149:S150">
    <cfRule type="notContainsBlanks" dxfId="728" priority="107">
      <formula>LEN(TRIM(I149))&gt;0</formula>
    </cfRule>
  </conditionalFormatting>
  <conditionalFormatting sqref="I152:S153">
    <cfRule type="notContainsBlanks" dxfId="727" priority="104">
      <formula>LEN(TRIM(I152))&gt;0</formula>
    </cfRule>
  </conditionalFormatting>
  <conditionalFormatting sqref="I155:S156">
    <cfRule type="notContainsBlanks" dxfId="726" priority="101">
      <formula>LEN(TRIM(I155))&gt;0</formula>
    </cfRule>
  </conditionalFormatting>
  <conditionalFormatting sqref="I158:S159">
    <cfRule type="notContainsBlanks" dxfId="725" priority="98">
      <formula>LEN(TRIM(I158))&gt;0</formula>
    </cfRule>
  </conditionalFormatting>
  <conditionalFormatting sqref="I161:S162">
    <cfRule type="notContainsBlanks" dxfId="724" priority="95">
      <formula>LEN(TRIM(I161))&gt;0</formula>
    </cfRule>
  </conditionalFormatting>
  <conditionalFormatting sqref="I164:S165">
    <cfRule type="notContainsBlanks" dxfId="723" priority="92">
      <formula>LEN(TRIM(I164))&gt;0</formula>
    </cfRule>
  </conditionalFormatting>
  <conditionalFormatting sqref="I167:S168">
    <cfRule type="notContainsBlanks" dxfId="722" priority="89">
      <formula>LEN(TRIM(I167))&gt;0</formula>
    </cfRule>
  </conditionalFormatting>
  <conditionalFormatting sqref="I170:S171">
    <cfRule type="notContainsBlanks" dxfId="721" priority="86">
      <formula>LEN(TRIM(I170))&gt;0</formula>
    </cfRule>
  </conditionalFormatting>
  <conditionalFormatting sqref="I173:S174">
    <cfRule type="notContainsBlanks" dxfId="720" priority="83">
      <formula>LEN(TRIM(I173))&gt;0</formula>
    </cfRule>
  </conditionalFormatting>
  <conditionalFormatting sqref="I176:S177">
    <cfRule type="notContainsBlanks" dxfId="719" priority="80">
      <formula>LEN(TRIM(I176))&gt;0</formula>
    </cfRule>
  </conditionalFormatting>
  <conditionalFormatting sqref="I179:S180">
    <cfRule type="notContainsBlanks" dxfId="718" priority="77">
      <formula>LEN(TRIM(I179))&gt;0</formula>
    </cfRule>
  </conditionalFormatting>
  <conditionalFormatting sqref="I182:S183">
    <cfRule type="notContainsBlanks" dxfId="717" priority="74">
      <formula>LEN(TRIM(I182))&gt;0</formula>
    </cfRule>
  </conditionalFormatting>
  <conditionalFormatting sqref="I185:S186">
    <cfRule type="notContainsBlanks" dxfId="716" priority="71">
      <formula>LEN(TRIM(I185))&gt;0</formula>
    </cfRule>
  </conditionalFormatting>
  <conditionalFormatting sqref="I188:S189">
    <cfRule type="notContainsBlanks" dxfId="715" priority="68">
      <formula>LEN(TRIM(I188))&gt;0</formula>
    </cfRule>
  </conditionalFormatting>
  <conditionalFormatting sqref="I191:S192">
    <cfRule type="notContainsBlanks" dxfId="714" priority="65">
      <formula>LEN(TRIM(I191))&gt;0</formula>
    </cfRule>
  </conditionalFormatting>
  <conditionalFormatting sqref="I194:S195">
    <cfRule type="notContainsBlanks" dxfId="713" priority="62">
      <formula>LEN(TRIM(I194))&gt;0</formula>
    </cfRule>
  </conditionalFormatting>
  <conditionalFormatting sqref="I197:S198">
    <cfRule type="notContainsBlanks" dxfId="712" priority="59">
      <formula>LEN(TRIM(I197))&gt;0</formula>
    </cfRule>
  </conditionalFormatting>
  <conditionalFormatting sqref="I200:S201">
    <cfRule type="notContainsBlanks" dxfId="711" priority="56">
      <formula>LEN(TRIM(I200))&gt;0</formula>
    </cfRule>
  </conditionalFormatting>
  <conditionalFormatting sqref="I203:S204">
    <cfRule type="notContainsBlanks" dxfId="710" priority="53">
      <formula>LEN(TRIM(I203))&gt;0</formula>
    </cfRule>
  </conditionalFormatting>
  <conditionalFormatting sqref="I206:S207">
    <cfRule type="notContainsBlanks" dxfId="709" priority="50">
      <formula>LEN(TRIM(I206))&gt;0</formula>
    </cfRule>
  </conditionalFormatting>
  <conditionalFormatting sqref="I209:S210">
    <cfRule type="notContainsBlanks" dxfId="708" priority="47">
      <formula>LEN(TRIM(I209))&gt;0</formula>
    </cfRule>
  </conditionalFormatting>
  <conditionalFormatting sqref="I212:S213">
    <cfRule type="notContainsBlanks" dxfId="707" priority="44">
      <formula>LEN(TRIM(I212))&gt;0</formula>
    </cfRule>
  </conditionalFormatting>
  <conditionalFormatting sqref="I215:S216">
    <cfRule type="notContainsBlanks" dxfId="706" priority="41">
      <formula>LEN(TRIM(I215))&gt;0</formula>
    </cfRule>
  </conditionalFormatting>
  <conditionalFormatting sqref="I218:S219">
    <cfRule type="notContainsBlanks" dxfId="705" priority="38">
      <formula>LEN(TRIM(I218))&gt;0</formula>
    </cfRule>
  </conditionalFormatting>
  <conditionalFormatting sqref="I221:S222">
    <cfRule type="notContainsBlanks" dxfId="704" priority="35">
      <formula>LEN(TRIM(I221))&gt;0</formula>
    </cfRule>
  </conditionalFormatting>
  <conditionalFormatting sqref="I224:S225">
    <cfRule type="notContainsBlanks" dxfId="703" priority="32">
      <formula>LEN(TRIM(I224))&gt;0</formula>
    </cfRule>
  </conditionalFormatting>
  <conditionalFormatting sqref="I227:S228">
    <cfRule type="notContainsBlanks" dxfId="702" priority="29">
      <formula>LEN(TRIM(I227))&gt;0</formula>
    </cfRule>
  </conditionalFormatting>
  <conditionalFormatting sqref="I230:S231">
    <cfRule type="notContainsBlanks" dxfId="701" priority="26">
      <formula>LEN(TRIM(I230))&gt;0</formula>
    </cfRule>
  </conditionalFormatting>
  <conditionalFormatting sqref="I233:S234">
    <cfRule type="notContainsBlanks" dxfId="700" priority="23">
      <formula>LEN(TRIM(I233))&gt;0</formula>
    </cfRule>
  </conditionalFormatting>
  <conditionalFormatting sqref="I236:S237">
    <cfRule type="notContainsBlanks" dxfId="699" priority="20">
      <formula>LEN(TRIM(I236))&gt;0</formula>
    </cfRule>
  </conditionalFormatting>
  <conditionalFormatting sqref="I239:S240">
    <cfRule type="notContainsBlanks" dxfId="698" priority="17">
      <formula>LEN(TRIM(I239))&gt;0</formula>
    </cfRule>
  </conditionalFormatting>
  <conditionalFormatting sqref="K11:K12">
    <cfRule type="cellIs" dxfId="697" priority="1543" operator="notEqual">
      <formula>H11</formula>
    </cfRule>
  </conditionalFormatting>
  <conditionalFormatting sqref="K14:K15">
    <cfRule type="cellIs" dxfId="696" priority="10" operator="notEqual">
      <formula>H14</formula>
    </cfRule>
  </conditionalFormatting>
  <conditionalFormatting sqref="K17:K18">
    <cfRule type="cellIs" dxfId="695" priority="1534" operator="notEqual">
      <formula>H17</formula>
    </cfRule>
  </conditionalFormatting>
  <conditionalFormatting sqref="K20:K21">
    <cfRule type="cellIs" dxfId="694" priority="1525" operator="notEqual">
      <formula>H20</formula>
    </cfRule>
  </conditionalFormatting>
  <conditionalFormatting sqref="K23:K24">
    <cfRule type="cellIs" dxfId="693" priority="1516" operator="notEqual">
      <formula>H23</formula>
    </cfRule>
  </conditionalFormatting>
  <conditionalFormatting sqref="K26:K27">
    <cfRule type="cellIs" dxfId="692" priority="1507" operator="notEqual">
      <formula>H26</formula>
    </cfRule>
  </conditionalFormatting>
  <conditionalFormatting sqref="K29:K30">
    <cfRule type="cellIs" dxfId="691" priority="1498" operator="notEqual">
      <formula>H29</formula>
    </cfRule>
  </conditionalFormatting>
  <conditionalFormatting sqref="K32:K33">
    <cfRule type="cellIs" dxfId="690" priority="1489" operator="notEqual">
      <formula>H32</formula>
    </cfRule>
  </conditionalFormatting>
  <conditionalFormatting sqref="K35:K36">
    <cfRule type="cellIs" dxfId="689" priority="1480" operator="notEqual">
      <formula>H35</formula>
    </cfRule>
  </conditionalFormatting>
  <conditionalFormatting sqref="K38:K39">
    <cfRule type="cellIs" dxfId="688" priority="1471" operator="notEqual">
      <formula>H38</formula>
    </cfRule>
  </conditionalFormatting>
  <conditionalFormatting sqref="K41:K42">
    <cfRule type="cellIs" dxfId="687" priority="1462" operator="notEqual">
      <formula>H41</formula>
    </cfRule>
  </conditionalFormatting>
  <conditionalFormatting sqref="K44:K45">
    <cfRule type="cellIs" dxfId="686" priority="1453" operator="notEqual">
      <formula>H44</formula>
    </cfRule>
  </conditionalFormatting>
  <conditionalFormatting sqref="K47:K48">
    <cfRule type="cellIs" dxfId="685" priority="1444" operator="notEqual">
      <formula>H47</formula>
    </cfRule>
  </conditionalFormatting>
  <conditionalFormatting sqref="K50:K51">
    <cfRule type="cellIs" dxfId="684" priority="1435" operator="notEqual">
      <formula>H50</formula>
    </cfRule>
  </conditionalFormatting>
  <conditionalFormatting sqref="K53:K54">
    <cfRule type="cellIs" dxfId="683" priority="1426" operator="notEqual">
      <formula>H53</formula>
    </cfRule>
  </conditionalFormatting>
  <conditionalFormatting sqref="K56:K57">
    <cfRule type="cellIs" dxfId="682" priority="1417" operator="notEqual">
      <formula>H56</formula>
    </cfRule>
  </conditionalFormatting>
  <conditionalFormatting sqref="K59:K60">
    <cfRule type="cellIs" dxfId="681" priority="1408" operator="notEqual">
      <formula>H59</formula>
    </cfRule>
  </conditionalFormatting>
  <conditionalFormatting sqref="K62:K63">
    <cfRule type="cellIs" dxfId="680" priority="1399" operator="notEqual">
      <formula>H62</formula>
    </cfRule>
  </conditionalFormatting>
  <conditionalFormatting sqref="K65:K66">
    <cfRule type="cellIs" dxfId="679" priority="1390" operator="notEqual">
      <formula>H65</formula>
    </cfRule>
  </conditionalFormatting>
  <conditionalFormatting sqref="K68:K69">
    <cfRule type="cellIs" dxfId="678" priority="1381" operator="notEqual">
      <formula>H68</formula>
    </cfRule>
  </conditionalFormatting>
  <conditionalFormatting sqref="K71:K72">
    <cfRule type="cellIs" dxfId="677" priority="1372" operator="notEqual">
      <formula>H71</formula>
    </cfRule>
  </conditionalFormatting>
  <conditionalFormatting sqref="K74:K75">
    <cfRule type="cellIs" dxfId="676" priority="1363" operator="notEqual">
      <formula>H74</formula>
    </cfRule>
  </conditionalFormatting>
  <conditionalFormatting sqref="K77:K78">
    <cfRule type="cellIs" dxfId="675" priority="1354" operator="notEqual">
      <formula>H77</formula>
    </cfRule>
  </conditionalFormatting>
  <conditionalFormatting sqref="K80:K81">
    <cfRule type="cellIs" dxfId="674" priority="1345" operator="notEqual">
      <formula>H80</formula>
    </cfRule>
  </conditionalFormatting>
  <conditionalFormatting sqref="K83:K84">
    <cfRule type="cellIs" dxfId="673" priority="1336" operator="notEqual">
      <formula>H83</formula>
    </cfRule>
  </conditionalFormatting>
  <conditionalFormatting sqref="K86:K87">
    <cfRule type="cellIs" dxfId="672" priority="1327" operator="notEqual">
      <formula>H86</formula>
    </cfRule>
  </conditionalFormatting>
  <conditionalFormatting sqref="K89:K90">
    <cfRule type="cellIs" dxfId="671" priority="1318" operator="notEqual">
      <formula>H89</formula>
    </cfRule>
  </conditionalFormatting>
  <conditionalFormatting sqref="K92:K93">
    <cfRule type="cellIs" dxfId="670" priority="1309" operator="notEqual">
      <formula>H92</formula>
    </cfRule>
  </conditionalFormatting>
  <conditionalFormatting sqref="K95:K96">
    <cfRule type="cellIs" dxfId="669" priority="1300" operator="notEqual">
      <formula>H95</formula>
    </cfRule>
  </conditionalFormatting>
  <conditionalFormatting sqref="K98:K99">
    <cfRule type="cellIs" dxfId="668" priority="1291" operator="notEqual">
      <formula>H98</formula>
    </cfRule>
  </conditionalFormatting>
  <conditionalFormatting sqref="K101:K102">
    <cfRule type="cellIs" dxfId="667" priority="1282" operator="notEqual">
      <formula>H101</formula>
    </cfRule>
  </conditionalFormatting>
  <conditionalFormatting sqref="K104:K105">
    <cfRule type="cellIs" dxfId="666" priority="1273" operator="notEqual">
      <formula>H104</formula>
    </cfRule>
  </conditionalFormatting>
  <conditionalFormatting sqref="K107:K108">
    <cfRule type="cellIs" dxfId="665" priority="1264" operator="notEqual">
      <formula>H107</formula>
    </cfRule>
  </conditionalFormatting>
  <conditionalFormatting sqref="K110:K111">
    <cfRule type="cellIs" dxfId="664" priority="1255" operator="notEqual">
      <formula>H110</formula>
    </cfRule>
  </conditionalFormatting>
  <conditionalFormatting sqref="K113:K114">
    <cfRule type="cellIs" dxfId="663" priority="1246" operator="notEqual">
      <formula>H113</formula>
    </cfRule>
  </conditionalFormatting>
  <conditionalFormatting sqref="K116:K117">
    <cfRule type="cellIs" dxfId="662" priority="1237" operator="notEqual">
      <formula>H116</formula>
    </cfRule>
  </conditionalFormatting>
  <conditionalFormatting sqref="K119:K120">
    <cfRule type="cellIs" dxfId="661" priority="1228" operator="notEqual">
      <formula>H119</formula>
    </cfRule>
  </conditionalFormatting>
  <conditionalFormatting sqref="K122:K123">
    <cfRule type="cellIs" dxfId="660" priority="1219" operator="notEqual">
      <formula>H122</formula>
    </cfRule>
  </conditionalFormatting>
  <conditionalFormatting sqref="K125:K126">
    <cfRule type="cellIs" dxfId="659" priority="1210" operator="notEqual">
      <formula>H125</formula>
    </cfRule>
  </conditionalFormatting>
  <conditionalFormatting sqref="K128:K129">
    <cfRule type="cellIs" dxfId="658" priority="1201" operator="notEqual">
      <formula>H128</formula>
    </cfRule>
  </conditionalFormatting>
  <conditionalFormatting sqref="K131:K132">
    <cfRule type="cellIs" dxfId="657" priority="1192" operator="notEqual">
      <formula>H131</formula>
    </cfRule>
  </conditionalFormatting>
  <conditionalFormatting sqref="K134:K135">
    <cfRule type="cellIs" dxfId="656" priority="1183" operator="notEqual">
      <formula>H134</formula>
    </cfRule>
  </conditionalFormatting>
  <conditionalFormatting sqref="K137:K138">
    <cfRule type="cellIs" dxfId="655" priority="1174" operator="notEqual">
      <formula>H137</formula>
    </cfRule>
  </conditionalFormatting>
  <conditionalFormatting sqref="K140:K141">
    <cfRule type="cellIs" dxfId="654" priority="1165" operator="notEqual">
      <formula>H140</formula>
    </cfRule>
  </conditionalFormatting>
  <conditionalFormatting sqref="K143:K144">
    <cfRule type="cellIs" dxfId="653" priority="1156" operator="notEqual">
      <formula>H143</formula>
    </cfRule>
  </conditionalFormatting>
  <conditionalFormatting sqref="K146:K147">
    <cfRule type="cellIs" dxfId="652" priority="1147" operator="notEqual">
      <formula>H146</formula>
    </cfRule>
  </conditionalFormatting>
  <conditionalFormatting sqref="K149:K150">
    <cfRule type="cellIs" dxfId="651" priority="1138" operator="notEqual">
      <formula>H149</formula>
    </cfRule>
  </conditionalFormatting>
  <conditionalFormatting sqref="K152:K153">
    <cfRule type="cellIs" dxfId="650" priority="1129" operator="notEqual">
      <formula>H152</formula>
    </cfRule>
  </conditionalFormatting>
  <conditionalFormatting sqref="K155:K156">
    <cfRule type="cellIs" dxfId="649" priority="1120" operator="notEqual">
      <formula>H155</formula>
    </cfRule>
  </conditionalFormatting>
  <conditionalFormatting sqref="K158:K159">
    <cfRule type="cellIs" dxfId="648" priority="1111" operator="notEqual">
      <formula>H158</formula>
    </cfRule>
  </conditionalFormatting>
  <conditionalFormatting sqref="K161:K162">
    <cfRule type="cellIs" dxfId="647" priority="1102" operator="notEqual">
      <formula>H161</formula>
    </cfRule>
  </conditionalFormatting>
  <conditionalFormatting sqref="K164:K165">
    <cfRule type="cellIs" dxfId="646" priority="1093" operator="notEqual">
      <formula>H164</formula>
    </cfRule>
  </conditionalFormatting>
  <conditionalFormatting sqref="K167:K168">
    <cfRule type="cellIs" dxfId="645" priority="1084" operator="notEqual">
      <formula>H167</formula>
    </cfRule>
  </conditionalFormatting>
  <conditionalFormatting sqref="K170:K171">
    <cfRule type="cellIs" dxfId="644" priority="1075" operator="notEqual">
      <formula>H170</formula>
    </cfRule>
  </conditionalFormatting>
  <conditionalFormatting sqref="K173:K174">
    <cfRule type="cellIs" dxfId="643" priority="1066" operator="notEqual">
      <formula>H173</formula>
    </cfRule>
  </conditionalFormatting>
  <conditionalFormatting sqref="K176:K177">
    <cfRule type="cellIs" dxfId="642" priority="1057" operator="notEqual">
      <formula>H176</formula>
    </cfRule>
  </conditionalFormatting>
  <conditionalFormatting sqref="K179:K180">
    <cfRule type="cellIs" dxfId="641" priority="1048" operator="notEqual">
      <formula>H179</formula>
    </cfRule>
  </conditionalFormatting>
  <conditionalFormatting sqref="K182:K183">
    <cfRule type="cellIs" dxfId="640" priority="1039" operator="notEqual">
      <formula>H182</formula>
    </cfRule>
  </conditionalFormatting>
  <conditionalFormatting sqref="K185:K186">
    <cfRule type="cellIs" dxfId="639" priority="1030" operator="notEqual">
      <formula>H185</formula>
    </cfRule>
  </conditionalFormatting>
  <conditionalFormatting sqref="K188:K189">
    <cfRule type="cellIs" dxfId="638" priority="1021" operator="notEqual">
      <formula>H188</formula>
    </cfRule>
  </conditionalFormatting>
  <conditionalFormatting sqref="K191:K192">
    <cfRule type="cellIs" dxfId="637" priority="1012" operator="notEqual">
      <formula>H191</formula>
    </cfRule>
  </conditionalFormatting>
  <conditionalFormatting sqref="K194:K195">
    <cfRule type="cellIs" dxfId="636" priority="1003" operator="notEqual">
      <formula>H194</formula>
    </cfRule>
  </conditionalFormatting>
  <conditionalFormatting sqref="K197:K198">
    <cfRule type="cellIs" dxfId="635" priority="994" operator="notEqual">
      <formula>H197</formula>
    </cfRule>
  </conditionalFormatting>
  <conditionalFormatting sqref="K200:K201">
    <cfRule type="cellIs" dxfId="634" priority="985" operator="notEqual">
      <formula>H200</formula>
    </cfRule>
  </conditionalFormatting>
  <conditionalFormatting sqref="K203:K204">
    <cfRule type="cellIs" dxfId="633" priority="976" operator="notEqual">
      <formula>H203</formula>
    </cfRule>
  </conditionalFormatting>
  <conditionalFormatting sqref="K206:K207">
    <cfRule type="cellIs" dxfId="632" priority="967" operator="notEqual">
      <formula>H206</formula>
    </cfRule>
  </conditionalFormatting>
  <conditionalFormatting sqref="K209:K210">
    <cfRule type="cellIs" dxfId="631" priority="958" operator="notEqual">
      <formula>H209</formula>
    </cfRule>
  </conditionalFormatting>
  <conditionalFormatting sqref="K212:K213">
    <cfRule type="cellIs" dxfId="630" priority="949" operator="notEqual">
      <formula>H212</formula>
    </cfRule>
  </conditionalFormatting>
  <conditionalFormatting sqref="K215:K216">
    <cfRule type="cellIs" dxfId="629" priority="940" operator="notEqual">
      <formula>H215</formula>
    </cfRule>
  </conditionalFormatting>
  <conditionalFormatting sqref="K218:K219">
    <cfRule type="cellIs" dxfId="628" priority="931" operator="notEqual">
      <formula>H218</formula>
    </cfRule>
  </conditionalFormatting>
  <conditionalFormatting sqref="K221:K222">
    <cfRule type="cellIs" dxfId="627" priority="922" operator="notEqual">
      <formula>H221</formula>
    </cfRule>
  </conditionalFormatting>
  <conditionalFormatting sqref="K224:K225">
    <cfRule type="cellIs" dxfId="626" priority="913" operator="notEqual">
      <formula>H224</formula>
    </cfRule>
  </conditionalFormatting>
  <conditionalFormatting sqref="K227:K228">
    <cfRule type="cellIs" dxfId="625" priority="904" operator="notEqual">
      <formula>H227</formula>
    </cfRule>
  </conditionalFormatting>
  <conditionalFormatting sqref="K230:K231">
    <cfRule type="cellIs" dxfId="624" priority="895" operator="notEqual">
      <formula>H230</formula>
    </cfRule>
  </conditionalFormatting>
  <conditionalFormatting sqref="K233:K234">
    <cfRule type="cellIs" dxfId="623" priority="886" operator="notEqual">
      <formula>H233</formula>
    </cfRule>
  </conditionalFormatting>
  <conditionalFormatting sqref="K236:K237">
    <cfRule type="cellIs" dxfId="622" priority="877" operator="notEqual">
      <formula>H236</formula>
    </cfRule>
  </conditionalFormatting>
  <conditionalFormatting sqref="K239:K240">
    <cfRule type="cellIs" dxfId="621" priority="868" operator="notEqual">
      <formula>H239</formula>
    </cfRule>
  </conditionalFormatting>
  <conditionalFormatting sqref="M10">
    <cfRule type="containsBlanks" dxfId="620" priority="863">
      <formula>LEN(TRIM(M10))=0</formula>
    </cfRule>
  </conditionalFormatting>
  <conditionalFormatting sqref="M11:M12">
    <cfRule type="cellIs" dxfId="619" priority="246" operator="notEqual">
      <formula>H11</formula>
    </cfRule>
  </conditionalFormatting>
  <conditionalFormatting sqref="M13">
    <cfRule type="containsBlanks" dxfId="618" priority="244">
      <formula>LEN(TRIM(M13))=0</formula>
    </cfRule>
  </conditionalFormatting>
  <conditionalFormatting sqref="M14:M15">
    <cfRule type="cellIs" dxfId="617" priority="243" operator="notEqual">
      <formula>H14</formula>
    </cfRule>
  </conditionalFormatting>
  <conditionalFormatting sqref="M16">
    <cfRule type="containsBlanks" dxfId="616" priority="241">
      <formula>LEN(TRIM(M16))=0</formula>
    </cfRule>
  </conditionalFormatting>
  <conditionalFormatting sqref="M17:M18">
    <cfRule type="cellIs" dxfId="615" priority="240" operator="notEqual">
      <formula>H17</formula>
    </cfRule>
  </conditionalFormatting>
  <conditionalFormatting sqref="M19">
    <cfRule type="containsBlanks" dxfId="614" priority="238">
      <formula>LEN(TRIM(M19))=0</formula>
    </cfRule>
  </conditionalFormatting>
  <conditionalFormatting sqref="M20:M21">
    <cfRule type="cellIs" dxfId="613" priority="237" operator="notEqual">
      <formula>H20</formula>
    </cfRule>
  </conditionalFormatting>
  <conditionalFormatting sqref="M22">
    <cfRule type="containsBlanks" dxfId="612" priority="235">
      <formula>LEN(TRIM(M22))=0</formula>
    </cfRule>
  </conditionalFormatting>
  <conditionalFormatting sqref="M23:M24">
    <cfRule type="cellIs" dxfId="611" priority="234" operator="notEqual">
      <formula>H23</formula>
    </cfRule>
  </conditionalFormatting>
  <conditionalFormatting sqref="M25">
    <cfRule type="containsBlanks" dxfId="610" priority="232">
      <formula>LEN(TRIM(M25))=0</formula>
    </cfRule>
  </conditionalFormatting>
  <conditionalFormatting sqref="M26:M27">
    <cfRule type="cellIs" dxfId="609" priority="231" operator="notEqual">
      <formula>H26</formula>
    </cfRule>
  </conditionalFormatting>
  <conditionalFormatting sqref="M28">
    <cfRule type="containsBlanks" dxfId="608" priority="229">
      <formula>LEN(TRIM(M28))=0</formula>
    </cfRule>
  </conditionalFormatting>
  <conditionalFormatting sqref="M29:M30">
    <cfRule type="cellIs" dxfId="607" priority="228" operator="notEqual">
      <formula>H29</formula>
    </cfRule>
  </conditionalFormatting>
  <conditionalFormatting sqref="M31">
    <cfRule type="containsBlanks" dxfId="606" priority="226">
      <formula>LEN(TRIM(M31))=0</formula>
    </cfRule>
  </conditionalFormatting>
  <conditionalFormatting sqref="M32:M33">
    <cfRule type="cellIs" dxfId="605" priority="225" operator="notEqual">
      <formula>H32</formula>
    </cfRule>
  </conditionalFormatting>
  <conditionalFormatting sqref="M34">
    <cfRule type="containsBlanks" dxfId="604" priority="223">
      <formula>LEN(TRIM(M34))=0</formula>
    </cfRule>
  </conditionalFormatting>
  <conditionalFormatting sqref="M35:M36">
    <cfRule type="cellIs" dxfId="603" priority="222" operator="notEqual">
      <formula>H35</formula>
    </cfRule>
  </conditionalFormatting>
  <conditionalFormatting sqref="M37">
    <cfRule type="containsBlanks" dxfId="602" priority="220">
      <formula>LEN(TRIM(M37))=0</formula>
    </cfRule>
  </conditionalFormatting>
  <conditionalFormatting sqref="M38:M39">
    <cfRule type="cellIs" dxfId="601" priority="219" operator="notEqual">
      <formula>H38</formula>
    </cfRule>
  </conditionalFormatting>
  <conditionalFormatting sqref="M40">
    <cfRule type="containsBlanks" dxfId="600" priority="217">
      <formula>LEN(TRIM(M40))=0</formula>
    </cfRule>
  </conditionalFormatting>
  <conditionalFormatting sqref="M41:M42">
    <cfRule type="cellIs" dxfId="599" priority="216" operator="notEqual">
      <formula>H41</formula>
    </cfRule>
  </conditionalFormatting>
  <conditionalFormatting sqref="M43">
    <cfRule type="containsBlanks" dxfId="598" priority="214">
      <formula>LEN(TRIM(M43))=0</formula>
    </cfRule>
  </conditionalFormatting>
  <conditionalFormatting sqref="M44:M45">
    <cfRule type="cellIs" dxfId="597" priority="213" operator="notEqual">
      <formula>H44</formula>
    </cfRule>
  </conditionalFormatting>
  <conditionalFormatting sqref="M46">
    <cfRule type="containsBlanks" dxfId="596" priority="211">
      <formula>LEN(TRIM(M46))=0</formula>
    </cfRule>
  </conditionalFormatting>
  <conditionalFormatting sqref="M47:M48">
    <cfRule type="cellIs" dxfId="595" priority="210" operator="notEqual">
      <formula>H47</formula>
    </cfRule>
  </conditionalFormatting>
  <conditionalFormatting sqref="M49">
    <cfRule type="containsBlanks" dxfId="594" priority="208">
      <formula>LEN(TRIM(M49))=0</formula>
    </cfRule>
  </conditionalFormatting>
  <conditionalFormatting sqref="M50:M51">
    <cfRule type="cellIs" dxfId="593" priority="207" operator="notEqual">
      <formula>H50</formula>
    </cfRule>
  </conditionalFormatting>
  <conditionalFormatting sqref="M52">
    <cfRule type="containsBlanks" dxfId="592" priority="205">
      <formula>LEN(TRIM(M52))=0</formula>
    </cfRule>
  </conditionalFormatting>
  <conditionalFormatting sqref="M53:M54">
    <cfRule type="cellIs" dxfId="591" priority="204" operator="notEqual">
      <formula>H53</formula>
    </cfRule>
  </conditionalFormatting>
  <conditionalFormatting sqref="M55">
    <cfRule type="containsBlanks" dxfId="590" priority="202">
      <formula>LEN(TRIM(M55))=0</formula>
    </cfRule>
  </conditionalFormatting>
  <conditionalFormatting sqref="M56:M57">
    <cfRule type="cellIs" dxfId="589" priority="201" operator="notEqual">
      <formula>H56</formula>
    </cfRule>
  </conditionalFormatting>
  <conditionalFormatting sqref="M58">
    <cfRule type="containsBlanks" dxfId="588" priority="199">
      <formula>LEN(TRIM(M58))=0</formula>
    </cfRule>
  </conditionalFormatting>
  <conditionalFormatting sqref="M59:M60">
    <cfRule type="cellIs" dxfId="587" priority="198" operator="notEqual">
      <formula>H59</formula>
    </cfRule>
  </conditionalFormatting>
  <conditionalFormatting sqref="M61">
    <cfRule type="containsBlanks" dxfId="586" priority="196">
      <formula>LEN(TRIM(M61))=0</formula>
    </cfRule>
  </conditionalFormatting>
  <conditionalFormatting sqref="M62:M63">
    <cfRule type="cellIs" dxfId="585" priority="195" operator="notEqual">
      <formula>H62</formula>
    </cfRule>
  </conditionalFormatting>
  <conditionalFormatting sqref="M64">
    <cfRule type="containsBlanks" dxfId="584" priority="193">
      <formula>LEN(TRIM(M64))=0</formula>
    </cfRule>
  </conditionalFormatting>
  <conditionalFormatting sqref="M65:M66">
    <cfRule type="cellIs" dxfId="583" priority="192" operator="notEqual">
      <formula>H65</formula>
    </cfRule>
  </conditionalFormatting>
  <conditionalFormatting sqref="M67">
    <cfRule type="containsBlanks" dxfId="582" priority="190">
      <formula>LEN(TRIM(M67))=0</formula>
    </cfRule>
  </conditionalFormatting>
  <conditionalFormatting sqref="M68:M69">
    <cfRule type="cellIs" dxfId="581" priority="189" operator="notEqual">
      <formula>H68</formula>
    </cfRule>
  </conditionalFormatting>
  <conditionalFormatting sqref="M70">
    <cfRule type="containsBlanks" dxfId="580" priority="187">
      <formula>LEN(TRIM(M70))=0</formula>
    </cfRule>
  </conditionalFormatting>
  <conditionalFormatting sqref="M71:M72">
    <cfRule type="cellIs" dxfId="579" priority="186" operator="notEqual">
      <formula>H71</formula>
    </cfRule>
  </conditionalFormatting>
  <conditionalFormatting sqref="M73">
    <cfRule type="containsBlanks" dxfId="578" priority="184">
      <formula>LEN(TRIM(M73))=0</formula>
    </cfRule>
  </conditionalFormatting>
  <conditionalFormatting sqref="M74:M75">
    <cfRule type="cellIs" dxfId="577" priority="183" operator="notEqual">
      <formula>H74</formula>
    </cfRule>
  </conditionalFormatting>
  <conditionalFormatting sqref="M76">
    <cfRule type="containsBlanks" dxfId="576" priority="181">
      <formula>LEN(TRIM(M76))=0</formula>
    </cfRule>
  </conditionalFormatting>
  <conditionalFormatting sqref="M77:M78">
    <cfRule type="cellIs" dxfId="575" priority="180" operator="notEqual">
      <formula>H77</formula>
    </cfRule>
  </conditionalFormatting>
  <conditionalFormatting sqref="M79">
    <cfRule type="containsBlanks" dxfId="574" priority="178">
      <formula>LEN(TRIM(M79))=0</formula>
    </cfRule>
  </conditionalFormatting>
  <conditionalFormatting sqref="M80:M81">
    <cfRule type="cellIs" dxfId="573" priority="177" operator="notEqual">
      <formula>H80</formula>
    </cfRule>
  </conditionalFormatting>
  <conditionalFormatting sqref="M82">
    <cfRule type="containsBlanks" dxfId="572" priority="175">
      <formula>LEN(TRIM(M82))=0</formula>
    </cfRule>
  </conditionalFormatting>
  <conditionalFormatting sqref="M83:M84">
    <cfRule type="cellIs" dxfId="571" priority="174" operator="notEqual">
      <formula>H83</formula>
    </cfRule>
  </conditionalFormatting>
  <conditionalFormatting sqref="M85">
    <cfRule type="containsBlanks" dxfId="570" priority="172">
      <formula>LEN(TRIM(M85))=0</formula>
    </cfRule>
  </conditionalFormatting>
  <conditionalFormatting sqref="M86:M87">
    <cfRule type="cellIs" dxfId="569" priority="171" operator="notEqual">
      <formula>H86</formula>
    </cfRule>
  </conditionalFormatting>
  <conditionalFormatting sqref="M88">
    <cfRule type="containsBlanks" dxfId="568" priority="169">
      <formula>LEN(TRIM(M88))=0</formula>
    </cfRule>
  </conditionalFormatting>
  <conditionalFormatting sqref="M89:M90">
    <cfRule type="cellIs" dxfId="567" priority="168" operator="notEqual">
      <formula>H89</formula>
    </cfRule>
  </conditionalFormatting>
  <conditionalFormatting sqref="M91">
    <cfRule type="containsBlanks" dxfId="566" priority="166">
      <formula>LEN(TRIM(M91))=0</formula>
    </cfRule>
  </conditionalFormatting>
  <conditionalFormatting sqref="M92:M93">
    <cfRule type="cellIs" dxfId="565" priority="165" operator="notEqual">
      <formula>H92</formula>
    </cfRule>
  </conditionalFormatting>
  <conditionalFormatting sqref="M94">
    <cfRule type="containsBlanks" dxfId="564" priority="163">
      <formula>LEN(TRIM(M94))=0</formula>
    </cfRule>
  </conditionalFormatting>
  <conditionalFormatting sqref="M95:M96">
    <cfRule type="cellIs" dxfId="563" priority="162" operator="notEqual">
      <formula>H95</formula>
    </cfRule>
  </conditionalFormatting>
  <conditionalFormatting sqref="M97">
    <cfRule type="containsBlanks" dxfId="562" priority="160">
      <formula>LEN(TRIM(M97))=0</formula>
    </cfRule>
  </conditionalFormatting>
  <conditionalFormatting sqref="M98:M99">
    <cfRule type="cellIs" dxfId="561" priority="159" operator="notEqual">
      <formula>H98</formula>
    </cfRule>
  </conditionalFormatting>
  <conditionalFormatting sqref="M100">
    <cfRule type="containsBlanks" dxfId="560" priority="157">
      <formula>LEN(TRIM(M100))=0</formula>
    </cfRule>
  </conditionalFormatting>
  <conditionalFormatting sqref="M101:M102">
    <cfRule type="cellIs" dxfId="559" priority="156" operator="notEqual">
      <formula>H101</formula>
    </cfRule>
  </conditionalFormatting>
  <conditionalFormatting sqref="M103">
    <cfRule type="containsBlanks" dxfId="558" priority="154">
      <formula>LEN(TRIM(M103))=0</formula>
    </cfRule>
  </conditionalFormatting>
  <conditionalFormatting sqref="M104:M105">
    <cfRule type="cellIs" dxfId="557" priority="153" operator="notEqual">
      <formula>H104</formula>
    </cfRule>
  </conditionalFormatting>
  <conditionalFormatting sqref="M106">
    <cfRule type="containsBlanks" dxfId="556" priority="151">
      <formula>LEN(TRIM(M106))=0</formula>
    </cfRule>
  </conditionalFormatting>
  <conditionalFormatting sqref="M107:M108">
    <cfRule type="cellIs" dxfId="555" priority="150" operator="notEqual">
      <formula>H107</formula>
    </cfRule>
  </conditionalFormatting>
  <conditionalFormatting sqref="M109">
    <cfRule type="containsBlanks" dxfId="554" priority="148">
      <formula>LEN(TRIM(M109))=0</formula>
    </cfRule>
  </conditionalFormatting>
  <conditionalFormatting sqref="M110:M111">
    <cfRule type="cellIs" dxfId="553" priority="147" operator="notEqual">
      <formula>H110</formula>
    </cfRule>
  </conditionalFormatting>
  <conditionalFormatting sqref="M112">
    <cfRule type="containsBlanks" dxfId="552" priority="145">
      <formula>LEN(TRIM(M112))=0</formula>
    </cfRule>
  </conditionalFormatting>
  <conditionalFormatting sqref="M113:M114">
    <cfRule type="cellIs" dxfId="551" priority="144" operator="notEqual">
      <formula>H113</formula>
    </cfRule>
  </conditionalFormatting>
  <conditionalFormatting sqref="M115">
    <cfRule type="containsBlanks" dxfId="550" priority="142">
      <formula>LEN(TRIM(M115))=0</formula>
    </cfRule>
  </conditionalFormatting>
  <conditionalFormatting sqref="M116:M117">
    <cfRule type="cellIs" dxfId="549" priority="141" operator="notEqual">
      <formula>H116</formula>
    </cfRule>
  </conditionalFormatting>
  <conditionalFormatting sqref="M118">
    <cfRule type="containsBlanks" dxfId="548" priority="139">
      <formula>LEN(TRIM(M118))=0</formula>
    </cfRule>
  </conditionalFormatting>
  <conditionalFormatting sqref="M119:M120">
    <cfRule type="cellIs" dxfId="547" priority="138" operator="notEqual">
      <formula>H119</formula>
    </cfRule>
  </conditionalFormatting>
  <conditionalFormatting sqref="M121">
    <cfRule type="containsBlanks" dxfId="546" priority="136">
      <formula>LEN(TRIM(M121))=0</formula>
    </cfRule>
  </conditionalFormatting>
  <conditionalFormatting sqref="M122:M123">
    <cfRule type="cellIs" dxfId="545" priority="135" operator="notEqual">
      <formula>H122</formula>
    </cfRule>
  </conditionalFormatting>
  <conditionalFormatting sqref="M124">
    <cfRule type="containsBlanks" dxfId="544" priority="133">
      <formula>LEN(TRIM(M124))=0</formula>
    </cfRule>
  </conditionalFormatting>
  <conditionalFormatting sqref="M125:M126">
    <cfRule type="cellIs" dxfId="543" priority="132" operator="notEqual">
      <formula>H125</formula>
    </cfRule>
  </conditionalFormatting>
  <conditionalFormatting sqref="M127">
    <cfRule type="containsBlanks" dxfId="542" priority="130">
      <formula>LEN(TRIM(M127))=0</formula>
    </cfRule>
  </conditionalFormatting>
  <conditionalFormatting sqref="M128:M129">
    <cfRule type="cellIs" dxfId="541" priority="129" operator="notEqual">
      <formula>H128</formula>
    </cfRule>
  </conditionalFormatting>
  <conditionalFormatting sqref="M130">
    <cfRule type="containsBlanks" dxfId="540" priority="127">
      <formula>LEN(TRIM(M130))=0</formula>
    </cfRule>
  </conditionalFormatting>
  <conditionalFormatting sqref="M131:M132">
    <cfRule type="cellIs" dxfId="539" priority="126" operator="notEqual">
      <formula>H131</formula>
    </cfRule>
  </conditionalFormatting>
  <conditionalFormatting sqref="M133">
    <cfRule type="containsBlanks" dxfId="538" priority="124">
      <formula>LEN(TRIM(M133))=0</formula>
    </cfRule>
  </conditionalFormatting>
  <conditionalFormatting sqref="M134:M135">
    <cfRule type="cellIs" dxfId="537" priority="123" operator="notEqual">
      <formula>H134</formula>
    </cfRule>
  </conditionalFormatting>
  <conditionalFormatting sqref="M136">
    <cfRule type="containsBlanks" dxfId="536" priority="121">
      <formula>LEN(TRIM(M136))=0</formula>
    </cfRule>
  </conditionalFormatting>
  <conditionalFormatting sqref="M137:M138">
    <cfRule type="cellIs" dxfId="535" priority="120" operator="notEqual">
      <formula>H137</formula>
    </cfRule>
  </conditionalFormatting>
  <conditionalFormatting sqref="M139">
    <cfRule type="containsBlanks" dxfId="534" priority="118">
      <formula>LEN(TRIM(M139))=0</formula>
    </cfRule>
  </conditionalFormatting>
  <conditionalFormatting sqref="M140:M141">
    <cfRule type="cellIs" dxfId="533" priority="117" operator="notEqual">
      <formula>H140</formula>
    </cfRule>
  </conditionalFormatting>
  <conditionalFormatting sqref="M142">
    <cfRule type="containsBlanks" dxfId="532" priority="115">
      <formula>LEN(TRIM(M142))=0</formula>
    </cfRule>
  </conditionalFormatting>
  <conditionalFormatting sqref="M143:M144">
    <cfRule type="cellIs" dxfId="531" priority="114" operator="notEqual">
      <formula>H143</formula>
    </cfRule>
  </conditionalFormatting>
  <conditionalFormatting sqref="M145">
    <cfRule type="containsBlanks" dxfId="530" priority="112">
      <formula>LEN(TRIM(M145))=0</formula>
    </cfRule>
  </conditionalFormatting>
  <conditionalFormatting sqref="M146:M147">
    <cfRule type="cellIs" dxfId="529" priority="111" operator="notEqual">
      <formula>H146</formula>
    </cfRule>
  </conditionalFormatting>
  <conditionalFormatting sqref="M148">
    <cfRule type="containsBlanks" dxfId="528" priority="109">
      <formula>LEN(TRIM(M148))=0</formula>
    </cfRule>
  </conditionalFormatting>
  <conditionalFormatting sqref="M149:M150">
    <cfRule type="cellIs" dxfId="527" priority="108" operator="notEqual">
      <formula>H149</formula>
    </cfRule>
  </conditionalFormatting>
  <conditionalFormatting sqref="M151">
    <cfRule type="containsBlanks" dxfId="526" priority="106">
      <formula>LEN(TRIM(M151))=0</formula>
    </cfRule>
  </conditionalFormatting>
  <conditionalFormatting sqref="M152:M153">
    <cfRule type="cellIs" dxfId="525" priority="105" operator="notEqual">
      <formula>H152</formula>
    </cfRule>
  </conditionalFormatting>
  <conditionalFormatting sqref="M154">
    <cfRule type="containsBlanks" dxfId="524" priority="103">
      <formula>LEN(TRIM(M154))=0</formula>
    </cfRule>
  </conditionalFormatting>
  <conditionalFormatting sqref="M155:M156">
    <cfRule type="cellIs" dxfId="523" priority="102" operator="notEqual">
      <formula>H155</formula>
    </cfRule>
  </conditionalFormatting>
  <conditionalFormatting sqref="M157">
    <cfRule type="containsBlanks" dxfId="522" priority="100">
      <formula>LEN(TRIM(M157))=0</formula>
    </cfRule>
  </conditionalFormatting>
  <conditionalFormatting sqref="M158:M159">
    <cfRule type="cellIs" dxfId="521" priority="99" operator="notEqual">
      <formula>H158</formula>
    </cfRule>
  </conditionalFormatting>
  <conditionalFormatting sqref="M160">
    <cfRule type="containsBlanks" dxfId="520" priority="97">
      <formula>LEN(TRIM(M160))=0</formula>
    </cfRule>
  </conditionalFormatting>
  <conditionalFormatting sqref="M161:M162">
    <cfRule type="cellIs" dxfId="519" priority="96" operator="notEqual">
      <formula>H161</formula>
    </cfRule>
  </conditionalFormatting>
  <conditionalFormatting sqref="M163">
    <cfRule type="containsBlanks" dxfId="518" priority="94">
      <formula>LEN(TRIM(M163))=0</formula>
    </cfRule>
  </conditionalFormatting>
  <conditionalFormatting sqref="M164:M165">
    <cfRule type="cellIs" dxfId="517" priority="93" operator="notEqual">
      <formula>H164</formula>
    </cfRule>
  </conditionalFormatting>
  <conditionalFormatting sqref="M166">
    <cfRule type="containsBlanks" dxfId="516" priority="91">
      <formula>LEN(TRIM(M166))=0</formula>
    </cfRule>
  </conditionalFormatting>
  <conditionalFormatting sqref="M167:M168">
    <cfRule type="cellIs" dxfId="515" priority="90" operator="notEqual">
      <formula>H167</formula>
    </cfRule>
  </conditionalFormatting>
  <conditionalFormatting sqref="M169">
    <cfRule type="containsBlanks" dxfId="514" priority="88">
      <formula>LEN(TRIM(M169))=0</formula>
    </cfRule>
  </conditionalFormatting>
  <conditionalFormatting sqref="M170:M171">
    <cfRule type="cellIs" dxfId="513" priority="87" operator="notEqual">
      <formula>H170</formula>
    </cfRule>
  </conditionalFormatting>
  <conditionalFormatting sqref="M172">
    <cfRule type="containsBlanks" dxfId="512" priority="85">
      <formula>LEN(TRIM(M172))=0</formula>
    </cfRule>
  </conditionalFormatting>
  <conditionalFormatting sqref="M173:M174">
    <cfRule type="cellIs" dxfId="511" priority="84" operator="notEqual">
      <formula>H173</formula>
    </cfRule>
  </conditionalFormatting>
  <conditionalFormatting sqref="M175">
    <cfRule type="containsBlanks" dxfId="510" priority="82">
      <formula>LEN(TRIM(M175))=0</formula>
    </cfRule>
  </conditionalFormatting>
  <conditionalFormatting sqref="M176:M177">
    <cfRule type="cellIs" dxfId="509" priority="81" operator="notEqual">
      <formula>H176</formula>
    </cfRule>
  </conditionalFormatting>
  <conditionalFormatting sqref="M178">
    <cfRule type="containsBlanks" dxfId="508" priority="79">
      <formula>LEN(TRIM(M178))=0</formula>
    </cfRule>
  </conditionalFormatting>
  <conditionalFormatting sqref="M179:M180">
    <cfRule type="cellIs" dxfId="507" priority="78" operator="notEqual">
      <formula>H179</formula>
    </cfRule>
  </conditionalFormatting>
  <conditionalFormatting sqref="M181">
    <cfRule type="containsBlanks" dxfId="506" priority="76">
      <formula>LEN(TRIM(M181))=0</formula>
    </cfRule>
  </conditionalFormatting>
  <conditionalFormatting sqref="M182:M183">
    <cfRule type="cellIs" dxfId="505" priority="75" operator="notEqual">
      <formula>H182</formula>
    </cfRule>
  </conditionalFormatting>
  <conditionalFormatting sqref="M184">
    <cfRule type="containsBlanks" dxfId="504" priority="73">
      <formula>LEN(TRIM(M184))=0</formula>
    </cfRule>
  </conditionalFormatting>
  <conditionalFormatting sqref="M185:M186">
    <cfRule type="cellIs" dxfId="503" priority="72" operator="notEqual">
      <formula>H185</formula>
    </cfRule>
  </conditionalFormatting>
  <conditionalFormatting sqref="M187">
    <cfRule type="containsBlanks" dxfId="502" priority="70">
      <formula>LEN(TRIM(M187))=0</formula>
    </cfRule>
  </conditionalFormatting>
  <conditionalFormatting sqref="M188:M189">
    <cfRule type="cellIs" dxfId="501" priority="69" operator="notEqual">
      <formula>H188</formula>
    </cfRule>
  </conditionalFormatting>
  <conditionalFormatting sqref="M190">
    <cfRule type="containsBlanks" dxfId="500" priority="67">
      <formula>LEN(TRIM(M190))=0</formula>
    </cfRule>
  </conditionalFormatting>
  <conditionalFormatting sqref="M191:M192">
    <cfRule type="cellIs" dxfId="499" priority="66" operator="notEqual">
      <formula>H191</formula>
    </cfRule>
  </conditionalFormatting>
  <conditionalFormatting sqref="M193">
    <cfRule type="containsBlanks" dxfId="498" priority="64">
      <formula>LEN(TRIM(M193))=0</formula>
    </cfRule>
  </conditionalFormatting>
  <conditionalFormatting sqref="M194:M195">
    <cfRule type="cellIs" dxfId="497" priority="63" operator="notEqual">
      <formula>H194</formula>
    </cfRule>
  </conditionalFormatting>
  <conditionalFormatting sqref="M196">
    <cfRule type="containsBlanks" dxfId="496" priority="61">
      <formula>LEN(TRIM(M196))=0</formula>
    </cfRule>
  </conditionalFormatting>
  <conditionalFormatting sqref="M197:M198">
    <cfRule type="cellIs" dxfId="495" priority="60" operator="notEqual">
      <formula>H197</formula>
    </cfRule>
  </conditionalFormatting>
  <conditionalFormatting sqref="M199">
    <cfRule type="containsBlanks" dxfId="494" priority="58">
      <formula>LEN(TRIM(M199))=0</formula>
    </cfRule>
  </conditionalFormatting>
  <conditionalFormatting sqref="M200:M201">
    <cfRule type="cellIs" dxfId="493" priority="57" operator="notEqual">
      <formula>H200</formula>
    </cfRule>
  </conditionalFormatting>
  <conditionalFormatting sqref="M202">
    <cfRule type="containsBlanks" dxfId="492" priority="55">
      <formula>LEN(TRIM(M202))=0</formula>
    </cfRule>
  </conditionalFormatting>
  <conditionalFormatting sqref="M203:M204">
    <cfRule type="cellIs" dxfId="491" priority="54" operator="notEqual">
      <formula>H203</formula>
    </cfRule>
  </conditionalFormatting>
  <conditionalFormatting sqref="M205">
    <cfRule type="containsBlanks" dxfId="490" priority="52">
      <formula>LEN(TRIM(M205))=0</formula>
    </cfRule>
  </conditionalFormatting>
  <conditionalFormatting sqref="M206:M207">
    <cfRule type="cellIs" dxfId="489" priority="51" operator="notEqual">
      <formula>H206</formula>
    </cfRule>
  </conditionalFormatting>
  <conditionalFormatting sqref="M208">
    <cfRule type="containsBlanks" dxfId="488" priority="49">
      <formula>LEN(TRIM(M208))=0</formula>
    </cfRule>
  </conditionalFormatting>
  <conditionalFormatting sqref="M209:M210">
    <cfRule type="cellIs" dxfId="487" priority="48" operator="notEqual">
      <formula>H209</formula>
    </cfRule>
  </conditionalFormatting>
  <conditionalFormatting sqref="M211">
    <cfRule type="containsBlanks" dxfId="486" priority="46">
      <formula>LEN(TRIM(M211))=0</formula>
    </cfRule>
  </conditionalFormatting>
  <conditionalFormatting sqref="M212:M213">
    <cfRule type="cellIs" dxfId="485" priority="45" operator="notEqual">
      <formula>H212</formula>
    </cfRule>
  </conditionalFormatting>
  <conditionalFormatting sqref="M214">
    <cfRule type="containsBlanks" dxfId="484" priority="43">
      <formula>LEN(TRIM(M214))=0</formula>
    </cfRule>
  </conditionalFormatting>
  <conditionalFormatting sqref="M215:M216">
    <cfRule type="cellIs" dxfId="483" priority="42" operator="notEqual">
      <formula>H215</formula>
    </cfRule>
  </conditionalFormatting>
  <conditionalFormatting sqref="M217">
    <cfRule type="containsBlanks" dxfId="482" priority="40">
      <formula>LEN(TRIM(M217))=0</formula>
    </cfRule>
  </conditionalFormatting>
  <conditionalFormatting sqref="M218:M219">
    <cfRule type="cellIs" dxfId="481" priority="39" operator="notEqual">
      <formula>H218</formula>
    </cfRule>
  </conditionalFormatting>
  <conditionalFormatting sqref="M220">
    <cfRule type="containsBlanks" dxfId="480" priority="37">
      <formula>LEN(TRIM(M220))=0</formula>
    </cfRule>
  </conditionalFormatting>
  <conditionalFormatting sqref="M221:M222">
    <cfRule type="cellIs" dxfId="479" priority="36" operator="notEqual">
      <formula>H221</formula>
    </cfRule>
  </conditionalFormatting>
  <conditionalFormatting sqref="M223">
    <cfRule type="containsBlanks" dxfId="478" priority="34">
      <formula>LEN(TRIM(M223))=0</formula>
    </cfRule>
  </conditionalFormatting>
  <conditionalFormatting sqref="M224:M225">
    <cfRule type="cellIs" dxfId="477" priority="33" operator="notEqual">
      <formula>H224</formula>
    </cfRule>
  </conditionalFormatting>
  <conditionalFormatting sqref="M226">
    <cfRule type="containsBlanks" dxfId="476" priority="31">
      <formula>LEN(TRIM(M226))=0</formula>
    </cfRule>
  </conditionalFormatting>
  <conditionalFormatting sqref="M227:M228">
    <cfRule type="cellIs" dxfId="475" priority="30" operator="notEqual">
      <formula>H227</formula>
    </cfRule>
  </conditionalFormatting>
  <conditionalFormatting sqref="M229">
    <cfRule type="containsBlanks" dxfId="474" priority="28">
      <formula>LEN(TRIM(M229))=0</formula>
    </cfRule>
  </conditionalFormatting>
  <conditionalFormatting sqref="M230:M231">
    <cfRule type="cellIs" dxfId="473" priority="27" operator="notEqual">
      <formula>H230</formula>
    </cfRule>
  </conditionalFormatting>
  <conditionalFormatting sqref="M232">
    <cfRule type="containsBlanks" dxfId="472" priority="25">
      <formula>LEN(TRIM(M232))=0</formula>
    </cfRule>
  </conditionalFormatting>
  <conditionalFormatting sqref="M233:M234">
    <cfRule type="cellIs" dxfId="471" priority="24" operator="notEqual">
      <formula>H233</formula>
    </cfRule>
  </conditionalFormatting>
  <conditionalFormatting sqref="M235">
    <cfRule type="containsBlanks" dxfId="470" priority="22">
      <formula>LEN(TRIM(M235))=0</formula>
    </cfRule>
  </conditionalFormatting>
  <conditionalFormatting sqref="M236:M237">
    <cfRule type="cellIs" dxfId="469" priority="21" operator="notEqual">
      <formula>H236</formula>
    </cfRule>
  </conditionalFormatting>
  <conditionalFormatting sqref="M238">
    <cfRule type="containsBlanks" dxfId="468" priority="19">
      <formula>LEN(TRIM(M238))=0</formula>
    </cfRule>
  </conditionalFormatting>
  <conditionalFormatting sqref="M239:M240">
    <cfRule type="cellIs" dxfId="467" priority="18" operator="notEqual">
      <formula>H239</formula>
    </cfRule>
  </conditionalFormatting>
  <conditionalFormatting sqref="N10:N240">
    <cfRule type="containsText" dxfId="466" priority="5" operator="containsText" text="FALSO">
      <formula>NOT(ISERROR(SEARCH("FALSO",N10)))</formula>
    </cfRule>
  </conditionalFormatting>
  <conditionalFormatting sqref="O10">
    <cfRule type="containsBlanks" dxfId="465" priority="862">
      <formula>LEN(TRIM(O10))=0</formula>
    </cfRule>
  </conditionalFormatting>
  <conditionalFormatting sqref="O11:O12">
    <cfRule type="cellIs" dxfId="464" priority="860" operator="notEqual">
      <formula>H11</formula>
    </cfRule>
  </conditionalFormatting>
  <conditionalFormatting sqref="O13">
    <cfRule type="containsBlanks" dxfId="463" priority="854">
      <formula>LEN(TRIM(O13))=0</formula>
    </cfRule>
  </conditionalFormatting>
  <conditionalFormatting sqref="O14:O15">
    <cfRule type="cellIs" dxfId="462" priority="853" operator="notEqual">
      <formula>H14</formula>
    </cfRule>
  </conditionalFormatting>
  <conditionalFormatting sqref="O16">
    <cfRule type="containsBlanks" dxfId="461" priority="851">
      <formula>LEN(TRIM(O16))=0</formula>
    </cfRule>
  </conditionalFormatting>
  <conditionalFormatting sqref="O17:O18">
    <cfRule type="cellIs" dxfId="460" priority="850" operator="notEqual">
      <formula>H17</formula>
    </cfRule>
  </conditionalFormatting>
  <conditionalFormatting sqref="O19">
    <cfRule type="containsBlanks" dxfId="459" priority="848">
      <formula>LEN(TRIM(O19))=0</formula>
    </cfRule>
  </conditionalFormatting>
  <conditionalFormatting sqref="O20:O21">
    <cfRule type="cellIs" dxfId="458" priority="847" operator="notEqual">
      <formula>H20</formula>
    </cfRule>
  </conditionalFormatting>
  <conditionalFormatting sqref="O22">
    <cfRule type="containsBlanks" dxfId="457" priority="845">
      <formula>LEN(TRIM(O22))=0</formula>
    </cfRule>
  </conditionalFormatting>
  <conditionalFormatting sqref="O23:O24">
    <cfRule type="cellIs" dxfId="456" priority="844" operator="notEqual">
      <formula>H23</formula>
    </cfRule>
  </conditionalFormatting>
  <conditionalFormatting sqref="O25">
    <cfRule type="containsBlanks" dxfId="455" priority="842">
      <formula>LEN(TRIM(O25))=0</formula>
    </cfRule>
  </conditionalFormatting>
  <conditionalFormatting sqref="O26:O27">
    <cfRule type="cellIs" dxfId="454" priority="841" operator="notEqual">
      <formula>H26</formula>
    </cfRule>
  </conditionalFormatting>
  <conditionalFormatting sqref="O28">
    <cfRule type="containsBlanks" dxfId="453" priority="839">
      <formula>LEN(TRIM(O28))=0</formula>
    </cfRule>
  </conditionalFormatting>
  <conditionalFormatting sqref="O29:O30">
    <cfRule type="cellIs" dxfId="452" priority="838" operator="notEqual">
      <formula>H29</formula>
    </cfRule>
  </conditionalFormatting>
  <conditionalFormatting sqref="O31">
    <cfRule type="containsBlanks" dxfId="451" priority="836">
      <formula>LEN(TRIM(O31))=0</formula>
    </cfRule>
  </conditionalFormatting>
  <conditionalFormatting sqref="O32:O33">
    <cfRule type="cellIs" dxfId="450" priority="835" operator="notEqual">
      <formula>H32</formula>
    </cfRule>
  </conditionalFormatting>
  <conditionalFormatting sqref="O34">
    <cfRule type="containsBlanks" dxfId="449" priority="833">
      <formula>LEN(TRIM(O34))=0</formula>
    </cfRule>
  </conditionalFormatting>
  <conditionalFormatting sqref="O35:O36">
    <cfRule type="cellIs" dxfId="448" priority="832" operator="notEqual">
      <formula>H35</formula>
    </cfRule>
  </conditionalFormatting>
  <conditionalFormatting sqref="O37">
    <cfRule type="containsBlanks" dxfId="447" priority="830">
      <formula>LEN(TRIM(O37))=0</formula>
    </cfRule>
  </conditionalFormatting>
  <conditionalFormatting sqref="O38:O39">
    <cfRule type="cellIs" dxfId="446" priority="829" operator="notEqual">
      <formula>H38</formula>
    </cfRule>
  </conditionalFormatting>
  <conditionalFormatting sqref="O40">
    <cfRule type="containsBlanks" dxfId="445" priority="827">
      <formula>LEN(TRIM(O40))=0</formula>
    </cfRule>
  </conditionalFormatting>
  <conditionalFormatting sqref="O41:O42">
    <cfRule type="cellIs" dxfId="444" priority="826" operator="notEqual">
      <formula>H41</formula>
    </cfRule>
  </conditionalFormatting>
  <conditionalFormatting sqref="O43">
    <cfRule type="containsBlanks" dxfId="443" priority="824">
      <formula>LEN(TRIM(O43))=0</formula>
    </cfRule>
  </conditionalFormatting>
  <conditionalFormatting sqref="O44:O45">
    <cfRule type="cellIs" dxfId="442" priority="823" operator="notEqual">
      <formula>H44</formula>
    </cfRule>
  </conditionalFormatting>
  <conditionalFormatting sqref="O46">
    <cfRule type="containsBlanks" dxfId="441" priority="821">
      <formula>LEN(TRIM(O46))=0</formula>
    </cfRule>
  </conditionalFormatting>
  <conditionalFormatting sqref="O47:O48">
    <cfRule type="cellIs" dxfId="440" priority="820" operator="notEqual">
      <formula>H47</formula>
    </cfRule>
  </conditionalFormatting>
  <conditionalFormatting sqref="O49">
    <cfRule type="containsBlanks" dxfId="439" priority="818">
      <formula>LEN(TRIM(O49))=0</formula>
    </cfRule>
  </conditionalFormatting>
  <conditionalFormatting sqref="O50:O51">
    <cfRule type="cellIs" dxfId="438" priority="817" operator="notEqual">
      <formula>H50</formula>
    </cfRule>
  </conditionalFormatting>
  <conditionalFormatting sqref="O52">
    <cfRule type="containsBlanks" dxfId="437" priority="815">
      <formula>LEN(TRIM(O52))=0</formula>
    </cfRule>
  </conditionalFormatting>
  <conditionalFormatting sqref="O53:O54">
    <cfRule type="cellIs" dxfId="436" priority="814" operator="notEqual">
      <formula>H53</formula>
    </cfRule>
  </conditionalFormatting>
  <conditionalFormatting sqref="O55">
    <cfRule type="containsBlanks" dxfId="435" priority="812">
      <formula>LEN(TRIM(O55))=0</formula>
    </cfRule>
  </conditionalFormatting>
  <conditionalFormatting sqref="O56:O57">
    <cfRule type="cellIs" dxfId="434" priority="811" operator="notEqual">
      <formula>H56</formula>
    </cfRule>
  </conditionalFormatting>
  <conditionalFormatting sqref="O58">
    <cfRule type="containsBlanks" dxfId="433" priority="809">
      <formula>LEN(TRIM(O58))=0</formula>
    </cfRule>
  </conditionalFormatting>
  <conditionalFormatting sqref="O59:O60">
    <cfRule type="cellIs" dxfId="432" priority="808" operator="notEqual">
      <formula>H59</formula>
    </cfRule>
  </conditionalFormatting>
  <conditionalFormatting sqref="O61">
    <cfRule type="containsBlanks" dxfId="431" priority="806">
      <formula>LEN(TRIM(O61))=0</formula>
    </cfRule>
  </conditionalFormatting>
  <conditionalFormatting sqref="O62:O63">
    <cfRule type="cellIs" dxfId="430" priority="805" operator="notEqual">
      <formula>H62</formula>
    </cfRule>
  </conditionalFormatting>
  <conditionalFormatting sqref="O64">
    <cfRule type="containsBlanks" dxfId="429" priority="803">
      <formula>LEN(TRIM(O64))=0</formula>
    </cfRule>
  </conditionalFormatting>
  <conditionalFormatting sqref="O65:O66">
    <cfRule type="cellIs" dxfId="428" priority="802" operator="notEqual">
      <formula>H65</formula>
    </cfRule>
  </conditionalFormatting>
  <conditionalFormatting sqref="O67">
    <cfRule type="containsBlanks" dxfId="427" priority="800">
      <formula>LEN(TRIM(O67))=0</formula>
    </cfRule>
  </conditionalFormatting>
  <conditionalFormatting sqref="O68:O69">
    <cfRule type="cellIs" dxfId="426" priority="799" operator="notEqual">
      <formula>H68</formula>
    </cfRule>
  </conditionalFormatting>
  <conditionalFormatting sqref="O70">
    <cfRule type="containsBlanks" dxfId="425" priority="797">
      <formula>LEN(TRIM(O70))=0</formula>
    </cfRule>
  </conditionalFormatting>
  <conditionalFormatting sqref="O71:O72">
    <cfRule type="cellIs" dxfId="424" priority="796" operator="notEqual">
      <formula>H71</formula>
    </cfRule>
  </conditionalFormatting>
  <conditionalFormatting sqref="O73">
    <cfRule type="containsBlanks" dxfId="423" priority="794">
      <formula>LEN(TRIM(O73))=0</formula>
    </cfRule>
  </conditionalFormatting>
  <conditionalFormatting sqref="O74:O75">
    <cfRule type="cellIs" dxfId="422" priority="793" operator="notEqual">
      <formula>H74</formula>
    </cfRule>
  </conditionalFormatting>
  <conditionalFormatting sqref="O76">
    <cfRule type="containsBlanks" dxfId="421" priority="791">
      <formula>LEN(TRIM(O76))=0</formula>
    </cfRule>
  </conditionalFormatting>
  <conditionalFormatting sqref="O77:O78">
    <cfRule type="cellIs" dxfId="420" priority="790" operator="notEqual">
      <formula>H77</formula>
    </cfRule>
  </conditionalFormatting>
  <conditionalFormatting sqref="O79">
    <cfRule type="containsBlanks" dxfId="419" priority="788">
      <formula>LEN(TRIM(O79))=0</formula>
    </cfRule>
  </conditionalFormatting>
  <conditionalFormatting sqref="O80:O81">
    <cfRule type="cellIs" dxfId="418" priority="787" operator="notEqual">
      <formula>H80</formula>
    </cfRule>
  </conditionalFormatting>
  <conditionalFormatting sqref="O82">
    <cfRule type="containsBlanks" dxfId="417" priority="785">
      <formula>LEN(TRIM(O82))=0</formula>
    </cfRule>
  </conditionalFormatting>
  <conditionalFormatting sqref="O83:O84">
    <cfRule type="cellIs" dxfId="416" priority="784" operator="notEqual">
      <formula>H83</formula>
    </cfRule>
  </conditionalFormatting>
  <conditionalFormatting sqref="O85">
    <cfRule type="containsBlanks" dxfId="415" priority="782">
      <formula>LEN(TRIM(O85))=0</formula>
    </cfRule>
  </conditionalFormatting>
  <conditionalFormatting sqref="O86:O87">
    <cfRule type="cellIs" dxfId="414" priority="781" operator="notEqual">
      <formula>H86</formula>
    </cfRule>
  </conditionalFormatting>
  <conditionalFormatting sqref="O88">
    <cfRule type="containsBlanks" dxfId="413" priority="779">
      <formula>LEN(TRIM(O88))=0</formula>
    </cfRule>
  </conditionalFormatting>
  <conditionalFormatting sqref="O89:O90">
    <cfRule type="cellIs" dxfId="412" priority="778" operator="notEqual">
      <formula>H89</formula>
    </cfRule>
  </conditionalFormatting>
  <conditionalFormatting sqref="O91">
    <cfRule type="containsBlanks" dxfId="411" priority="776">
      <formula>LEN(TRIM(O91))=0</formula>
    </cfRule>
  </conditionalFormatting>
  <conditionalFormatting sqref="O92:O93">
    <cfRule type="cellIs" dxfId="410" priority="775" operator="notEqual">
      <formula>H92</formula>
    </cfRule>
  </conditionalFormatting>
  <conditionalFormatting sqref="O94">
    <cfRule type="containsBlanks" dxfId="409" priority="773">
      <formula>LEN(TRIM(O94))=0</formula>
    </cfRule>
  </conditionalFormatting>
  <conditionalFormatting sqref="O95:O96">
    <cfRule type="cellIs" dxfId="408" priority="772" operator="notEqual">
      <formula>H95</formula>
    </cfRule>
  </conditionalFormatting>
  <conditionalFormatting sqref="O97">
    <cfRule type="containsBlanks" dxfId="407" priority="770">
      <formula>LEN(TRIM(O97))=0</formula>
    </cfRule>
  </conditionalFormatting>
  <conditionalFormatting sqref="O98:O99">
    <cfRule type="cellIs" dxfId="406" priority="769" operator="notEqual">
      <formula>H98</formula>
    </cfRule>
  </conditionalFormatting>
  <conditionalFormatting sqref="O100">
    <cfRule type="containsBlanks" dxfId="405" priority="767">
      <formula>LEN(TRIM(O100))=0</formula>
    </cfRule>
  </conditionalFormatting>
  <conditionalFormatting sqref="O101:O102">
    <cfRule type="cellIs" dxfId="404" priority="766" operator="notEqual">
      <formula>H101</formula>
    </cfRule>
  </conditionalFormatting>
  <conditionalFormatting sqref="O103">
    <cfRule type="containsBlanks" dxfId="403" priority="764">
      <formula>LEN(TRIM(O103))=0</formula>
    </cfRule>
  </conditionalFormatting>
  <conditionalFormatting sqref="O104:O105">
    <cfRule type="cellIs" dxfId="402" priority="763" operator="notEqual">
      <formula>H104</formula>
    </cfRule>
  </conditionalFormatting>
  <conditionalFormatting sqref="O106">
    <cfRule type="containsBlanks" dxfId="401" priority="761">
      <formula>LEN(TRIM(O106))=0</formula>
    </cfRule>
  </conditionalFormatting>
  <conditionalFormatting sqref="O107:O108">
    <cfRule type="cellIs" dxfId="400" priority="760" operator="notEqual">
      <formula>H107</formula>
    </cfRule>
  </conditionalFormatting>
  <conditionalFormatting sqref="O109">
    <cfRule type="containsBlanks" dxfId="399" priority="758">
      <formula>LEN(TRIM(O109))=0</formula>
    </cfRule>
  </conditionalFormatting>
  <conditionalFormatting sqref="O110:O111">
    <cfRule type="cellIs" dxfId="398" priority="757" operator="notEqual">
      <formula>H110</formula>
    </cfRule>
  </conditionalFormatting>
  <conditionalFormatting sqref="O112">
    <cfRule type="containsBlanks" dxfId="397" priority="755">
      <formula>LEN(TRIM(O112))=0</formula>
    </cfRule>
  </conditionalFormatting>
  <conditionalFormatting sqref="O113:O114">
    <cfRule type="cellIs" dxfId="396" priority="754" operator="notEqual">
      <formula>H113</formula>
    </cfRule>
  </conditionalFormatting>
  <conditionalFormatting sqref="O115">
    <cfRule type="containsBlanks" dxfId="395" priority="752">
      <formula>LEN(TRIM(O115))=0</formula>
    </cfRule>
  </conditionalFormatting>
  <conditionalFormatting sqref="O116:O117">
    <cfRule type="cellIs" dxfId="394" priority="751" operator="notEqual">
      <formula>H116</formula>
    </cfRule>
  </conditionalFormatting>
  <conditionalFormatting sqref="O118">
    <cfRule type="containsBlanks" dxfId="393" priority="749">
      <formula>LEN(TRIM(O118))=0</formula>
    </cfRule>
  </conditionalFormatting>
  <conditionalFormatting sqref="O119:O120">
    <cfRule type="cellIs" dxfId="392" priority="748" operator="notEqual">
      <formula>H119</formula>
    </cfRule>
  </conditionalFormatting>
  <conditionalFormatting sqref="O121">
    <cfRule type="containsBlanks" dxfId="391" priority="746">
      <formula>LEN(TRIM(O121))=0</formula>
    </cfRule>
  </conditionalFormatting>
  <conditionalFormatting sqref="O122:O123">
    <cfRule type="cellIs" dxfId="390" priority="745" operator="notEqual">
      <formula>H122</formula>
    </cfRule>
  </conditionalFormatting>
  <conditionalFormatting sqref="O124">
    <cfRule type="containsBlanks" dxfId="389" priority="743">
      <formula>LEN(TRIM(O124))=0</formula>
    </cfRule>
  </conditionalFormatting>
  <conditionalFormatting sqref="O125:O126">
    <cfRule type="cellIs" dxfId="388" priority="742" operator="notEqual">
      <formula>H125</formula>
    </cfRule>
  </conditionalFormatting>
  <conditionalFormatting sqref="O127">
    <cfRule type="containsBlanks" dxfId="387" priority="740">
      <formula>LEN(TRIM(O127))=0</formula>
    </cfRule>
  </conditionalFormatting>
  <conditionalFormatting sqref="O128:O129">
    <cfRule type="cellIs" dxfId="386" priority="739" operator="notEqual">
      <formula>H128</formula>
    </cfRule>
  </conditionalFormatting>
  <conditionalFormatting sqref="O130">
    <cfRule type="containsBlanks" dxfId="385" priority="737">
      <formula>LEN(TRIM(O130))=0</formula>
    </cfRule>
  </conditionalFormatting>
  <conditionalFormatting sqref="O131:O132">
    <cfRule type="cellIs" dxfId="384" priority="736" operator="notEqual">
      <formula>H131</formula>
    </cfRule>
  </conditionalFormatting>
  <conditionalFormatting sqref="O133">
    <cfRule type="containsBlanks" dxfId="383" priority="734">
      <formula>LEN(TRIM(O133))=0</formula>
    </cfRule>
  </conditionalFormatting>
  <conditionalFormatting sqref="O134:O135">
    <cfRule type="cellIs" dxfId="382" priority="733" operator="notEqual">
      <formula>H134</formula>
    </cfRule>
  </conditionalFormatting>
  <conditionalFormatting sqref="O136">
    <cfRule type="containsBlanks" dxfId="381" priority="731">
      <formula>LEN(TRIM(O136))=0</formula>
    </cfRule>
  </conditionalFormatting>
  <conditionalFormatting sqref="O137:O138">
    <cfRule type="cellIs" dxfId="380" priority="730" operator="notEqual">
      <formula>H137</formula>
    </cfRule>
  </conditionalFormatting>
  <conditionalFormatting sqref="O139">
    <cfRule type="containsBlanks" dxfId="379" priority="728">
      <formula>LEN(TRIM(O139))=0</formula>
    </cfRule>
  </conditionalFormatting>
  <conditionalFormatting sqref="O140:O141">
    <cfRule type="cellIs" dxfId="378" priority="727" operator="notEqual">
      <formula>H140</formula>
    </cfRule>
  </conditionalFormatting>
  <conditionalFormatting sqref="O142">
    <cfRule type="containsBlanks" dxfId="377" priority="725">
      <formula>LEN(TRIM(O142))=0</formula>
    </cfRule>
  </conditionalFormatting>
  <conditionalFormatting sqref="O143:O144">
    <cfRule type="cellIs" dxfId="376" priority="724" operator="notEqual">
      <formula>H143</formula>
    </cfRule>
  </conditionalFormatting>
  <conditionalFormatting sqref="O145">
    <cfRule type="containsBlanks" dxfId="375" priority="722">
      <formula>LEN(TRIM(O145))=0</formula>
    </cfRule>
  </conditionalFormatting>
  <conditionalFormatting sqref="O146:O147">
    <cfRule type="cellIs" dxfId="374" priority="721" operator="notEqual">
      <formula>H146</formula>
    </cfRule>
  </conditionalFormatting>
  <conditionalFormatting sqref="O148">
    <cfRule type="containsBlanks" dxfId="373" priority="719">
      <formula>LEN(TRIM(O148))=0</formula>
    </cfRule>
  </conditionalFormatting>
  <conditionalFormatting sqref="O149:O150">
    <cfRule type="cellIs" dxfId="372" priority="718" operator="notEqual">
      <formula>H149</formula>
    </cfRule>
  </conditionalFormatting>
  <conditionalFormatting sqref="O151">
    <cfRule type="containsBlanks" dxfId="371" priority="716">
      <formula>LEN(TRIM(O151))=0</formula>
    </cfRule>
  </conditionalFormatting>
  <conditionalFormatting sqref="O152:O153">
    <cfRule type="cellIs" dxfId="370" priority="715" operator="notEqual">
      <formula>H152</formula>
    </cfRule>
  </conditionalFormatting>
  <conditionalFormatting sqref="O154">
    <cfRule type="containsBlanks" dxfId="369" priority="713">
      <formula>LEN(TRIM(O154))=0</formula>
    </cfRule>
  </conditionalFormatting>
  <conditionalFormatting sqref="O155:O156">
    <cfRule type="cellIs" dxfId="368" priority="712" operator="notEqual">
      <formula>H155</formula>
    </cfRule>
  </conditionalFormatting>
  <conditionalFormatting sqref="O157">
    <cfRule type="containsBlanks" dxfId="367" priority="710">
      <formula>LEN(TRIM(O157))=0</formula>
    </cfRule>
  </conditionalFormatting>
  <conditionalFormatting sqref="O158:O159">
    <cfRule type="cellIs" dxfId="366" priority="709" operator="notEqual">
      <formula>H158</formula>
    </cfRule>
  </conditionalFormatting>
  <conditionalFormatting sqref="O160">
    <cfRule type="containsBlanks" dxfId="365" priority="707">
      <formula>LEN(TRIM(O160))=0</formula>
    </cfRule>
  </conditionalFormatting>
  <conditionalFormatting sqref="O161:O162">
    <cfRule type="cellIs" dxfId="364" priority="706" operator="notEqual">
      <formula>H161</formula>
    </cfRule>
  </conditionalFormatting>
  <conditionalFormatting sqref="O163">
    <cfRule type="containsBlanks" dxfId="363" priority="704">
      <formula>LEN(TRIM(O163))=0</formula>
    </cfRule>
  </conditionalFormatting>
  <conditionalFormatting sqref="O164:O165">
    <cfRule type="cellIs" dxfId="362" priority="703" operator="notEqual">
      <formula>H164</formula>
    </cfRule>
  </conditionalFormatting>
  <conditionalFormatting sqref="O166">
    <cfRule type="containsBlanks" dxfId="361" priority="701">
      <formula>LEN(TRIM(O166))=0</formula>
    </cfRule>
  </conditionalFormatting>
  <conditionalFormatting sqref="O167:O168">
    <cfRule type="cellIs" dxfId="360" priority="700" operator="notEqual">
      <formula>H167</formula>
    </cfRule>
  </conditionalFormatting>
  <conditionalFormatting sqref="O169">
    <cfRule type="containsBlanks" dxfId="359" priority="698">
      <formula>LEN(TRIM(O169))=0</formula>
    </cfRule>
  </conditionalFormatting>
  <conditionalFormatting sqref="O170:O171">
    <cfRule type="cellIs" dxfId="358" priority="697" operator="notEqual">
      <formula>H170</formula>
    </cfRule>
  </conditionalFormatting>
  <conditionalFormatting sqref="O172">
    <cfRule type="containsBlanks" dxfId="357" priority="695">
      <formula>LEN(TRIM(O172))=0</formula>
    </cfRule>
  </conditionalFormatting>
  <conditionalFormatting sqref="O173:O174">
    <cfRule type="cellIs" dxfId="356" priority="694" operator="notEqual">
      <formula>H173</formula>
    </cfRule>
  </conditionalFormatting>
  <conditionalFormatting sqref="O175">
    <cfRule type="containsBlanks" dxfId="355" priority="692">
      <formula>LEN(TRIM(O175))=0</formula>
    </cfRule>
  </conditionalFormatting>
  <conditionalFormatting sqref="O176:O177">
    <cfRule type="cellIs" dxfId="354" priority="691" operator="notEqual">
      <formula>H176</formula>
    </cfRule>
  </conditionalFormatting>
  <conditionalFormatting sqref="O178">
    <cfRule type="containsBlanks" dxfId="353" priority="689">
      <formula>LEN(TRIM(O178))=0</formula>
    </cfRule>
  </conditionalFormatting>
  <conditionalFormatting sqref="O179:O180">
    <cfRule type="cellIs" dxfId="352" priority="688" operator="notEqual">
      <formula>H179</formula>
    </cfRule>
  </conditionalFormatting>
  <conditionalFormatting sqref="O181">
    <cfRule type="containsBlanks" dxfId="351" priority="686">
      <formula>LEN(TRIM(O181))=0</formula>
    </cfRule>
  </conditionalFormatting>
  <conditionalFormatting sqref="O182:O183">
    <cfRule type="cellIs" dxfId="350" priority="685" operator="notEqual">
      <formula>H182</formula>
    </cfRule>
  </conditionalFormatting>
  <conditionalFormatting sqref="O184">
    <cfRule type="containsBlanks" dxfId="349" priority="683">
      <formula>LEN(TRIM(O184))=0</formula>
    </cfRule>
  </conditionalFormatting>
  <conditionalFormatting sqref="O185:O186">
    <cfRule type="cellIs" dxfId="348" priority="682" operator="notEqual">
      <formula>H185</formula>
    </cfRule>
  </conditionalFormatting>
  <conditionalFormatting sqref="O187">
    <cfRule type="containsBlanks" dxfId="347" priority="680">
      <formula>LEN(TRIM(O187))=0</formula>
    </cfRule>
  </conditionalFormatting>
  <conditionalFormatting sqref="O188:O189">
    <cfRule type="cellIs" dxfId="346" priority="679" operator="notEqual">
      <formula>H188</formula>
    </cfRule>
  </conditionalFormatting>
  <conditionalFormatting sqref="O190">
    <cfRule type="containsBlanks" dxfId="345" priority="677">
      <formula>LEN(TRIM(O190))=0</formula>
    </cfRule>
  </conditionalFormatting>
  <conditionalFormatting sqref="O191:O192">
    <cfRule type="cellIs" dxfId="344" priority="676" operator="notEqual">
      <formula>H191</formula>
    </cfRule>
  </conditionalFormatting>
  <conditionalFormatting sqref="O193">
    <cfRule type="containsBlanks" dxfId="343" priority="674">
      <formula>LEN(TRIM(O193))=0</formula>
    </cfRule>
  </conditionalFormatting>
  <conditionalFormatting sqref="O194:O195">
    <cfRule type="cellIs" dxfId="342" priority="673" operator="notEqual">
      <formula>H194</formula>
    </cfRule>
  </conditionalFormatting>
  <conditionalFormatting sqref="O196">
    <cfRule type="containsBlanks" dxfId="341" priority="671">
      <formula>LEN(TRIM(O196))=0</formula>
    </cfRule>
  </conditionalFormatting>
  <conditionalFormatting sqref="O197:O198">
    <cfRule type="cellIs" dxfId="340" priority="670" operator="notEqual">
      <formula>H197</formula>
    </cfRule>
  </conditionalFormatting>
  <conditionalFormatting sqref="O199">
    <cfRule type="containsBlanks" dxfId="339" priority="668">
      <formula>LEN(TRIM(O199))=0</formula>
    </cfRule>
  </conditionalFormatting>
  <conditionalFormatting sqref="O200:O201">
    <cfRule type="cellIs" dxfId="338" priority="667" operator="notEqual">
      <formula>H200</formula>
    </cfRule>
  </conditionalFormatting>
  <conditionalFormatting sqref="O202">
    <cfRule type="containsBlanks" dxfId="337" priority="665">
      <formula>LEN(TRIM(O202))=0</formula>
    </cfRule>
  </conditionalFormatting>
  <conditionalFormatting sqref="O203:O204">
    <cfRule type="cellIs" dxfId="336" priority="664" operator="notEqual">
      <formula>H203</formula>
    </cfRule>
  </conditionalFormatting>
  <conditionalFormatting sqref="O205">
    <cfRule type="containsBlanks" dxfId="335" priority="662">
      <formula>LEN(TRIM(O205))=0</formula>
    </cfRule>
  </conditionalFormatting>
  <conditionalFormatting sqref="O206:O207">
    <cfRule type="cellIs" dxfId="334" priority="661" operator="notEqual">
      <formula>H206</formula>
    </cfRule>
  </conditionalFormatting>
  <conditionalFormatting sqref="O208">
    <cfRule type="containsBlanks" dxfId="333" priority="659">
      <formula>LEN(TRIM(O208))=0</formula>
    </cfRule>
  </conditionalFormatting>
  <conditionalFormatting sqref="O209:O210">
    <cfRule type="cellIs" dxfId="332" priority="658" operator="notEqual">
      <formula>H209</formula>
    </cfRule>
  </conditionalFormatting>
  <conditionalFormatting sqref="O211">
    <cfRule type="containsBlanks" dxfId="331" priority="656">
      <formula>LEN(TRIM(O211))=0</formula>
    </cfRule>
  </conditionalFormatting>
  <conditionalFormatting sqref="O212:O213">
    <cfRule type="cellIs" dxfId="330" priority="655" operator="notEqual">
      <formula>H212</formula>
    </cfRule>
  </conditionalFormatting>
  <conditionalFormatting sqref="O214">
    <cfRule type="containsBlanks" dxfId="329" priority="653">
      <formula>LEN(TRIM(O214))=0</formula>
    </cfRule>
  </conditionalFormatting>
  <conditionalFormatting sqref="O215:O216">
    <cfRule type="cellIs" dxfId="328" priority="652" operator="notEqual">
      <formula>H215</formula>
    </cfRule>
  </conditionalFormatting>
  <conditionalFormatting sqref="O217">
    <cfRule type="containsBlanks" dxfId="327" priority="650">
      <formula>LEN(TRIM(O217))=0</formula>
    </cfRule>
  </conditionalFormatting>
  <conditionalFormatting sqref="O218:O219">
    <cfRule type="cellIs" dxfId="326" priority="649" operator="notEqual">
      <formula>H218</formula>
    </cfRule>
  </conditionalFormatting>
  <conditionalFormatting sqref="O220">
    <cfRule type="containsBlanks" dxfId="325" priority="647">
      <formula>LEN(TRIM(O220))=0</formula>
    </cfRule>
  </conditionalFormatting>
  <conditionalFormatting sqref="O221:O222">
    <cfRule type="cellIs" dxfId="324" priority="646" operator="notEqual">
      <formula>H221</formula>
    </cfRule>
  </conditionalFormatting>
  <conditionalFormatting sqref="O223">
    <cfRule type="containsBlanks" dxfId="323" priority="644">
      <formula>LEN(TRIM(O223))=0</formula>
    </cfRule>
  </conditionalFormatting>
  <conditionalFormatting sqref="O224:O225">
    <cfRule type="cellIs" dxfId="322" priority="643" operator="notEqual">
      <formula>H224</formula>
    </cfRule>
  </conditionalFormatting>
  <conditionalFormatting sqref="O226">
    <cfRule type="containsBlanks" dxfId="321" priority="641">
      <formula>LEN(TRIM(O226))=0</formula>
    </cfRule>
  </conditionalFormatting>
  <conditionalFormatting sqref="O227:O228">
    <cfRule type="cellIs" dxfId="320" priority="640" operator="notEqual">
      <formula>H227</formula>
    </cfRule>
  </conditionalFormatting>
  <conditionalFormatting sqref="O229">
    <cfRule type="containsBlanks" dxfId="319" priority="638">
      <formula>LEN(TRIM(O229))=0</formula>
    </cfRule>
  </conditionalFormatting>
  <conditionalFormatting sqref="O230:O231">
    <cfRule type="cellIs" dxfId="318" priority="637" operator="notEqual">
      <formula>H230</formula>
    </cfRule>
  </conditionalFormatting>
  <conditionalFormatting sqref="O232">
    <cfRule type="containsBlanks" dxfId="317" priority="635">
      <formula>LEN(TRIM(O232))=0</formula>
    </cfRule>
  </conditionalFormatting>
  <conditionalFormatting sqref="O233:O234">
    <cfRule type="cellIs" dxfId="316" priority="634" operator="notEqual">
      <formula>H233</formula>
    </cfRule>
  </conditionalFormatting>
  <conditionalFormatting sqref="O235">
    <cfRule type="containsBlanks" dxfId="315" priority="632">
      <formula>LEN(TRIM(O235))=0</formula>
    </cfRule>
  </conditionalFormatting>
  <conditionalFormatting sqref="O236:O237">
    <cfRule type="cellIs" dxfId="314" priority="631" operator="notEqual">
      <formula>H236</formula>
    </cfRule>
  </conditionalFormatting>
  <conditionalFormatting sqref="O238">
    <cfRule type="containsBlanks" dxfId="313" priority="629">
      <formula>LEN(TRIM(O238))=0</formula>
    </cfRule>
  </conditionalFormatting>
  <conditionalFormatting sqref="O239:O240">
    <cfRule type="cellIs" dxfId="312" priority="628" operator="notEqual">
      <formula>H239</formula>
    </cfRule>
  </conditionalFormatting>
  <conditionalFormatting sqref="Q11:Q12">
    <cfRule type="cellIs" dxfId="311" priority="859" operator="notEqual">
      <formula>H11</formula>
    </cfRule>
  </conditionalFormatting>
  <conditionalFormatting sqref="Q14:Q15">
    <cfRule type="cellIs" dxfId="310" priority="625" operator="notEqual">
      <formula>H14</formula>
    </cfRule>
  </conditionalFormatting>
  <conditionalFormatting sqref="Q17:Q18">
    <cfRule type="cellIs" dxfId="309" priority="620" operator="notEqual">
      <formula>H17</formula>
    </cfRule>
  </conditionalFormatting>
  <conditionalFormatting sqref="Q20:Q21">
    <cfRule type="cellIs" dxfId="308" priority="615" operator="notEqual">
      <formula>H20</formula>
    </cfRule>
  </conditionalFormatting>
  <conditionalFormatting sqref="Q23:Q24">
    <cfRule type="cellIs" dxfId="307" priority="610" operator="notEqual">
      <formula>H23</formula>
    </cfRule>
  </conditionalFormatting>
  <conditionalFormatting sqref="Q26:Q27">
    <cfRule type="cellIs" dxfId="306" priority="605" operator="notEqual">
      <formula>H26</formula>
    </cfRule>
  </conditionalFormatting>
  <conditionalFormatting sqref="Q29:Q30">
    <cfRule type="cellIs" dxfId="305" priority="600" operator="notEqual">
      <formula>H29</formula>
    </cfRule>
  </conditionalFormatting>
  <conditionalFormatting sqref="Q32:Q33">
    <cfRule type="cellIs" dxfId="304" priority="595" operator="notEqual">
      <formula>H32</formula>
    </cfRule>
  </conditionalFormatting>
  <conditionalFormatting sqref="Q35:Q36">
    <cfRule type="cellIs" dxfId="303" priority="590" operator="notEqual">
      <formula>H35</formula>
    </cfRule>
  </conditionalFormatting>
  <conditionalFormatting sqref="Q38:Q39">
    <cfRule type="cellIs" dxfId="302" priority="585" operator="notEqual">
      <formula>H38</formula>
    </cfRule>
  </conditionalFormatting>
  <conditionalFormatting sqref="Q41:Q42">
    <cfRule type="cellIs" dxfId="301" priority="580" operator="notEqual">
      <formula>H41</formula>
    </cfRule>
  </conditionalFormatting>
  <conditionalFormatting sqref="Q44:Q45">
    <cfRule type="cellIs" dxfId="300" priority="575" operator="notEqual">
      <formula>H44</formula>
    </cfRule>
  </conditionalFormatting>
  <conditionalFormatting sqref="Q47:Q48">
    <cfRule type="cellIs" dxfId="299" priority="570" operator="notEqual">
      <formula>H47</formula>
    </cfRule>
  </conditionalFormatting>
  <conditionalFormatting sqref="Q50:Q51">
    <cfRule type="cellIs" dxfId="298" priority="565" operator="notEqual">
      <formula>H50</formula>
    </cfRule>
  </conditionalFormatting>
  <conditionalFormatting sqref="Q53:Q54">
    <cfRule type="cellIs" dxfId="297" priority="560" operator="notEqual">
      <formula>H53</formula>
    </cfRule>
  </conditionalFormatting>
  <conditionalFormatting sqref="Q56:Q57">
    <cfRule type="cellIs" dxfId="296" priority="555" operator="notEqual">
      <formula>H56</formula>
    </cfRule>
  </conditionalFormatting>
  <conditionalFormatting sqref="Q59:Q60">
    <cfRule type="cellIs" dxfId="295" priority="550" operator="notEqual">
      <formula>H59</formula>
    </cfRule>
  </conditionalFormatting>
  <conditionalFormatting sqref="Q62:Q63">
    <cfRule type="cellIs" dxfId="294" priority="545" operator="notEqual">
      <formula>H62</formula>
    </cfRule>
  </conditionalFormatting>
  <conditionalFormatting sqref="Q65:Q66">
    <cfRule type="cellIs" dxfId="293" priority="540" operator="notEqual">
      <formula>H65</formula>
    </cfRule>
  </conditionalFormatting>
  <conditionalFormatting sqref="Q68:Q69">
    <cfRule type="cellIs" dxfId="292" priority="535" operator="notEqual">
      <formula>H68</formula>
    </cfRule>
  </conditionalFormatting>
  <conditionalFormatting sqref="Q71:Q72">
    <cfRule type="cellIs" dxfId="291" priority="530" operator="notEqual">
      <formula>H71</formula>
    </cfRule>
  </conditionalFormatting>
  <conditionalFormatting sqref="Q74:Q75">
    <cfRule type="cellIs" dxfId="290" priority="525" operator="notEqual">
      <formula>H74</formula>
    </cfRule>
  </conditionalFormatting>
  <conditionalFormatting sqref="Q77:Q78">
    <cfRule type="cellIs" dxfId="289" priority="520" operator="notEqual">
      <formula>H77</formula>
    </cfRule>
  </conditionalFormatting>
  <conditionalFormatting sqref="Q80:Q81">
    <cfRule type="cellIs" dxfId="288" priority="515" operator="notEqual">
      <formula>H80</formula>
    </cfRule>
  </conditionalFormatting>
  <conditionalFormatting sqref="Q83:Q84">
    <cfRule type="cellIs" dxfId="287" priority="510" operator="notEqual">
      <formula>H83</formula>
    </cfRule>
  </conditionalFormatting>
  <conditionalFormatting sqref="Q86:Q87">
    <cfRule type="cellIs" dxfId="286" priority="505" operator="notEqual">
      <formula>H86</formula>
    </cfRule>
  </conditionalFormatting>
  <conditionalFormatting sqref="Q89:Q90">
    <cfRule type="cellIs" dxfId="285" priority="500" operator="notEqual">
      <formula>H89</formula>
    </cfRule>
  </conditionalFormatting>
  <conditionalFormatting sqref="Q92:Q93">
    <cfRule type="cellIs" dxfId="284" priority="495" operator="notEqual">
      <formula>H92</formula>
    </cfRule>
  </conditionalFormatting>
  <conditionalFormatting sqref="Q95:Q96">
    <cfRule type="cellIs" dxfId="283" priority="490" operator="notEqual">
      <formula>H95</formula>
    </cfRule>
  </conditionalFormatting>
  <conditionalFormatting sqref="Q98:Q99">
    <cfRule type="cellIs" dxfId="282" priority="485" operator="notEqual">
      <formula>H98</formula>
    </cfRule>
  </conditionalFormatting>
  <conditionalFormatting sqref="Q101:Q102">
    <cfRule type="cellIs" dxfId="281" priority="480" operator="notEqual">
      <formula>H101</formula>
    </cfRule>
  </conditionalFormatting>
  <conditionalFormatting sqref="Q104:Q105">
    <cfRule type="cellIs" dxfId="280" priority="475" operator="notEqual">
      <formula>H104</formula>
    </cfRule>
  </conditionalFormatting>
  <conditionalFormatting sqref="Q107:Q108">
    <cfRule type="cellIs" dxfId="279" priority="470" operator="notEqual">
      <formula>H107</formula>
    </cfRule>
  </conditionalFormatting>
  <conditionalFormatting sqref="Q110:Q111">
    <cfRule type="cellIs" dxfId="278" priority="465" operator="notEqual">
      <formula>H110</formula>
    </cfRule>
  </conditionalFormatting>
  <conditionalFormatting sqref="Q113:Q114">
    <cfRule type="cellIs" dxfId="277" priority="460" operator="notEqual">
      <formula>H113</formula>
    </cfRule>
  </conditionalFormatting>
  <conditionalFormatting sqref="Q116:Q117">
    <cfRule type="cellIs" dxfId="276" priority="455" operator="notEqual">
      <formula>H116</formula>
    </cfRule>
  </conditionalFormatting>
  <conditionalFormatting sqref="Q119:Q120">
    <cfRule type="cellIs" dxfId="275" priority="450" operator="notEqual">
      <formula>H119</formula>
    </cfRule>
  </conditionalFormatting>
  <conditionalFormatting sqref="Q122:Q123">
    <cfRule type="cellIs" dxfId="274" priority="445" operator="notEqual">
      <formula>H122</formula>
    </cfRule>
  </conditionalFormatting>
  <conditionalFormatting sqref="Q125:Q126">
    <cfRule type="cellIs" dxfId="273" priority="440" operator="notEqual">
      <formula>H125</formula>
    </cfRule>
  </conditionalFormatting>
  <conditionalFormatting sqref="Q128:Q129">
    <cfRule type="cellIs" dxfId="272" priority="435" operator="notEqual">
      <formula>H128</formula>
    </cfRule>
  </conditionalFormatting>
  <conditionalFormatting sqref="Q131:Q132">
    <cfRule type="cellIs" dxfId="271" priority="430" operator="notEqual">
      <formula>H131</formula>
    </cfRule>
  </conditionalFormatting>
  <conditionalFormatting sqref="Q134:Q135">
    <cfRule type="cellIs" dxfId="270" priority="425" operator="notEqual">
      <formula>H134</formula>
    </cfRule>
  </conditionalFormatting>
  <conditionalFormatting sqref="Q137:Q138">
    <cfRule type="cellIs" dxfId="269" priority="420" operator="notEqual">
      <formula>H137</formula>
    </cfRule>
  </conditionalFormatting>
  <conditionalFormatting sqref="Q140:Q141">
    <cfRule type="cellIs" dxfId="268" priority="415" operator="notEqual">
      <formula>H140</formula>
    </cfRule>
  </conditionalFormatting>
  <conditionalFormatting sqref="Q143:Q144">
    <cfRule type="cellIs" dxfId="267" priority="410" operator="notEqual">
      <formula>H143</formula>
    </cfRule>
  </conditionalFormatting>
  <conditionalFormatting sqref="Q146:Q147">
    <cfRule type="cellIs" dxfId="266" priority="405" operator="notEqual">
      <formula>H146</formula>
    </cfRule>
  </conditionalFormatting>
  <conditionalFormatting sqref="Q149:Q150">
    <cfRule type="cellIs" dxfId="265" priority="400" operator="notEqual">
      <formula>H149</formula>
    </cfRule>
  </conditionalFormatting>
  <conditionalFormatting sqref="Q152:Q153">
    <cfRule type="cellIs" dxfId="264" priority="395" operator="notEqual">
      <formula>H152</formula>
    </cfRule>
  </conditionalFormatting>
  <conditionalFormatting sqref="Q155:Q156">
    <cfRule type="cellIs" dxfId="263" priority="390" operator="notEqual">
      <formula>H155</formula>
    </cfRule>
  </conditionalFormatting>
  <conditionalFormatting sqref="Q158:Q159">
    <cfRule type="cellIs" dxfId="262" priority="385" operator="notEqual">
      <formula>H158</formula>
    </cfRule>
  </conditionalFormatting>
  <conditionalFormatting sqref="Q161:Q162">
    <cfRule type="cellIs" dxfId="261" priority="380" operator="notEqual">
      <formula>H161</formula>
    </cfRule>
  </conditionalFormatting>
  <conditionalFormatting sqref="Q164:Q165">
    <cfRule type="cellIs" dxfId="260" priority="375" operator="notEqual">
      <formula>H164</formula>
    </cfRule>
  </conditionalFormatting>
  <conditionalFormatting sqref="Q167:Q168">
    <cfRule type="cellIs" dxfId="259" priority="370" operator="notEqual">
      <formula>H167</formula>
    </cfRule>
  </conditionalFormatting>
  <conditionalFormatting sqref="Q170:Q171">
    <cfRule type="cellIs" dxfId="258" priority="365" operator="notEqual">
      <formula>H170</formula>
    </cfRule>
  </conditionalFormatting>
  <conditionalFormatting sqref="Q173:Q174">
    <cfRule type="cellIs" dxfId="257" priority="360" operator="notEqual">
      <formula>H173</formula>
    </cfRule>
  </conditionalFormatting>
  <conditionalFormatting sqref="Q176:Q177">
    <cfRule type="cellIs" dxfId="256" priority="355" operator="notEqual">
      <formula>H176</formula>
    </cfRule>
  </conditionalFormatting>
  <conditionalFormatting sqref="Q179:Q180">
    <cfRule type="cellIs" dxfId="255" priority="350" operator="notEqual">
      <formula>H179</formula>
    </cfRule>
  </conditionalFormatting>
  <conditionalFormatting sqref="Q182:Q183">
    <cfRule type="cellIs" dxfId="254" priority="345" operator="notEqual">
      <formula>H182</formula>
    </cfRule>
  </conditionalFormatting>
  <conditionalFormatting sqref="Q185:Q186">
    <cfRule type="cellIs" dxfId="253" priority="340" operator="notEqual">
      <formula>H185</formula>
    </cfRule>
  </conditionalFormatting>
  <conditionalFormatting sqref="Q188:Q189">
    <cfRule type="cellIs" dxfId="252" priority="335" operator="notEqual">
      <formula>H188</formula>
    </cfRule>
  </conditionalFormatting>
  <conditionalFormatting sqref="Q191:Q192">
    <cfRule type="cellIs" dxfId="251" priority="330" operator="notEqual">
      <formula>H191</formula>
    </cfRule>
  </conditionalFormatting>
  <conditionalFormatting sqref="Q194:Q195">
    <cfRule type="cellIs" dxfId="250" priority="325" operator="notEqual">
      <formula>H194</formula>
    </cfRule>
  </conditionalFormatting>
  <conditionalFormatting sqref="Q197:Q198">
    <cfRule type="cellIs" dxfId="249" priority="320" operator="notEqual">
      <formula>H197</formula>
    </cfRule>
  </conditionalFormatting>
  <conditionalFormatting sqref="Q200:Q201">
    <cfRule type="cellIs" dxfId="248" priority="315" operator="notEqual">
      <formula>H200</formula>
    </cfRule>
  </conditionalFormatting>
  <conditionalFormatting sqref="Q203:Q204">
    <cfRule type="cellIs" dxfId="247" priority="310" operator="notEqual">
      <formula>H203</formula>
    </cfRule>
  </conditionalFormatting>
  <conditionalFormatting sqref="Q206:Q207">
    <cfRule type="cellIs" dxfId="246" priority="305" operator="notEqual">
      <formula>H206</formula>
    </cfRule>
  </conditionalFormatting>
  <conditionalFormatting sqref="Q209:Q210">
    <cfRule type="cellIs" dxfId="245" priority="300" operator="notEqual">
      <formula>H209</formula>
    </cfRule>
  </conditionalFormatting>
  <conditionalFormatting sqref="Q212:Q213">
    <cfRule type="cellIs" dxfId="244" priority="295" operator="notEqual">
      <formula>H212</formula>
    </cfRule>
  </conditionalFormatting>
  <conditionalFormatting sqref="Q215:Q216">
    <cfRule type="cellIs" dxfId="243" priority="290" operator="notEqual">
      <formula>H215</formula>
    </cfRule>
  </conditionalFormatting>
  <conditionalFormatting sqref="Q218:Q219">
    <cfRule type="cellIs" dxfId="242" priority="285" operator="notEqual">
      <formula>H218</formula>
    </cfRule>
  </conditionalFormatting>
  <conditionalFormatting sqref="Q221:Q222">
    <cfRule type="cellIs" dxfId="241" priority="280" operator="notEqual">
      <formula>H221</formula>
    </cfRule>
  </conditionalFormatting>
  <conditionalFormatting sqref="Q224:Q225">
    <cfRule type="cellIs" dxfId="240" priority="275" operator="notEqual">
      <formula>H224</formula>
    </cfRule>
  </conditionalFormatting>
  <conditionalFormatting sqref="Q227:Q228">
    <cfRule type="cellIs" dxfId="239" priority="270" operator="notEqual">
      <formula>H227</formula>
    </cfRule>
  </conditionalFormatting>
  <conditionalFormatting sqref="Q230:Q231">
    <cfRule type="cellIs" dxfId="238" priority="265" operator="notEqual">
      <formula>H230</formula>
    </cfRule>
  </conditionalFormatting>
  <conditionalFormatting sqref="Q233:Q234">
    <cfRule type="cellIs" dxfId="237" priority="260" operator="notEqual">
      <formula>H233</formula>
    </cfRule>
  </conditionalFormatting>
  <conditionalFormatting sqref="Q236:Q237">
    <cfRule type="cellIs" dxfId="236" priority="255" operator="notEqual">
      <formula>H236</formula>
    </cfRule>
  </conditionalFormatting>
  <conditionalFormatting sqref="Q239:Q240">
    <cfRule type="cellIs" dxfId="235" priority="250" operator="notEqual">
      <formula>H239</formula>
    </cfRule>
  </conditionalFormatting>
  <conditionalFormatting sqref="Q10:S10">
    <cfRule type="containsBlanks" dxfId="234" priority="861">
      <formula>LEN(TRIM(Q10))=0</formula>
    </cfRule>
  </conditionalFormatting>
  <conditionalFormatting sqref="Q13:S13">
    <cfRule type="containsBlanks" dxfId="233" priority="626">
      <formula>LEN(TRIM(Q13))=0</formula>
    </cfRule>
  </conditionalFormatting>
  <conditionalFormatting sqref="Q16:S16">
    <cfRule type="containsBlanks" dxfId="232" priority="621">
      <formula>LEN(TRIM(Q16))=0</formula>
    </cfRule>
  </conditionalFormatting>
  <conditionalFormatting sqref="Q19:S19">
    <cfRule type="containsBlanks" dxfId="231" priority="616">
      <formula>LEN(TRIM(Q19))=0</formula>
    </cfRule>
  </conditionalFormatting>
  <conditionalFormatting sqref="Q22:S22">
    <cfRule type="containsBlanks" dxfId="230" priority="611">
      <formula>LEN(TRIM(Q22))=0</formula>
    </cfRule>
  </conditionalFormatting>
  <conditionalFormatting sqref="Q25:S25">
    <cfRule type="containsBlanks" dxfId="229" priority="606">
      <formula>LEN(TRIM(Q25))=0</formula>
    </cfRule>
  </conditionalFormatting>
  <conditionalFormatting sqref="Q28:S28">
    <cfRule type="containsBlanks" dxfId="228" priority="601">
      <formula>LEN(TRIM(Q28))=0</formula>
    </cfRule>
  </conditionalFormatting>
  <conditionalFormatting sqref="Q31:S31">
    <cfRule type="containsBlanks" dxfId="227" priority="596">
      <formula>LEN(TRIM(Q31))=0</formula>
    </cfRule>
  </conditionalFormatting>
  <conditionalFormatting sqref="Q34:S34">
    <cfRule type="containsBlanks" dxfId="226" priority="591">
      <formula>LEN(TRIM(Q34))=0</formula>
    </cfRule>
  </conditionalFormatting>
  <conditionalFormatting sqref="Q37:S37">
    <cfRule type="containsBlanks" dxfId="225" priority="586">
      <formula>LEN(TRIM(Q37))=0</formula>
    </cfRule>
  </conditionalFormatting>
  <conditionalFormatting sqref="Q40:S40">
    <cfRule type="containsBlanks" dxfId="224" priority="581">
      <formula>LEN(TRIM(Q40))=0</formula>
    </cfRule>
  </conditionalFormatting>
  <conditionalFormatting sqref="Q43:S43">
    <cfRule type="containsBlanks" dxfId="223" priority="576">
      <formula>LEN(TRIM(Q43))=0</formula>
    </cfRule>
  </conditionalFormatting>
  <conditionalFormatting sqref="Q46:S46">
    <cfRule type="containsBlanks" dxfId="222" priority="571">
      <formula>LEN(TRIM(Q46))=0</formula>
    </cfRule>
  </conditionalFormatting>
  <conditionalFormatting sqref="Q49:S49">
    <cfRule type="containsBlanks" dxfId="221" priority="566">
      <formula>LEN(TRIM(Q49))=0</formula>
    </cfRule>
  </conditionalFormatting>
  <conditionalFormatting sqref="Q52:S52">
    <cfRule type="containsBlanks" dxfId="220" priority="561">
      <formula>LEN(TRIM(Q52))=0</formula>
    </cfRule>
  </conditionalFormatting>
  <conditionalFormatting sqref="Q55:S55">
    <cfRule type="containsBlanks" dxfId="219" priority="556">
      <formula>LEN(TRIM(Q55))=0</formula>
    </cfRule>
  </conditionalFormatting>
  <conditionalFormatting sqref="Q58:S58">
    <cfRule type="containsBlanks" dxfId="218" priority="551">
      <formula>LEN(TRIM(Q58))=0</formula>
    </cfRule>
  </conditionalFormatting>
  <conditionalFormatting sqref="Q61:S61">
    <cfRule type="containsBlanks" dxfId="217" priority="546">
      <formula>LEN(TRIM(Q61))=0</formula>
    </cfRule>
  </conditionalFormatting>
  <conditionalFormatting sqref="Q64:S64">
    <cfRule type="containsBlanks" dxfId="216" priority="541">
      <formula>LEN(TRIM(Q64))=0</formula>
    </cfRule>
  </conditionalFormatting>
  <conditionalFormatting sqref="Q67:S67">
    <cfRule type="containsBlanks" dxfId="215" priority="536">
      <formula>LEN(TRIM(Q67))=0</formula>
    </cfRule>
  </conditionalFormatting>
  <conditionalFormatting sqref="Q70:S70">
    <cfRule type="containsBlanks" dxfId="214" priority="531">
      <formula>LEN(TRIM(Q70))=0</formula>
    </cfRule>
  </conditionalFormatting>
  <conditionalFormatting sqref="Q73:S73">
    <cfRule type="containsBlanks" dxfId="213" priority="526">
      <formula>LEN(TRIM(Q73))=0</formula>
    </cfRule>
  </conditionalFormatting>
  <conditionalFormatting sqref="Q76:S76">
    <cfRule type="containsBlanks" dxfId="212" priority="521">
      <formula>LEN(TRIM(Q76))=0</formula>
    </cfRule>
  </conditionalFormatting>
  <conditionalFormatting sqref="Q79:S79">
    <cfRule type="containsBlanks" dxfId="211" priority="516">
      <formula>LEN(TRIM(Q79))=0</formula>
    </cfRule>
  </conditionalFormatting>
  <conditionalFormatting sqref="Q82:S82">
    <cfRule type="containsBlanks" dxfId="210" priority="511">
      <formula>LEN(TRIM(Q82))=0</formula>
    </cfRule>
  </conditionalFormatting>
  <conditionalFormatting sqref="Q85:S85">
    <cfRule type="containsBlanks" dxfId="209" priority="506">
      <formula>LEN(TRIM(Q85))=0</formula>
    </cfRule>
  </conditionalFormatting>
  <conditionalFormatting sqref="Q88:S88">
    <cfRule type="containsBlanks" dxfId="208" priority="501">
      <formula>LEN(TRIM(Q88))=0</formula>
    </cfRule>
  </conditionalFormatting>
  <conditionalFormatting sqref="Q91:S91">
    <cfRule type="containsBlanks" dxfId="207" priority="496">
      <formula>LEN(TRIM(Q91))=0</formula>
    </cfRule>
  </conditionalFormatting>
  <conditionalFormatting sqref="Q94:S94">
    <cfRule type="containsBlanks" dxfId="206" priority="491">
      <formula>LEN(TRIM(Q94))=0</formula>
    </cfRule>
  </conditionalFormatting>
  <conditionalFormatting sqref="Q97:S97">
    <cfRule type="containsBlanks" dxfId="205" priority="486">
      <formula>LEN(TRIM(Q97))=0</formula>
    </cfRule>
  </conditionalFormatting>
  <conditionalFormatting sqref="Q100:S100">
    <cfRule type="containsBlanks" dxfId="204" priority="481">
      <formula>LEN(TRIM(Q100))=0</formula>
    </cfRule>
  </conditionalFormatting>
  <conditionalFormatting sqref="Q103:S103">
    <cfRule type="containsBlanks" dxfId="203" priority="476">
      <formula>LEN(TRIM(Q103))=0</formula>
    </cfRule>
  </conditionalFormatting>
  <conditionalFormatting sqref="Q106:S106">
    <cfRule type="containsBlanks" dxfId="202" priority="471">
      <formula>LEN(TRIM(Q106))=0</formula>
    </cfRule>
  </conditionalFormatting>
  <conditionalFormatting sqref="Q109:S109">
    <cfRule type="containsBlanks" dxfId="201" priority="466">
      <formula>LEN(TRIM(Q109))=0</formula>
    </cfRule>
  </conditionalFormatting>
  <conditionalFormatting sqref="Q112:S112">
    <cfRule type="containsBlanks" dxfId="200" priority="461">
      <formula>LEN(TRIM(Q112))=0</formula>
    </cfRule>
  </conditionalFormatting>
  <conditionalFormatting sqref="Q115:S115">
    <cfRule type="containsBlanks" dxfId="199" priority="456">
      <formula>LEN(TRIM(Q115))=0</formula>
    </cfRule>
  </conditionalFormatting>
  <conditionalFormatting sqref="Q118:S118">
    <cfRule type="containsBlanks" dxfId="198" priority="451">
      <formula>LEN(TRIM(Q118))=0</formula>
    </cfRule>
  </conditionalFormatting>
  <conditionalFormatting sqref="Q121:S121">
    <cfRule type="containsBlanks" dxfId="197" priority="446">
      <formula>LEN(TRIM(Q121))=0</formula>
    </cfRule>
  </conditionalFormatting>
  <conditionalFormatting sqref="Q124:S124">
    <cfRule type="containsBlanks" dxfId="196" priority="441">
      <formula>LEN(TRIM(Q124))=0</formula>
    </cfRule>
  </conditionalFormatting>
  <conditionalFormatting sqref="Q127:S127">
    <cfRule type="containsBlanks" dxfId="195" priority="436">
      <formula>LEN(TRIM(Q127))=0</formula>
    </cfRule>
  </conditionalFormatting>
  <conditionalFormatting sqref="Q130:S130">
    <cfRule type="containsBlanks" dxfId="194" priority="431">
      <formula>LEN(TRIM(Q130))=0</formula>
    </cfRule>
  </conditionalFormatting>
  <conditionalFormatting sqref="Q133:S133">
    <cfRule type="containsBlanks" dxfId="193" priority="426">
      <formula>LEN(TRIM(Q133))=0</formula>
    </cfRule>
  </conditionalFormatting>
  <conditionalFormatting sqref="Q136:S136">
    <cfRule type="containsBlanks" dxfId="192" priority="421">
      <formula>LEN(TRIM(Q136))=0</formula>
    </cfRule>
  </conditionalFormatting>
  <conditionalFormatting sqref="Q139:S139">
    <cfRule type="containsBlanks" dxfId="191" priority="416">
      <formula>LEN(TRIM(Q139))=0</formula>
    </cfRule>
  </conditionalFormatting>
  <conditionalFormatting sqref="Q142:S142">
    <cfRule type="containsBlanks" dxfId="190" priority="411">
      <formula>LEN(TRIM(Q142))=0</formula>
    </cfRule>
  </conditionalFormatting>
  <conditionalFormatting sqref="Q145:S145">
    <cfRule type="containsBlanks" dxfId="189" priority="406">
      <formula>LEN(TRIM(Q145))=0</formula>
    </cfRule>
  </conditionalFormatting>
  <conditionalFormatting sqref="Q148:S148">
    <cfRule type="containsBlanks" dxfId="188" priority="401">
      <formula>LEN(TRIM(Q148))=0</formula>
    </cfRule>
  </conditionalFormatting>
  <conditionalFormatting sqref="Q151:S151">
    <cfRule type="containsBlanks" dxfId="187" priority="396">
      <formula>LEN(TRIM(Q151))=0</formula>
    </cfRule>
  </conditionalFormatting>
  <conditionalFormatting sqref="Q154:S154">
    <cfRule type="containsBlanks" dxfId="186" priority="391">
      <formula>LEN(TRIM(Q154))=0</formula>
    </cfRule>
  </conditionalFormatting>
  <conditionalFormatting sqref="Q157:S157">
    <cfRule type="containsBlanks" dxfId="185" priority="386">
      <formula>LEN(TRIM(Q157))=0</formula>
    </cfRule>
  </conditionalFormatting>
  <conditionalFormatting sqref="Q160:S160">
    <cfRule type="containsBlanks" dxfId="184" priority="381">
      <formula>LEN(TRIM(Q160))=0</formula>
    </cfRule>
  </conditionalFormatting>
  <conditionalFormatting sqref="Q163:S163">
    <cfRule type="containsBlanks" dxfId="183" priority="376">
      <formula>LEN(TRIM(Q163))=0</formula>
    </cfRule>
  </conditionalFormatting>
  <conditionalFormatting sqref="Q166:S166">
    <cfRule type="containsBlanks" dxfId="182" priority="371">
      <formula>LEN(TRIM(Q166))=0</formula>
    </cfRule>
  </conditionalFormatting>
  <conditionalFormatting sqref="Q169:S169">
    <cfRule type="containsBlanks" dxfId="181" priority="366">
      <formula>LEN(TRIM(Q169))=0</formula>
    </cfRule>
  </conditionalFormatting>
  <conditionalFormatting sqref="Q172:S172">
    <cfRule type="containsBlanks" dxfId="180" priority="361">
      <formula>LEN(TRIM(Q172))=0</formula>
    </cfRule>
  </conditionalFormatting>
  <conditionalFormatting sqref="Q175:S175">
    <cfRule type="containsBlanks" dxfId="179" priority="356">
      <formula>LEN(TRIM(Q175))=0</formula>
    </cfRule>
  </conditionalFormatting>
  <conditionalFormatting sqref="Q178:S178">
    <cfRule type="containsBlanks" dxfId="178" priority="351">
      <formula>LEN(TRIM(Q178))=0</formula>
    </cfRule>
  </conditionalFormatting>
  <conditionalFormatting sqref="Q181:S181">
    <cfRule type="containsBlanks" dxfId="177" priority="346">
      <formula>LEN(TRIM(Q181))=0</formula>
    </cfRule>
  </conditionalFormatting>
  <conditionalFormatting sqref="Q184:S184">
    <cfRule type="containsBlanks" dxfId="176" priority="341">
      <formula>LEN(TRIM(Q184))=0</formula>
    </cfRule>
  </conditionalFormatting>
  <conditionalFormatting sqref="Q187:S187">
    <cfRule type="containsBlanks" dxfId="175" priority="336">
      <formula>LEN(TRIM(Q187))=0</formula>
    </cfRule>
  </conditionalFormatting>
  <conditionalFormatting sqref="Q190:S190">
    <cfRule type="containsBlanks" dxfId="174" priority="331">
      <formula>LEN(TRIM(Q190))=0</formula>
    </cfRule>
  </conditionalFormatting>
  <conditionalFormatting sqref="Q193:S193">
    <cfRule type="containsBlanks" dxfId="173" priority="326">
      <formula>LEN(TRIM(Q193))=0</formula>
    </cfRule>
  </conditionalFormatting>
  <conditionalFormatting sqref="Q196:S196">
    <cfRule type="containsBlanks" dxfId="172" priority="321">
      <formula>LEN(TRIM(Q196))=0</formula>
    </cfRule>
  </conditionalFormatting>
  <conditionalFormatting sqref="Q199:S199">
    <cfRule type="containsBlanks" dxfId="171" priority="316">
      <formula>LEN(TRIM(Q199))=0</formula>
    </cfRule>
  </conditionalFormatting>
  <conditionalFormatting sqref="Q202:S202">
    <cfRule type="containsBlanks" dxfId="170" priority="311">
      <formula>LEN(TRIM(Q202))=0</formula>
    </cfRule>
  </conditionalFormatting>
  <conditionalFormatting sqref="Q205:S205">
    <cfRule type="containsBlanks" dxfId="169" priority="306">
      <formula>LEN(TRIM(Q205))=0</formula>
    </cfRule>
  </conditionalFormatting>
  <conditionalFormatting sqref="Q208:S208">
    <cfRule type="containsBlanks" dxfId="168" priority="301">
      <formula>LEN(TRIM(Q208))=0</formula>
    </cfRule>
  </conditionalFormatting>
  <conditionalFormatting sqref="Q211:S211">
    <cfRule type="containsBlanks" dxfId="167" priority="296">
      <formula>LEN(TRIM(Q211))=0</formula>
    </cfRule>
  </conditionalFormatting>
  <conditionalFormatting sqref="Q214:S214">
    <cfRule type="containsBlanks" dxfId="166" priority="291">
      <formula>LEN(TRIM(Q214))=0</formula>
    </cfRule>
  </conditionalFormatting>
  <conditionalFormatting sqref="Q217:S217">
    <cfRule type="containsBlanks" dxfId="165" priority="286">
      <formula>LEN(TRIM(Q217))=0</formula>
    </cfRule>
  </conditionalFormatting>
  <conditionalFormatting sqref="Q220:S220">
    <cfRule type="containsBlanks" dxfId="164" priority="281">
      <formula>LEN(TRIM(Q220))=0</formula>
    </cfRule>
  </conditionalFormatting>
  <conditionalFormatting sqref="Q223:S223">
    <cfRule type="containsBlanks" dxfId="163" priority="276">
      <formula>LEN(TRIM(Q223))=0</formula>
    </cfRule>
  </conditionalFormatting>
  <conditionalFormatting sqref="Q226:S226">
    <cfRule type="containsBlanks" dxfId="162" priority="271">
      <formula>LEN(TRIM(Q226))=0</formula>
    </cfRule>
  </conditionalFormatting>
  <conditionalFormatting sqref="Q229:S229">
    <cfRule type="containsBlanks" dxfId="161" priority="266">
      <formula>LEN(TRIM(Q229))=0</formula>
    </cfRule>
  </conditionalFormatting>
  <conditionalFormatting sqref="Q232:S232">
    <cfRule type="containsBlanks" dxfId="160" priority="261">
      <formula>LEN(TRIM(Q232))=0</formula>
    </cfRule>
  </conditionalFormatting>
  <conditionalFormatting sqref="Q235:S235">
    <cfRule type="containsBlanks" dxfId="159" priority="256">
      <formula>LEN(TRIM(Q235))=0</formula>
    </cfRule>
  </conditionalFormatting>
  <conditionalFormatting sqref="Q238:S238">
    <cfRule type="containsBlanks" dxfId="158" priority="251">
      <formula>LEN(TRIM(Q238))=0</formula>
    </cfRule>
  </conditionalFormatting>
  <conditionalFormatting sqref="R11:R12">
    <cfRule type="cellIs" dxfId="157" priority="858" operator="notEqual">
      <formula>H11</formula>
    </cfRule>
  </conditionalFormatting>
  <conditionalFormatting sqref="R14:R15">
    <cfRule type="cellIs" dxfId="156" priority="624" operator="notEqual">
      <formula>H14</formula>
    </cfRule>
  </conditionalFormatting>
  <conditionalFormatting sqref="R17:R18">
    <cfRule type="cellIs" dxfId="155" priority="619" operator="notEqual">
      <formula>H17</formula>
    </cfRule>
  </conditionalFormatting>
  <conditionalFormatting sqref="R20:R21">
    <cfRule type="cellIs" dxfId="154" priority="614" operator="notEqual">
      <formula>H20</formula>
    </cfRule>
  </conditionalFormatting>
  <conditionalFormatting sqref="R23:R24">
    <cfRule type="cellIs" dxfId="153" priority="609" operator="notEqual">
      <formula>H23</formula>
    </cfRule>
  </conditionalFormatting>
  <conditionalFormatting sqref="R26:R27">
    <cfRule type="cellIs" dxfId="152" priority="604" operator="notEqual">
      <formula>H26</formula>
    </cfRule>
  </conditionalFormatting>
  <conditionalFormatting sqref="R29:R30">
    <cfRule type="cellIs" dxfId="151" priority="599" operator="notEqual">
      <formula>H29</formula>
    </cfRule>
  </conditionalFormatting>
  <conditionalFormatting sqref="R32:R33">
    <cfRule type="cellIs" dxfId="150" priority="594" operator="notEqual">
      <formula>H32</formula>
    </cfRule>
  </conditionalFormatting>
  <conditionalFormatting sqref="R35:R36">
    <cfRule type="cellIs" dxfId="149" priority="589" operator="notEqual">
      <formula>H35</formula>
    </cfRule>
  </conditionalFormatting>
  <conditionalFormatting sqref="R38:R39">
    <cfRule type="cellIs" dxfId="148" priority="584" operator="notEqual">
      <formula>H38</formula>
    </cfRule>
  </conditionalFormatting>
  <conditionalFormatting sqref="R41:R42">
    <cfRule type="cellIs" dxfId="147" priority="579" operator="notEqual">
      <formula>H41</formula>
    </cfRule>
  </conditionalFormatting>
  <conditionalFormatting sqref="R44:R45">
    <cfRule type="cellIs" dxfId="146" priority="574" operator="notEqual">
      <formula>H44</formula>
    </cfRule>
  </conditionalFormatting>
  <conditionalFormatting sqref="R47:R48">
    <cfRule type="cellIs" dxfId="145" priority="569" operator="notEqual">
      <formula>H47</formula>
    </cfRule>
  </conditionalFormatting>
  <conditionalFormatting sqref="R50:R51">
    <cfRule type="cellIs" dxfId="144" priority="564" operator="notEqual">
      <formula>H50</formula>
    </cfRule>
  </conditionalFormatting>
  <conditionalFormatting sqref="R53:R54">
    <cfRule type="cellIs" dxfId="143" priority="559" operator="notEqual">
      <formula>H53</formula>
    </cfRule>
  </conditionalFormatting>
  <conditionalFormatting sqref="R56:R57">
    <cfRule type="cellIs" dxfId="142" priority="554" operator="notEqual">
      <formula>H56</formula>
    </cfRule>
  </conditionalFormatting>
  <conditionalFormatting sqref="R59:R60">
    <cfRule type="cellIs" dxfId="141" priority="549" operator="notEqual">
      <formula>H59</formula>
    </cfRule>
  </conditionalFormatting>
  <conditionalFormatting sqref="R62:R63">
    <cfRule type="cellIs" dxfId="140" priority="544" operator="notEqual">
      <formula>H62</formula>
    </cfRule>
  </conditionalFormatting>
  <conditionalFormatting sqref="R65:R66">
    <cfRule type="cellIs" dxfId="139" priority="539" operator="notEqual">
      <formula>H65</formula>
    </cfRule>
  </conditionalFormatting>
  <conditionalFormatting sqref="R68:R69">
    <cfRule type="cellIs" dxfId="138" priority="534" operator="notEqual">
      <formula>H68</formula>
    </cfRule>
  </conditionalFormatting>
  <conditionalFormatting sqref="R71:R72">
    <cfRule type="cellIs" dxfId="137" priority="529" operator="notEqual">
      <formula>H71</formula>
    </cfRule>
  </conditionalFormatting>
  <conditionalFormatting sqref="R74:R75">
    <cfRule type="cellIs" dxfId="136" priority="524" operator="notEqual">
      <formula>H74</formula>
    </cfRule>
  </conditionalFormatting>
  <conditionalFormatting sqref="R77:R78">
    <cfRule type="cellIs" dxfId="135" priority="519" operator="notEqual">
      <formula>H77</formula>
    </cfRule>
  </conditionalFormatting>
  <conditionalFormatting sqref="R80:R81">
    <cfRule type="cellIs" dxfId="134" priority="514" operator="notEqual">
      <formula>H80</formula>
    </cfRule>
  </conditionalFormatting>
  <conditionalFormatting sqref="R83:R84">
    <cfRule type="cellIs" dxfId="133" priority="509" operator="notEqual">
      <formula>H83</formula>
    </cfRule>
  </conditionalFormatting>
  <conditionalFormatting sqref="R86:R87">
    <cfRule type="cellIs" dxfId="132" priority="504" operator="notEqual">
      <formula>H86</formula>
    </cfRule>
  </conditionalFormatting>
  <conditionalFormatting sqref="R89:R90">
    <cfRule type="cellIs" dxfId="131" priority="499" operator="notEqual">
      <formula>H89</formula>
    </cfRule>
  </conditionalFormatting>
  <conditionalFormatting sqref="R92:R93">
    <cfRule type="cellIs" dxfId="130" priority="494" operator="notEqual">
      <formula>H92</formula>
    </cfRule>
  </conditionalFormatting>
  <conditionalFormatting sqref="R95:R96">
    <cfRule type="cellIs" dxfId="129" priority="489" operator="notEqual">
      <formula>H95</formula>
    </cfRule>
  </conditionalFormatting>
  <conditionalFormatting sqref="R98:R99">
    <cfRule type="cellIs" dxfId="128" priority="484" operator="notEqual">
      <formula>H98</formula>
    </cfRule>
  </conditionalFormatting>
  <conditionalFormatting sqref="R101:R102">
    <cfRule type="cellIs" dxfId="127" priority="479" operator="notEqual">
      <formula>H101</formula>
    </cfRule>
  </conditionalFormatting>
  <conditionalFormatting sqref="R104:R105">
    <cfRule type="cellIs" dxfId="126" priority="474" operator="notEqual">
      <formula>H104</formula>
    </cfRule>
  </conditionalFormatting>
  <conditionalFormatting sqref="R107:R108">
    <cfRule type="cellIs" dxfId="125" priority="469" operator="notEqual">
      <formula>H107</formula>
    </cfRule>
  </conditionalFormatting>
  <conditionalFormatting sqref="R110:R111">
    <cfRule type="cellIs" dxfId="124" priority="464" operator="notEqual">
      <formula>H110</formula>
    </cfRule>
  </conditionalFormatting>
  <conditionalFormatting sqref="R113:R114">
    <cfRule type="cellIs" dxfId="123" priority="459" operator="notEqual">
      <formula>H113</formula>
    </cfRule>
  </conditionalFormatting>
  <conditionalFormatting sqref="R116:R117">
    <cfRule type="cellIs" dxfId="122" priority="454" operator="notEqual">
      <formula>H116</formula>
    </cfRule>
  </conditionalFormatting>
  <conditionalFormatting sqref="R119:R120">
    <cfRule type="cellIs" dxfId="121" priority="449" operator="notEqual">
      <formula>H119</formula>
    </cfRule>
  </conditionalFormatting>
  <conditionalFormatting sqref="R122:R123">
    <cfRule type="cellIs" dxfId="120" priority="444" operator="notEqual">
      <formula>H122</formula>
    </cfRule>
  </conditionalFormatting>
  <conditionalFormatting sqref="R125:R126">
    <cfRule type="cellIs" dxfId="119" priority="439" operator="notEqual">
      <formula>H125</formula>
    </cfRule>
  </conditionalFormatting>
  <conditionalFormatting sqref="R128:R129">
    <cfRule type="cellIs" dxfId="118" priority="434" operator="notEqual">
      <formula>H128</formula>
    </cfRule>
  </conditionalFormatting>
  <conditionalFormatting sqref="R131:R132">
    <cfRule type="cellIs" dxfId="117" priority="429" operator="notEqual">
      <formula>H131</formula>
    </cfRule>
  </conditionalFormatting>
  <conditionalFormatting sqref="R134:R135">
    <cfRule type="cellIs" dxfId="116" priority="424" operator="notEqual">
      <formula>H134</formula>
    </cfRule>
  </conditionalFormatting>
  <conditionalFormatting sqref="R137:R138">
    <cfRule type="cellIs" dxfId="115" priority="419" operator="notEqual">
      <formula>H137</formula>
    </cfRule>
  </conditionalFormatting>
  <conditionalFormatting sqref="R140:R141">
    <cfRule type="cellIs" dxfId="114" priority="414" operator="notEqual">
      <formula>H140</formula>
    </cfRule>
  </conditionalFormatting>
  <conditionalFormatting sqref="R143:R144">
    <cfRule type="cellIs" dxfId="113" priority="409" operator="notEqual">
      <formula>H143</formula>
    </cfRule>
  </conditionalFormatting>
  <conditionalFormatting sqref="R146:R147">
    <cfRule type="cellIs" dxfId="112" priority="404" operator="notEqual">
      <formula>H146</formula>
    </cfRule>
  </conditionalFormatting>
  <conditionalFormatting sqref="R149:R150">
    <cfRule type="cellIs" dxfId="111" priority="399" operator="notEqual">
      <formula>H149</formula>
    </cfRule>
  </conditionalFormatting>
  <conditionalFormatting sqref="R152:R153">
    <cfRule type="cellIs" dxfId="110" priority="394" operator="notEqual">
      <formula>H152</formula>
    </cfRule>
  </conditionalFormatting>
  <conditionalFormatting sqref="R155:R156">
    <cfRule type="cellIs" dxfId="109" priority="389" operator="notEqual">
      <formula>H155</formula>
    </cfRule>
  </conditionalFormatting>
  <conditionalFormatting sqref="R158:R159">
    <cfRule type="cellIs" dxfId="108" priority="384" operator="notEqual">
      <formula>H158</formula>
    </cfRule>
  </conditionalFormatting>
  <conditionalFormatting sqref="R161:R162">
    <cfRule type="cellIs" dxfId="107" priority="379" operator="notEqual">
      <formula>H161</formula>
    </cfRule>
  </conditionalFormatting>
  <conditionalFormatting sqref="R164:R165">
    <cfRule type="cellIs" dxfId="106" priority="374" operator="notEqual">
      <formula>H164</formula>
    </cfRule>
  </conditionalFormatting>
  <conditionalFormatting sqref="R167:R168">
    <cfRule type="cellIs" dxfId="105" priority="369" operator="notEqual">
      <formula>H167</formula>
    </cfRule>
  </conditionalFormatting>
  <conditionalFormatting sqref="R170:R171">
    <cfRule type="cellIs" dxfId="104" priority="364" operator="notEqual">
      <formula>H170</formula>
    </cfRule>
  </conditionalFormatting>
  <conditionalFormatting sqref="R173:R174">
    <cfRule type="cellIs" dxfId="103" priority="359" operator="notEqual">
      <formula>H173</formula>
    </cfRule>
  </conditionalFormatting>
  <conditionalFormatting sqref="R176:R177">
    <cfRule type="cellIs" dxfId="102" priority="354" operator="notEqual">
      <formula>H176</formula>
    </cfRule>
  </conditionalFormatting>
  <conditionalFormatting sqref="R179:R180">
    <cfRule type="cellIs" dxfId="101" priority="349" operator="notEqual">
      <formula>H179</formula>
    </cfRule>
  </conditionalFormatting>
  <conditionalFormatting sqref="R182:R183">
    <cfRule type="cellIs" dxfId="100" priority="344" operator="notEqual">
      <formula>H182</formula>
    </cfRule>
  </conditionalFormatting>
  <conditionalFormatting sqref="R185:R186">
    <cfRule type="cellIs" dxfId="99" priority="339" operator="notEqual">
      <formula>H185</formula>
    </cfRule>
  </conditionalFormatting>
  <conditionalFormatting sqref="R188:R189">
    <cfRule type="cellIs" dxfId="98" priority="334" operator="notEqual">
      <formula>H188</formula>
    </cfRule>
  </conditionalFormatting>
  <conditionalFormatting sqref="R191:R192">
    <cfRule type="cellIs" dxfId="97" priority="329" operator="notEqual">
      <formula>H191</formula>
    </cfRule>
  </conditionalFormatting>
  <conditionalFormatting sqref="R194:R195">
    <cfRule type="cellIs" dxfId="96" priority="324" operator="notEqual">
      <formula>H194</formula>
    </cfRule>
  </conditionalFormatting>
  <conditionalFormatting sqref="R197:R198">
    <cfRule type="cellIs" dxfId="95" priority="319" operator="notEqual">
      <formula>H197</formula>
    </cfRule>
  </conditionalFormatting>
  <conditionalFormatting sqref="R200:R201">
    <cfRule type="cellIs" dxfId="94" priority="314" operator="notEqual">
      <formula>H200</formula>
    </cfRule>
  </conditionalFormatting>
  <conditionalFormatting sqref="R203:R204">
    <cfRule type="cellIs" dxfId="93" priority="309" operator="notEqual">
      <formula>H203</formula>
    </cfRule>
  </conditionalFormatting>
  <conditionalFormatting sqref="R206:R207">
    <cfRule type="cellIs" dxfId="92" priority="304" operator="notEqual">
      <formula>H206</formula>
    </cfRule>
  </conditionalFormatting>
  <conditionalFormatting sqref="R209:R210">
    <cfRule type="cellIs" dxfId="91" priority="299" operator="notEqual">
      <formula>H209</formula>
    </cfRule>
  </conditionalFormatting>
  <conditionalFormatting sqref="R212:R213">
    <cfRule type="cellIs" dxfId="90" priority="294" operator="notEqual">
      <formula>H212</formula>
    </cfRule>
  </conditionalFormatting>
  <conditionalFormatting sqref="R215:R216">
    <cfRule type="cellIs" dxfId="89" priority="289" operator="notEqual">
      <formula>H215</formula>
    </cfRule>
  </conditionalFormatting>
  <conditionalFormatting sqref="R218:R219">
    <cfRule type="cellIs" dxfId="88" priority="284" operator="notEqual">
      <formula>H218</formula>
    </cfRule>
  </conditionalFormatting>
  <conditionalFormatting sqref="R221:R222">
    <cfRule type="cellIs" dxfId="87" priority="279" operator="notEqual">
      <formula>H221</formula>
    </cfRule>
  </conditionalFormatting>
  <conditionalFormatting sqref="R224:R225">
    <cfRule type="cellIs" dxfId="86" priority="274" operator="notEqual">
      <formula>H224</formula>
    </cfRule>
  </conditionalFormatting>
  <conditionalFormatting sqref="R227:R228">
    <cfRule type="cellIs" dxfId="85" priority="269" operator="notEqual">
      <formula>H227</formula>
    </cfRule>
  </conditionalFormatting>
  <conditionalFormatting sqref="R230:R231">
    <cfRule type="cellIs" dxfId="84" priority="264" operator="notEqual">
      <formula>H230</formula>
    </cfRule>
  </conditionalFormatting>
  <conditionalFormatting sqref="R233:R234">
    <cfRule type="cellIs" dxfId="83" priority="259" operator="notEqual">
      <formula>H233</formula>
    </cfRule>
  </conditionalFormatting>
  <conditionalFormatting sqref="R236:R237">
    <cfRule type="cellIs" dxfId="82" priority="254" operator="notEqual">
      <formula>H236</formula>
    </cfRule>
  </conditionalFormatting>
  <conditionalFormatting sqref="R239:R240">
    <cfRule type="cellIs" dxfId="81" priority="249" operator="notEqual">
      <formula>H239</formula>
    </cfRule>
  </conditionalFormatting>
  <conditionalFormatting sqref="S11:S12">
    <cfRule type="cellIs" dxfId="80" priority="857" operator="notEqual">
      <formula>H11</formula>
    </cfRule>
  </conditionalFormatting>
  <conditionalFormatting sqref="S14:S15">
    <cfRule type="cellIs" dxfId="79" priority="623" operator="notEqual">
      <formula>H14</formula>
    </cfRule>
  </conditionalFormatting>
  <conditionalFormatting sqref="S17:S18">
    <cfRule type="cellIs" dxfId="78" priority="618" operator="notEqual">
      <formula>H17</formula>
    </cfRule>
  </conditionalFormatting>
  <conditionalFormatting sqref="S20:S21">
    <cfRule type="cellIs" dxfId="77" priority="613" operator="notEqual">
      <formula>H20</formula>
    </cfRule>
  </conditionalFormatting>
  <conditionalFormatting sqref="S23:S24">
    <cfRule type="cellIs" dxfId="76" priority="608" operator="notEqual">
      <formula>H23</formula>
    </cfRule>
  </conditionalFormatting>
  <conditionalFormatting sqref="S26:S27">
    <cfRule type="cellIs" dxfId="75" priority="603" operator="notEqual">
      <formula>H26</formula>
    </cfRule>
  </conditionalFormatting>
  <conditionalFormatting sqref="S29:S30">
    <cfRule type="cellIs" dxfId="74" priority="598" operator="notEqual">
      <formula>H29</formula>
    </cfRule>
  </conditionalFormatting>
  <conditionalFormatting sqref="S32:S33">
    <cfRule type="cellIs" dxfId="73" priority="593" operator="notEqual">
      <formula>H32</formula>
    </cfRule>
  </conditionalFormatting>
  <conditionalFormatting sqref="S35:S36">
    <cfRule type="cellIs" dxfId="72" priority="588" operator="notEqual">
      <formula>H35</formula>
    </cfRule>
  </conditionalFormatting>
  <conditionalFormatting sqref="S38:S39">
    <cfRule type="cellIs" dxfId="71" priority="583" operator="notEqual">
      <formula>H38</formula>
    </cfRule>
  </conditionalFormatting>
  <conditionalFormatting sqref="S41:S42">
    <cfRule type="cellIs" dxfId="70" priority="578" operator="notEqual">
      <formula>H41</formula>
    </cfRule>
  </conditionalFormatting>
  <conditionalFormatting sqref="S44:S45">
    <cfRule type="cellIs" dxfId="69" priority="573" operator="notEqual">
      <formula>H44</formula>
    </cfRule>
  </conditionalFormatting>
  <conditionalFormatting sqref="S47:S48">
    <cfRule type="cellIs" dxfId="68" priority="568" operator="notEqual">
      <formula>H47</formula>
    </cfRule>
  </conditionalFormatting>
  <conditionalFormatting sqref="S50:S51">
    <cfRule type="cellIs" dxfId="67" priority="563" operator="notEqual">
      <formula>H50</formula>
    </cfRule>
  </conditionalFormatting>
  <conditionalFormatting sqref="S53:S54">
    <cfRule type="cellIs" dxfId="66" priority="558" operator="notEqual">
      <formula>H53</formula>
    </cfRule>
  </conditionalFormatting>
  <conditionalFormatting sqref="S56:S57">
    <cfRule type="cellIs" dxfId="65" priority="553" operator="notEqual">
      <formula>H56</formula>
    </cfRule>
  </conditionalFormatting>
  <conditionalFormatting sqref="S59:S60">
    <cfRule type="cellIs" dxfId="64" priority="548" operator="notEqual">
      <formula>H59</formula>
    </cfRule>
  </conditionalFormatting>
  <conditionalFormatting sqref="S62:S63">
    <cfRule type="cellIs" dxfId="63" priority="543" operator="notEqual">
      <formula>H62</formula>
    </cfRule>
  </conditionalFormatting>
  <conditionalFormatting sqref="S65:S66">
    <cfRule type="cellIs" dxfId="62" priority="538" operator="notEqual">
      <formula>H65</formula>
    </cfRule>
  </conditionalFormatting>
  <conditionalFormatting sqref="S68:S69">
    <cfRule type="cellIs" dxfId="61" priority="533" operator="notEqual">
      <formula>H68</formula>
    </cfRule>
  </conditionalFormatting>
  <conditionalFormatting sqref="S71:S72">
    <cfRule type="cellIs" dxfId="60" priority="528" operator="notEqual">
      <formula>H71</formula>
    </cfRule>
  </conditionalFormatting>
  <conditionalFormatting sqref="S74:S75">
    <cfRule type="cellIs" dxfId="59" priority="523" operator="notEqual">
      <formula>H74</formula>
    </cfRule>
  </conditionalFormatting>
  <conditionalFormatting sqref="S77:S78">
    <cfRule type="cellIs" dxfId="58" priority="518" operator="notEqual">
      <formula>H77</formula>
    </cfRule>
  </conditionalFormatting>
  <conditionalFormatting sqref="S80:S81">
    <cfRule type="cellIs" dxfId="57" priority="513" operator="notEqual">
      <formula>H80</formula>
    </cfRule>
  </conditionalFormatting>
  <conditionalFormatting sqref="S83:S84">
    <cfRule type="cellIs" dxfId="56" priority="508" operator="notEqual">
      <formula>H83</formula>
    </cfRule>
  </conditionalFormatting>
  <conditionalFormatting sqref="S86:S87">
    <cfRule type="cellIs" dxfId="55" priority="503" operator="notEqual">
      <formula>H86</formula>
    </cfRule>
  </conditionalFormatting>
  <conditionalFormatting sqref="S89:S90">
    <cfRule type="cellIs" dxfId="54" priority="498" operator="notEqual">
      <formula>H89</formula>
    </cfRule>
  </conditionalFormatting>
  <conditionalFormatting sqref="S92:S93">
    <cfRule type="cellIs" dxfId="53" priority="493" operator="notEqual">
      <formula>H92</formula>
    </cfRule>
  </conditionalFormatting>
  <conditionalFormatting sqref="S95:S96">
    <cfRule type="cellIs" dxfId="52" priority="488" operator="notEqual">
      <formula>H95</formula>
    </cfRule>
  </conditionalFormatting>
  <conditionalFormatting sqref="S98:S99">
    <cfRule type="cellIs" dxfId="51" priority="483" operator="notEqual">
      <formula>H98</formula>
    </cfRule>
  </conditionalFormatting>
  <conditionalFormatting sqref="S101:S102">
    <cfRule type="cellIs" dxfId="50" priority="478" operator="notEqual">
      <formula>H101</formula>
    </cfRule>
  </conditionalFormatting>
  <conditionalFormatting sqref="S104:S105">
    <cfRule type="cellIs" dxfId="49" priority="473" operator="notEqual">
      <formula>H104</formula>
    </cfRule>
  </conditionalFormatting>
  <conditionalFormatting sqref="S107:S108">
    <cfRule type="cellIs" dxfId="48" priority="468" operator="notEqual">
      <formula>H107</formula>
    </cfRule>
  </conditionalFormatting>
  <conditionalFormatting sqref="S110:S111">
    <cfRule type="cellIs" dxfId="47" priority="463" operator="notEqual">
      <formula>H110</formula>
    </cfRule>
  </conditionalFormatting>
  <conditionalFormatting sqref="S113:S114">
    <cfRule type="cellIs" dxfId="46" priority="458" operator="notEqual">
      <formula>H113</formula>
    </cfRule>
  </conditionalFormatting>
  <conditionalFormatting sqref="S116:S117">
    <cfRule type="cellIs" dxfId="45" priority="453" operator="notEqual">
      <formula>H116</formula>
    </cfRule>
  </conditionalFormatting>
  <conditionalFormatting sqref="S119:S120">
    <cfRule type="cellIs" dxfId="44" priority="448" operator="notEqual">
      <formula>H119</formula>
    </cfRule>
  </conditionalFormatting>
  <conditionalFormatting sqref="S122:S123">
    <cfRule type="cellIs" dxfId="43" priority="443" operator="notEqual">
      <formula>H122</formula>
    </cfRule>
  </conditionalFormatting>
  <conditionalFormatting sqref="S125:S126">
    <cfRule type="cellIs" dxfId="42" priority="438" operator="notEqual">
      <formula>H125</formula>
    </cfRule>
  </conditionalFormatting>
  <conditionalFormatting sqref="S128:S129">
    <cfRule type="cellIs" dxfId="41" priority="433" operator="notEqual">
      <formula>H128</formula>
    </cfRule>
  </conditionalFormatting>
  <conditionalFormatting sqref="S131:S132">
    <cfRule type="cellIs" dxfId="40" priority="428" operator="notEqual">
      <formula>H131</formula>
    </cfRule>
  </conditionalFormatting>
  <conditionalFormatting sqref="S134:S135">
    <cfRule type="cellIs" dxfId="39" priority="423" operator="notEqual">
      <formula>H134</formula>
    </cfRule>
  </conditionalFormatting>
  <conditionalFormatting sqref="S137:S138">
    <cfRule type="cellIs" dxfId="38" priority="418" operator="notEqual">
      <formula>H137</formula>
    </cfRule>
  </conditionalFormatting>
  <conditionalFormatting sqref="S140:S141">
    <cfRule type="cellIs" dxfId="37" priority="413" operator="notEqual">
      <formula>H140</formula>
    </cfRule>
  </conditionalFormatting>
  <conditionalFormatting sqref="S143:S144">
    <cfRule type="cellIs" dxfId="36" priority="408" operator="notEqual">
      <formula>H143</formula>
    </cfRule>
  </conditionalFormatting>
  <conditionalFormatting sqref="S146:S147">
    <cfRule type="cellIs" dxfId="35" priority="403" operator="notEqual">
      <formula>H146</formula>
    </cfRule>
  </conditionalFormatting>
  <conditionalFormatting sqref="S149:S150">
    <cfRule type="cellIs" dxfId="34" priority="398" operator="notEqual">
      <formula>H149</formula>
    </cfRule>
  </conditionalFormatting>
  <conditionalFormatting sqref="S152:S153">
    <cfRule type="cellIs" dxfId="33" priority="393" operator="notEqual">
      <formula>H152</formula>
    </cfRule>
  </conditionalFormatting>
  <conditionalFormatting sqref="S155:S156">
    <cfRule type="cellIs" dxfId="32" priority="388" operator="notEqual">
      <formula>H155</formula>
    </cfRule>
  </conditionalFormatting>
  <conditionalFormatting sqref="S158:S159">
    <cfRule type="cellIs" dxfId="31" priority="383" operator="notEqual">
      <formula>H158</formula>
    </cfRule>
  </conditionalFormatting>
  <conditionalFormatting sqref="S161:S162">
    <cfRule type="cellIs" dxfId="30" priority="378" operator="notEqual">
      <formula>H161</formula>
    </cfRule>
  </conditionalFormatting>
  <conditionalFormatting sqref="S164:S165">
    <cfRule type="cellIs" dxfId="29" priority="373" operator="notEqual">
      <formula>H164</formula>
    </cfRule>
  </conditionalFormatting>
  <conditionalFormatting sqref="S167:S168">
    <cfRule type="cellIs" dxfId="28" priority="368" operator="notEqual">
      <formula>H167</formula>
    </cfRule>
  </conditionalFormatting>
  <conditionalFormatting sqref="S170:S171">
    <cfRule type="cellIs" dxfId="27" priority="363" operator="notEqual">
      <formula>H170</formula>
    </cfRule>
  </conditionalFormatting>
  <conditionalFormatting sqref="S173:S174">
    <cfRule type="cellIs" dxfId="26" priority="358" operator="notEqual">
      <formula>H173</formula>
    </cfRule>
  </conditionalFormatting>
  <conditionalFormatting sqref="S176:S177">
    <cfRule type="cellIs" dxfId="25" priority="353" operator="notEqual">
      <formula>H176</formula>
    </cfRule>
  </conditionalFormatting>
  <conditionalFormatting sqref="S179:S180">
    <cfRule type="cellIs" dxfId="24" priority="348" operator="notEqual">
      <formula>H179</formula>
    </cfRule>
  </conditionalFormatting>
  <conditionalFormatting sqref="S182:S183">
    <cfRule type="cellIs" dxfId="23" priority="343" operator="notEqual">
      <formula>H182</formula>
    </cfRule>
  </conditionalFormatting>
  <conditionalFormatting sqref="S185:S186">
    <cfRule type="cellIs" dxfId="22" priority="338" operator="notEqual">
      <formula>H185</formula>
    </cfRule>
  </conditionalFormatting>
  <conditionalFormatting sqref="S188:S189">
    <cfRule type="cellIs" dxfId="21" priority="333" operator="notEqual">
      <formula>H188</formula>
    </cfRule>
  </conditionalFormatting>
  <conditionalFormatting sqref="S191:S192">
    <cfRule type="cellIs" dxfId="20" priority="328" operator="notEqual">
      <formula>H191</formula>
    </cfRule>
  </conditionalFormatting>
  <conditionalFormatting sqref="S194:S195">
    <cfRule type="cellIs" dxfId="19" priority="323" operator="notEqual">
      <formula>H194</formula>
    </cfRule>
  </conditionalFormatting>
  <conditionalFormatting sqref="S197:S198">
    <cfRule type="cellIs" dxfId="18" priority="318" operator="notEqual">
      <formula>H197</formula>
    </cfRule>
  </conditionalFormatting>
  <conditionalFormatting sqref="S200:S201">
    <cfRule type="cellIs" dxfId="17" priority="313" operator="notEqual">
      <formula>H200</formula>
    </cfRule>
  </conditionalFormatting>
  <conditionalFormatting sqref="S203:S204">
    <cfRule type="cellIs" dxfId="16" priority="308" operator="notEqual">
      <formula>H203</formula>
    </cfRule>
  </conditionalFormatting>
  <conditionalFormatting sqref="S206:S207">
    <cfRule type="cellIs" dxfId="15" priority="303" operator="notEqual">
      <formula>H206</formula>
    </cfRule>
  </conditionalFormatting>
  <conditionalFormatting sqref="S209:S210">
    <cfRule type="cellIs" dxfId="14" priority="298" operator="notEqual">
      <formula>H209</formula>
    </cfRule>
  </conditionalFormatting>
  <conditionalFormatting sqref="S212:S213">
    <cfRule type="cellIs" dxfId="13" priority="293" operator="notEqual">
      <formula>H212</formula>
    </cfRule>
  </conditionalFormatting>
  <conditionalFormatting sqref="S215:S216">
    <cfRule type="cellIs" dxfId="12" priority="288" operator="notEqual">
      <formula>H215</formula>
    </cfRule>
  </conditionalFormatting>
  <conditionalFormatting sqref="S218:S219">
    <cfRule type="cellIs" dxfId="11" priority="283" operator="notEqual">
      <formula>H218</formula>
    </cfRule>
  </conditionalFormatting>
  <conditionalFormatting sqref="S221:S222">
    <cfRule type="cellIs" dxfId="10" priority="278" operator="notEqual">
      <formula>H221</formula>
    </cfRule>
  </conditionalFormatting>
  <conditionalFormatting sqref="S224:S225">
    <cfRule type="cellIs" dxfId="9" priority="273" operator="notEqual">
      <formula>H224</formula>
    </cfRule>
  </conditionalFormatting>
  <conditionalFormatting sqref="S227:S228">
    <cfRule type="cellIs" dxfId="8" priority="268" operator="notEqual">
      <formula>H227</formula>
    </cfRule>
  </conditionalFormatting>
  <conditionalFormatting sqref="S230:S231">
    <cfRule type="cellIs" dxfId="7" priority="263" operator="notEqual">
      <formula>H230</formula>
    </cfRule>
  </conditionalFormatting>
  <conditionalFormatting sqref="S233:S234">
    <cfRule type="cellIs" dxfId="6" priority="258" operator="notEqual">
      <formula>H233</formula>
    </cfRule>
  </conditionalFormatting>
  <conditionalFormatting sqref="S236:S237">
    <cfRule type="cellIs" dxfId="5" priority="253" operator="notEqual">
      <formula>H236</formula>
    </cfRule>
  </conditionalFormatting>
  <conditionalFormatting sqref="S239:S240">
    <cfRule type="cellIs" dxfId="4" priority="248" operator="notEqual">
      <formula>H239</formula>
    </cfRule>
  </conditionalFormatting>
  <conditionalFormatting sqref="T10:T240">
    <cfRule type="cellIs" dxfId="3" priority="2" operator="equal">
      <formula>"Alto"</formula>
    </cfRule>
    <cfRule type="cellIs" dxfId="2" priority="3" operator="equal">
      <formula>"Moderado"</formula>
    </cfRule>
    <cfRule type="cellIs" dxfId="1" priority="4" operator="equal">
      <formula>"Bajo"</formula>
    </cfRule>
    <cfRule type="cellIs" dxfId="0" priority="1" operator="equal">
      <formula>"Extremo"</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BF02DCD-0BED-4B4A-8CAF-DE75E3245D27}">
          <x14:formula1>
            <xm:f>'0 - Criterios'!$H$39:$H$40</xm:f>
          </x14:formula1>
          <xm:sqref>S10:S240</xm:sqref>
        </x14:dataValidation>
        <x14:dataValidation type="list" allowBlank="1" showInputMessage="1" showErrorMessage="1" xr:uid="{348F55AA-08EF-400C-B3F1-25DF4CC53826}">
          <x14:formula1>
            <xm:f>'0 - Criterios'!$G$39:$G$40</xm:f>
          </x14:formula1>
          <xm:sqref>R10:R240</xm:sqref>
        </x14:dataValidation>
        <x14:dataValidation type="list" allowBlank="1" showInputMessage="1" showErrorMessage="1" xr:uid="{93761DB4-445C-4550-A664-B422C08C6906}">
          <x14:formula1>
            <xm:f>'0 - Criterios'!$F$39:$F$40</xm:f>
          </x14:formula1>
          <xm:sqref>Q10:Q240</xm:sqref>
        </x14:dataValidation>
        <x14:dataValidation type="list" allowBlank="1" showInputMessage="1" showErrorMessage="1" xr:uid="{AE474625-A96D-4DE6-A2B5-7FFB3C6E0450}">
          <x14:formula1>
            <xm:f>'0 - Criterios'!$F$32:$F$34</xm:f>
          </x14:formula1>
          <xm:sqref>M10:M240</xm:sqref>
        </x14:dataValidation>
        <x14:dataValidation type="list" allowBlank="1" showInputMessage="1" showErrorMessage="1" xr:uid="{95E143DC-D5B8-4D49-8BC9-830CCC5CE7CC}">
          <x14:formula1>
            <xm:f>'0 - Criterios'!$H$32:$H$33</xm:f>
          </x14:formula1>
          <xm:sqref>O10:O240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X290"/>
  <sheetViews>
    <sheetView topLeftCell="P1" zoomScale="90" zoomScaleNormal="90" workbookViewId="0">
      <selection activeCell="T39" sqref="T39"/>
    </sheetView>
  </sheetViews>
  <sheetFormatPr baseColWidth="10" defaultColWidth="30.5703125" defaultRowHeight="12.75" x14ac:dyDescent="0.25"/>
  <cols>
    <col min="1" max="1" width="50.28515625" style="84" bestFit="1" customWidth="1"/>
    <col min="2" max="2" width="32.140625" style="84" customWidth="1"/>
    <col min="3" max="3" width="30.5703125" style="84"/>
    <col min="4" max="4" width="20" style="84" bestFit="1" customWidth="1"/>
    <col min="5" max="5" width="25.140625" style="84" bestFit="1" customWidth="1"/>
    <col min="6" max="6" width="7.42578125" style="84" customWidth="1"/>
    <col min="7" max="7" width="30.5703125" style="84"/>
    <col min="8" max="8" width="45.140625" style="84" bestFit="1" customWidth="1"/>
    <col min="9" max="9" width="95.140625" style="84" bestFit="1" customWidth="1"/>
    <col min="10" max="10" width="9.42578125" style="84" bestFit="1" customWidth="1"/>
    <col min="11" max="11" width="5.7109375" style="84" customWidth="1"/>
    <col min="12" max="12" width="36.85546875" style="84" bestFit="1" customWidth="1"/>
    <col min="13" max="13" width="9.42578125" style="84" bestFit="1" customWidth="1"/>
    <col min="14" max="14" width="70.7109375" style="84" bestFit="1" customWidth="1"/>
    <col min="15" max="15" width="9.140625" style="84" customWidth="1"/>
    <col min="16" max="16" width="52.5703125" style="84" bestFit="1" customWidth="1"/>
    <col min="17" max="17" width="83" style="84" bestFit="1" customWidth="1"/>
    <col min="18" max="18" width="5.140625" style="84" customWidth="1"/>
    <col min="19" max="19" width="45.140625" style="84" bestFit="1" customWidth="1"/>
    <col min="20" max="20" width="95.140625" style="84" bestFit="1" customWidth="1"/>
    <col min="21" max="21" width="5.42578125" style="84" customWidth="1"/>
    <col min="22" max="22" width="30.5703125" style="84"/>
    <col min="23" max="23" width="2.85546875" style="84" bestFit="1" customWidth="1"/>
    <col min="24" max="24" width="4.42578125" style="84" bestFit="1" customWidth="1"/>
    <col min="25" max="16384" width="30.5703125" style="84"/>
  </cols>
  <sheetData>
    <row r="1" spans="1:24" ht="15" x14ac:dyDescent="0.25">
      <c r="G1" s="112"/>
      <c r="H1" s="84" t="s">
        <v>837</v>
      </c>
      <c r="J1" s="84">
        <f>COUNTIFS(J2:J502,"(en blanco)")</f>
        <v>45</v>
      </c>
      <c r="L1" s="84" t="s">
        <v>837</v>
      </c>
      <c r="N1" s="84">
        <v>4</v>
      </c>
      <c r="P1" s="87" t="s">
        <v>329</v>
      </c>
      <c r="Q1" s="87">
        <v>53</v>
      </c>
      <c r="S1" s="87" t="s">
        <v>329</v>
      </c>
      <c r="T1" s="87">
        <v>45</v>
      </c>
    </row>
    <row r="2" spans="1:24" ht="15" x14ac:dyDescent="0.25">
      <c r="G2" s="101"/>
      <c r="H2" s="87"/>
      <c r="I2" s="87"/>
      <c r="J2" s="87"/>
      <c r="L2" s="87"/>
      <c r="M2" s="87"/>
      <c r="N2" s="87"/>
      <c r="P2" s="87"/>
      <c r="S2" s="87"/>
      <c r="V2" s="84" t="s">
        <v>839</v>
      </c>
      <c r="W2" s="84">
        <f>+J1</f>
        <v>45</v>
      </c>
      <c r="X2" s="90">
        <f>+W2/$W$4</f>
        <v>0.45918367346938777</v>
      </c>
    </row>
    <row r="3" spans="1:24" ht="15" x14ac:dyDescent="0.25">
      <c r="H3" s="225" t="s">
        <v>75</v>
      </c>
      <c r="I3" s="225" t="s">
        <v>73</v>
      </c>
      <c r="J3" s="225" t="s">
        <v>329</v>
      </c>
      <c r="L3" s="225" t="s">
        <v>75</v>
      </c>
      <c r="M3" s="225" t="s">
        <v>73</v>
      </c>
      <c r="N3" s="225" t="s">
        <v>329</v>
      </c>
      <c r="P3" s="225" t="s">
        <v>75</v>
      </c>
      <c r="Q3" s="225" t="s">
        <v>73</v>
      </c>
      <c r="R3" s="87"/>
      <c r="S3" s="225" t="s">
        <v>75</v>
      </c>
      <c r="T3" s="225" t="s">
        <v>73</v>
      </c>
      <c r="U3" s="87"/>
      <c r="V3" s="229" t="s">
        <v>838</v>
      </c>
      <c r="W3" s="229">
        <f>+Q1</f>
        <v>53</v>
      </c>
      <c r="X3" s="230">
        <f>+W3/$W$4</f>
        <v>0.54081632653061229</v>
      </c>
    </row>
    <row r="4" spans="1:24" ht="15" customHeight="1" x14ac:dyDescent="0.25">
      <c r="A4" s="84" t="s">
        <v>325</v>
      </c>
      <c r="E4" s="181"/>
      <c r="F4" s="181"/>
      <c r="G4" s="97"/>
      <c r="H4" s="87" t="s">
        <v>11</v>
      </c>
      <c r="I4" s="87" t="s">
        <v>797</v>
      </c>
      <c r="J4" s="87" t="s">
        <v>729</v>
      </c>
      <c r="L4" s="87" t="s">
        <v>11</v>
      </c>
      <c r="M4" s="87" t="s">
        <v>729</v>
      </c>
      <c r="N4" s="87" t="s">
        <v>339</v>
      </c>
      <c r="P4" s="87" t="s">
        <v>8</v>
      </c>
      <c r="Q4" s="87" t="s">
        <v>764</v>
      </c>
      <c r="R4" s="87"/>
      <c r="S4" s="87" t="s">
        <v>11</v>
      </c>
      <c r="T4" s="87" t="s">
        <v>797</v>
      </c>
      <c r="U4" s="87"/>
      <c r="V4" s="94" t="s">
        <v>840</v>
      </c>
      <c r="W4" s="94">
        <f>+W2+W3</f>
        <v>98</v>
      </c>
      <c r="X4" s="228"/>
    </row>
    <row r="5" spans="1:24" ht="15" customHeight="1" x14ac:dyDescent="0.25">
      <c r="A5" s="84" t="s">
        <v>326</v>
      </c>
      <c r="E5" s="181"/>
      <c r="F5" s="181"/>
      <c r="G5" s="97"/>
      <c r="H5" s="87"/>
      <c r="I5" s="87" t="s">
        <v>794</v>
      </c>
      <c r="J5" s="87" t="s">
        <v>729</v>
      </c>
      <c r="L5" s="87"/>
      <c r="M5" s="87"/>
      <c r="N5" s="87" t="s">
        <v>340</v>
      </c>
      <c r="P5" s="87"/>
      <c r="Q5" s="87" t="s">
        <v>765</v>
      </c>
      <c r="R5" s="87"/>
      <c r="S5" s="87"/>
      <c r="T5" s="87" t="s">
        <v>794</v>
      </c>
      <c r="U5" s="87"/>
      <c r="W5" s="90"/>
    </row>
    <row r="6" spans="1:24" ht="15" customHeight="1" x14ac:dyDescent="0.25">
      <c r="E6" s="181"/>
      <c r="F6" s="181"/>
      <c r="G6" s="97"/>
      <c r="H6" s="87"/>
      <c r="I6" s="87" t="s">
        <v>796</v>
      </c>
      <c r="J6" s="87" t="s">
        <v>729</v>
      </c>
      <c r="L6" s="87"/>
      <c r="M6" s="87"/>
      <c r="N6" s="87" t="s">
        <v>338</v>
      </c>
      <c r="P6" s="87"/>
      <c r="Q6" s="87" t="s">
        <v>767</v>
      </c>
      <c r="R6" s="87"/>
      <c r="S6" s="87"/>
      <c r="T6" s="87" t="s">
        <v>796</v>
      </c>
      <c r="U6" s="87"/>
    </row>
    <row r="7" spans="1:24" ht="15" customHeight="1" x14ac:dyDescent="0.25">
      <c r="E7" s="181"/>
      <c r="F7" s="181"/>
      <c r="H7" s="87"/>
      <c r="I7" s="87" t="s">
        <v>799</v>
      </c>
      <c r="J7" s="87" t="s">
        <v>729</v>
      </c>
      <c r="L7" s="87" t="s">
        <v>735</v>
      </c>
      <c r="M7" s="87" t="s">
        <v>729</v>
      </c>
      <c r="N7" s="87" t="s">
        <v>336</v>
      </c>
      <c r="P7" s="87"/>
      <c r="Q7" s="87" t="s">
        <v>766</v>
      </c>
      <c r="R7" s="87"/>
      <c r="S7" s="87"/>
      <c r="T7" s="87" t="s">
        <v>799</v>
      </c>
      <c r="U7" s="87"/>
    </row>
    <row r="8" spans="1:24" ht="15" x14ac:dyDescent="0.25">
      <c r="A8" s="84" t="s">
        <v>390</v>
      </c>
      <c r="B8" s="84" t="s">
        <v>843</v>
      </c>
      <c r="E8" s="181"/>
      <c r="F8" s="181"/>
      <c r="H8" s="87" t="s">
        <v>732</v>
      </c>
      <c r="I8" s="87" t="s">
        <v>774</v>
      </c>
      <c r="J8" s="87" t="s">
        <v>729</v>
      </c>
      <c r="P8" s="87"/>
      <c r="Q8" s="87" t="s">
        <v>768</v>
      </c>
      <c r="R8" s="87"/>
      <c r="S8" s="87" t="s">
        <v>732</v>
      </c>
      <c r="T8" s="87" t="s">
        <v>774</v>
      </c>
      <c r="U8" s="87"/>
    </row>
    <row r="9" spans="1:24" ht="15" x14ac:dyDescent="0.25">
      <c r="A9" s="226" t="s">
        <v>953</v>
      </c>
      <c r="B9" s="84" t="s">
        <v>844</v>
      </c>
      <c r="H9" s="87"/>
      <c r="I9" s="87" t="s">
        <v>777</v>
      </c>
      <c r="J9" s="87" t="s">
        <v>729</v>
      </c>
      <c r="P9" s="87"/>
      <c r="Q9" s="87" t="s">
        <v>770</v>
      </c>
      <c r="R9" s="87"/>
      <c r="S9" s="87"/>
      <c r="T9" s="87" t="s">
        <v>777</v>
      </c>
      <c r="U9" s="87"/>
    </row>
    <row r="10" spans="1:24" ht="15" x14ac:dyDescent="0.25">
      <c r="A10" s="226" t="s">
        <v>954</v>
      </c>
      <c r="B10" s="84" t="s">
        <v>845</v>
      </c>
      <c r="H10" s="87"/>
      <c r="I10" s="87" t="s">
        <v>776</v>
      </c>
      <c r="J10" s="87" t="s">
        <v>729</v>
      </c>
      <c r="P10" s="87"/>
      <c r="Q10" s="87" t="s">
        <v>769</v>
      </c>
      <c r="R10" s="87"/>
      <c r="S10" s="87"/>
      <c r="T10" s="87" t="s">
        <v>776</v>
      </c>
    </row>
    <row r="11" spans="1:24" ht="15" x14ac:dyDescent="0.25">
      <c r="A11" s="227" t="s">
        <v>955</v>
      </c>
      <c r="B11" s="84" t="s">
        <v>846</v>
      </c>
      <c r="I11" s="87" t="s">
        <v>773</v>
      </c>
      <c r="J11" s="87" t="s">
        <v>729</v>
      </c>
      <c r="P11" s="87" t="s">
        <v>11</v>
      </c>
      <c r="Q11" s="87" t="s">
        <v>798</v>
      </c>
      <c r="R11" s="87"/>
      <c r="S11" s="87"/>
      <c r="T11" s="87" t="s">
        <v>773</v>
      </c>
    </row>
    <row r="12" spans="1:24" ht="15" x14ac:dyDescent="0.25">
      <c r="A12" s="227" t="s">
        <v>956</v>
      </c>
      <c r="I12" s="87" t="s">
        <v>775</v>
      </c>
      <c r="J12" s="87" t="s">
        <v>729</v>
      </c>
      <c r="P12" s="87"/>
      <c r="Q12" s="87" t="s">
        <v>800</v>
      </c>
      <c r="R12" s="87"/>
      <c r="S12" s="87"/>
      <c r="T12" s="87" t="s">
        <v>775</v>
      </c>
    </row>
    <row r="13" spans="1:24" ht="15" x14ac:dyDescent="0.25">
      <c r="A13" s="227" t="s">
        <v>951</v>
      </c>
      <c r="H13" s="84" t="s">
        <v>10</v>
      </c>
      <c r="I13" s="87" t="s">
        <v>788</v>
      </c>
      <c r="J13" s="87" t="s">
        <v>729</v>
      </c>
      <c r="L13" s="87"/>
      <c r="M13" s="87"/>
      <c r="N13" s="87"/>
      <c r="P13" s="87"/>
      <c r="Q13" s="87" t="s">
        <v>825</v>
      </c>
      <c r="R13" s="87"/>
      <c r="S13" s="87" t="s">
        <v>10</v>
      </c>
      <c r="T13" s="87" t="s">
        <v>788</v>
      </c>
    </row>
    <row r="14" spans="1:24" ht="15" x14ac:dyDescent="0.25">
      <c r="I14" s="87" t="s">
        <v>791</v>
      </c>
      <c r="J14" s="87" t="s">
        <v>729</v>
      </c>
      <c r="L14" s="87"/>
      <c r="M14" s="87"/>
      <c r="N14" s="87"/>
      <c r="P14" s="87"/>
      <c r="Q14" s="87" t="s">
        <v>795</v>
      </c>
      <c r="R14" s="87"/>
      <c r="S14" s="87"/>
      <c r="T14" s="84" t="s">
        <v>791</v>
      </c>
    </row>
    <row r="15" spans="1:24" ht="15" x14ac:dyDescent="0.25">
      <c r="A15" s="84" t="s">
        <v>391</v>
      </c>
      <c r="I15" s="87" t="s">
        <v>789</v>
      </c>
      <c r="J15" s="87" t="s">
        <v>729</v>
      </c>
      <c r="L15" s="87"/>
      <c r="M15" s="87"/>
      <c r="N15" s="87"/>
      <c r="P15" s="87" t="s">
        <v>732</v>
      </c>
      <c r="Q15" s="87" t="s">
        <v>771</v>
      </c>
      <c r="R15" s="87"/>
      <c r="S15" s="87"/>
      <c r="T15" s="87" t="s">
        <v>789</v>
      </c>
    </row>
    <row r="16" spans="1:24" ht="15" x14ac:dyDescent="0.25">
      <c r="A16" s="84" t="s">
        <v>392</v>
      </c>
      <c r="H16" s="87"/>
      <c r="I16" s="87" t="s">
        <v>787</v>
      </c>
      <c r="J16" s="84" t="s">
        <v>729</v>
      </c>
      <c r="L16" s="87"/>
      <c r="M16" s="87"/>
      <c r="N16" s="87"/>
      <c r="P16" s="87"/>
      <c r="Q16" s="87" t="s">
        <v>772</v>
      </c>
      <c r="R16" s="87"/>
      <c r="S16" s="87"/>
      <c r="T16" s="87" t="s">
        <v>787</v>
      </c>
    </row>
    <row r="17" spans="1:20" ht="15" x14ac:dyDescent="0.25">
      <c r="A17" s="84" t="s">
        <v>702</v>
      </c>
      <c r="H17" s="87"/>
      <c r="I17" s="87" t="s">
        <v>790</v>
      </c>
      <c r="J17" s="87" t="s">
        <v>729</v>
      </c>
      <c r="L17" s="87"/>
      <c r="M17" s="87"/>
      <c r="N17" s="87"/>
      <c r="P17" s="87" t="s">
        <v>10</v>
      </c>
      <c r="Q17" s="87" t="s">
        <v>793</v>
      </c>
      <c r="R17" s="87"/>
      <c r="S17" s="87"/>
      <c r="T17" s="87" t="s">
        <v>790</v>
      </c>
    </row>
    <row r="18" spans="1:20" ht="15" x14ac:dyDescent="0.25">
      <c r="A18" s="84" t="s">
        <v>393</v>
      </c>
      <c r="H18" s="87" t="s">
        <v>9</v>
      </c>
      <c r="I18" s="87" t="s">
        <v>824</v>
      </c>
      <c r="J18" s="87" t="s">
        <v>729</v>
      </c>
      <c r="L18" s="87"/>
      <c r="M18" s="87"/>
      <c r="N18" s="87"/>
      <c r="P18" s="87"/>
      <c r="Q18" s="87" t="s">
        <v>792</v>
      </c>
      <c r="R18" s="87"/>
      <c r="S18" s="87" t="s">
        <v>9</v>
      </c>
      <c r="T18" s="87" t="s">
        <v>824</v>
      </c>
    </row>
    <row r="19" spans="1:20" ht="15" x14ac:dyDescent="0.25">
      <c r="A19" s="84" t="s">
        <v>703</v>
      </c>
      <c r="H19" s="87"/>
      <c r="I19" s="87" t="s">
        <v>784</v>
      </c>
      <c r="J19" s="87" t="s">
        <v>729</v>
      </c>
      <c r="L19" s="87"/>
      <c r="M19" s="87"/>
      <c r="N19" s="87"/>
      <c r="P19" s="87" t="s">
        <v>9</v>
      </c>
      <c r="Q19" s="87" t="s">
        <v>785</v>
      </c>
      <c r="R19" s="87"/>
      <c r="S19" s="87"/>
      <c r="T19" s="87" t="s">
        <v>784</v>
      </c>
    </row>
    <row r="20" spans="1:20" ht="15" x14ac:dyDescent="0.25">
      <c r="A20" s="84" t="s">
        <v>394</v>
      </c>
      <c r="H20" s="87"/>
      <c r="I20" s="87" t="s">
        <v>782</v>
      </c>
      <c r="J20" s="87" t="s">
        <v>729</v>
      </c>
      <c r="L20" s="87"/>
      <c r="M20" s="87"/>
      <c r="N20" s="87"/>
      <c r="P20" s="87"/>
      <c r="Q20" s="87" t="s">
        <v>783</v>
      </c>
      <c r="R20" s="87"/>
      <c r="S20" s="87"/>
      <c r="T20" s="87" t="s">
        <v>782</v>
      </c>
    </row>
    <row r="21" spans="1:20" ht="15" x14ac:dyDescent="0.25">
      <c r="H21" s="87"/>
      <c r="I21" s="87" t="s">
        <v>786</v>
      </c>
      <c r="J21" s="87" t="s">
        <v>729</v>
      </c>
      <c r="L21" s="87"/>
      <c r="M21" s="87"/>
      <c r="N21" s="87"/>
      <c r="P21" s="87" t="s">
        <v>2</v>
      </c>
      <c r="Q21" s="87" t="s">
        <v>813</v>
      </c>
      <c r="R21" s="87"/>
      <c r="S21" s="87"/>
      <c r="T21" s="87" t="s">
        <v>786</v>
      </c>
    </row>
    <row r="22" spans="1:20" ht="15" x14ac:dyDescent="0.25">
      <c r="H22" s="87" t="s">
        <v>2</v>
      </c>
      <c r="I22" s="87" t="s">
        <v>814</v>
      </c>
      <c r="J22" s="87" t="s">
        <v>729</v>
      </c>
      <c r="L22" s="87"/>
      <c r="M22" s="87"/>
      <c r="N22" s="87"/>
      <c r="Q22" s="84" t="s">
        <v>826</v>
      </c>
      <c r="R22" s="87"/>
      <c r="S22" s="87" t="s">
        <v>2</v>
      </c>
      <c r="T22" s="87" t="s">
        <v>814</v>
      </c>
    </row>
    <row r="23" spans="1:20" ht="15" customHeight="1" x14ac:dyDescent="0.25">
      <c r="A23" s="226" t="s">
        <v>953</v>
      </c>
      <c r="B23" s="85" t="s">
        <v>392</v>
      </c>
      <c r="C23" s="83"/>
      <c r="D23" s="83"/>
      <c r="H23" s="87"/>
      <c r="I23" s="87" t="s">
        <v>742</v>
      </c>
      <c r="J23" s="87" t="s">
        <v>729</v>
      </c>
      <c r="L23" s="87"/>
      <c r="M23" s="87"/>
      <c r="N23" s="87"/>
      <c r="P23" s="84" t="s">
        <v>6</v>
      </c>
      <c r="Q23" s="84" t="s">
        <v>740</v>
      </c>
      <c r="R23" s="87"/>
      <c r="S23" s="87"/>
      <c r="T23" s="87" t="s">
        <v>742</v>
      </c>
    </row>
    <row r="24" spans="1:20" ht="15" customHeight="1" x14ac:dyDescent="0.25">
      <c r="A24" s="226" t="s">
        <v>954</v>
      </c>
      <c r="B24" s="85" t="s">
        <v>702</v>
      </c>
      <c r="C24" s="83"/>
      <c r="D24" s="83"/>
      <c r="H24" s="87"/>
      <c r="I24" s="87" t="s">
        <v>741</v>
      </c>
      <c r="J24" s="87" t="s">
        <v>729</v>
      </c>
      <c r="L24" s="87"/>
      <c r="M24" s="87"/>
      <c r="N24" s="87"/>
      <c r="Q24" s="84" t="s">
        <v>812</v>
      </c>
      <c r="R24" s="87"/>
      <c r="S24" s="87"/>
      <c r="T24" s="87" t="s">
        <v>741</v>
      </c>
    </row>
    <row r="25" spans="1:20" ht="15" customHeight="1" x14ac:dyDescent="0.25">
      <c r="A25" s="227" t="s">
        <v>955</v>
      </c>
      <c r="B25" s="85" t="s">
        <v>393</v>
      </c>
      <c r="C25" s="83"/>
      <c r="D25" s="83"/>
      <c r="H25" s="87"/>
      <c r="I25" s="87" t="s">
        <v>743</v>
      </c>
      <c r="J25" s="87" t="s">
        <v>729</v>
      </c>
      <c r="L25" s="87"/>
      <c r="M25" s="87"/>
      <c r="N25" s="87"/>
      <c r="Q25" s="84" t="s">
        <v>739</v>
      </c>
      <c r="R25" s="87"/>
      <c r="S25" s="87"/>
      <c r="T25" s="87" t="s">
        <v>743</v>
      </c>
    </row>
    <row r="26" spans="1:20" ht="15" customHeight="1" x14ac:dyDescent="0.25">
      <c r="A26" s="227" t="s">
        <v>956</v>
      </c>
      <c r="B26" s="85" t="s">
        <v>703</v>
      </c>
      <c r="C26" s="83"/>
      <c r="D26" s="83"/>
      <c r="H26" s="231" t="s">
        <v>6</v>
      </c>
      <c r="I26" s="231" t="s">
        <v>736</v>
      </c>
      <c r="J26" s="231" t="s">
        <v>729</v>
      </c>
      <c r="L26" s="87"/>
      <c r="M26" s="87"/>
      <c r="N26" s="87"/>
      <c r="Q26" s="84" t="s">
        <v>738</v>
      </c>
      <c r="R26" s="87"/>
      <c r="S26" s="87" t="s">
        <v>6</v>
      </c>
      <c r="T26" s="87" t="s">
        <v>736</v>
      </c>
    </row>
    <row r="27" spans="1:20" ht="15" customHeight="1" x14ac:dyDescent="0.25">
      <c r="A27" s="227" t="s">
        <v>951</v>
      </c>
      <c r="B27" s="85" t="s">
        <v>394</v>
      </c>
      <c r="C27" s="83"/>
      <c r="D27" s="83"/>
      <c r="H27" s="231"/>
      <c r="I27" s="231" t="s">
        <v>737</v>
      </c>
      <c r="J27" s="231" t="s">
        <v>729</v>
      </c>
      <c r="L27" s="87"/>
      <c r="M27" s="87"/>
      <c r="N27" s="87"/>
      <c r="P27" s="84" t="s">
        <v>13</v>
      </c>
      <c r="Q27" s="84" t="s">
        <v>835</v>
      </c>
      <c r="R27" s="87"/>
      <c r="S27" s="87"/>
      <c r="T27" s="87" t="s">
        <v>737</v>
      </c>
    </row>
    <row r="28" spans="1:20" ht="15" x14ac:dyDescent="0.25">
      <c r="H28" s="87" t="s">
        <v>13</v>
      </c>
      <c r="I28" s="87" t="s">
        <v>780</v>
      </c>
      <c r="J28" s="87" t="s">
        <v>729</v>
      </c>
      <c r="L28" s="87"/>
      <c r="M28" s="87"/>
      <c r="N28" s="87"/>
      <c r="Q28" s="84" t="s">
        <v>778</v>
      </c>
      <c r="R28" s="87"/>
      <c r="S28" s="87" t="s">
        <v>13</v>
      </c>
      <c r="T28" s="87" t="s">
        <v>780</v>
      </c>
    </row>
    <row r="29" spans="1:20" ht="15" x14ac:dyDescent="0.25">
      <c r="H29" s="87"/>
      <c r="I29" s="87" t="s">
        <v>836</v>
      </c>
      <c r="J29" s="87" t="s">
        <v>729</v>
      </c>
      <c r="L29" s="87"/>
      <c r="M29" s="87"/>
      <c r="N29" s="87"/>
      <c r="Q29" s="84" t="s">
        <v>779</v>
      </c>
      <c r="R29" s="87"/>
      <c r="S29" s="87"/>
      <c r="T29" s="87" t="s">
        <v>836</v>
      </c>
    </row>
    <row r="30" spans="1:20" ht="15" x14ac:dyDescent="0.25">
      <c r="H30" s="87"/>
      <c r="I30" s="87" t="s">
        <v>781</v>
      </c>
      <c r="J30" s="87" t="s">
        <v>729</v>
      </c>
      <c r="L30" s="87"/>
      <c r="M30" s="87"/>
      <c r="N30" s="87"/>
      <c r="P30" s="84" t="s">
        <v>735</v>
      </c>
      <c r="Q30" s="84" t="s">
        <v>337</v>
      </c>
      <c r="R30" s="87"/>
      <c r="S30" s="87"/>
      <c r="T30" s="87" t="s">
        <v>781</v>
      </c>
    </row>
    <row r="31" spans="1:20" ht="15" x14ac:dyDescent="0.25">
      <c r="H31" s="87" t="s">
        <v>735</v>
      </c>
      <c r="I31" s="87" t="s">
        <v>819</v>
      </c>
      <c r="J31" s="87" t="s">
        <v>729</v>
      </c>
      <c r="L31" s="87"/>
      <c r="M31" s="87"/>
      <c r="N31" s="87"/>
      <c r="Q31" s="84" t="s">
        <v>817</v>
      </c>
      <c r="R31" s="87"/>
      <c r="S31" s="87" t="s">
        <v>735</v>
      </c>
      <c r="T31" s="87" t="s">
        <v>819</v>
      </c>
    </row>
    <row r="32" spans="1:20" ht="15.75" customHeight="1" x14ac:dyDescent="0.25">
      <c r="A32" s="197" t="s">
        <v>234</v>
      </c>
      <c r="B32" s="197" t="s">
        <v>964</v>
      </c>
      <c r="D32" s="196"/>
      <c r="E32" s="196"/>
      <c r="F32" s="196"/>
      <c r="G32" s="196"/>
      <c r="H32" s="87"/>
      <c r="I32" s="87" t="s">
        <v>820</v>
      </c>
      <c r="J32" s="87" t="s">
        <v>729</v>
      </c>
      <c r="L32" s="87"/>
      <c r="M32" s="87"/>
      <c r="N32" s="87"/>
      <c r="P32" s="84" t="s">
        <v>343</v>
      </c>
      <c r="Q32" s="84" t="s">
        <v>748</v>
      </c>
      <c r="R32" s="87"/>
      <c r="S32" s="87"/>
      <c r="T32" s="87" t="s">
        <v>820</v>
      </c>
    </row>
    <row r="33" spans="1:20" ht="15.75" customHeight="1" x14ac:dyDescent="0.25">
      <c r="A33" s="197" t="s">
        <v>235</v>
      </c>
      <c r="B33" s="197" t="s">
        <v>965</v>
      </c>
      <c r="D33" s="196"/>
      <c r="E33" s="196"/>
      <c r="F33" s="196"/>
      <c r="G33" s="196"/>
      <c r="H33" s="87"/>
      <c r="I33" s="87" t="s">
        <v>823</v>
      </c>
      <c r="J33" s="87" t="s">
        <v>729</v>
      </c>
      <c r="L33" s="87"/>
      <c r="M33" s="87"/>
      <c r="N33" s="87"/>
      <c r="Q33" s="84" t="s">
        <v>749</v>
      </c>
      <c r="R33" s="87"/>
      <c r="S33" s="87"/>
      <c r="T33" s="87" t="s">
        <v>823</v>
      </c>
    </row>
    <row r="34" spans="1:20" ht="15.75" customHeight="1" x14ac:dyDescent="0.25">
      <c r="A34" s="197" t="s">
        <v>236</v>
      </c>
      <c r="B34" s="197" t="s">
        <v>966</v>
      </c>
      <c r="D34" s="196"/>
      <c r="E34" s="196"/>
      <c r="F34" s="196"/>
      <c r="G34" s="196"/>
      <c r="H34" s="87"/>
      <c r="I34" s="87" t="s">
        <v>822</v>
      </c>
      <c r="J34" s="87" t="s">
        <v>729</v>
      </c>
      <c r="L34" s="87"/>
      <c r="M34" s="87"/>
      <c r="N34" s="87"/>
      <c r="P34" s="84" t="s">
        <v>12</v>
      </c>
      <c r="Q34" s="84" t="s">
        <v>802</v>
      </c>
      <c r="R34" s="87"/>
      <c r="S34" s="87"/>
      <c r="T34" s="87" t="s">
        <v>822</v>
      </c>
    </row>
    <row r="35" spans="1:20" ht="15.75" customHeight="1" x14ac:dyDescent="0.25">
      <c r="A35" s="197" t="s">
        <v>319</v>
      </c>
      <c r="B35" s="197" t="s">
        <v>967</v>
      </c>
      <c r="D35" s="196"/>
      <c r="E35" s="196"/>
      <c r="F35" s="196"/>
      <c r="G35" s="196"/>
      <c r="H35" s="87"/>
      <c r="I35" s="87" t="s">
        <v>821</v>
      </c>
      <c r="J35" s="87" t="s">
        <v>729</v>
      </c>
      <c r="L35" s="87"/>
      <c r="M35" s="87"/>
      <c r="N35" s="87"/>
      <c r="Q35" s="84" t="s">
        <v>805</v>
      </c>
      <c r="R35" s="87"/>
      <c r="S35" s="87"/>
      <c r="T35" s="87" t="s">
        <v>821</v>
      </c>
    </row>
    <row r="36" spans="1:20" ht="15.75" customHeight="1" x14ac:dyDescent="0.25">
      <c r="A36" s="197" t="s">
        <v>237</v>
      </c>
      <c r="B36" s="197" t="s">
        <v>968</v>
      </c>
      <c r="D36" s="196"/>
      <c r="E36" s="196"/>
      <c r="F36" s="196"/>
      <c r="G36" s="196"/>
      <c r="H36" s="87"/>
      <c r="I36" s="87" t="s">
        <v>818</v>
      </c>
      <c r="J36" s="87" t="s">
        <v>729</v>
      </c>
      <c r="L36" s="87"/>
      <c r="M36" s="87"/>
      <c r="N36" s="87"/>
      <c r="Q36" s="84" t="s">
        <v>804</v>
      </c>
      <c r="R36" s="87"/>
      <c r="S36" s="87"/>
      <c r="T36" s="87" t="s">
        <v>818</v>
      </c>
    </row>
    <row r="37" spans="1:20" ht="15.75" customHeight="1" x14ac:dyDescent="0.25">
      <c r="A37" s="197" t="s">
        <v>321</v>
      </c>
      <c r="B37" s="197"/>
      <c r="D37" s="196"/>
      <c r="E37" s="196"/>
      <c r="F37" s="196"/>
      <c r="G37" s="196"/>
      <c r="H37" s="87" t="s">
        <v>343</v>
      </c>
      <c r="I37" s="87" t="s">
        <v>750</v>
      </c>
      <c r="J37" s="87" t="s">
        <v>729</v>
      </c>
      <c r="L37" s="87"/>
      <c r="M37" s="87"/>
      <c r="N37" s="87"/>
      <c r="Q37" s="84" t="s">
        <v>803</v>
      </c>
      <c r="R37" s="87"/>
      <c r="S37" s="87" t="s">
        <v>343</v>
      </c>
      <c r="T37" s="87" t="s">
        <v>750</v>
      </c>
    </row>
    <row r="38" spans="1:20" ht="15.75" customHeight="1" x14ac:dyDescent="0.25">
      <c r="A38" s="197" t="s">
        <v>963</v>
      </c>
      <c r="B38" s="84" t="s">
        <v>971</v>
      </c>
      <c r="D38" s="196"/>
      <c r="E38" s="196"/>
      <c r="F38" s="196"/>
      <c r="G38" s="196"/>
      <c r="H38" s="87"/>
      <c r="I38" s="87" t="s">
        <v>815</v>
      </c>
      <c r="J38" s="87" t="s">
        <v>729</v>
      </c>
      <c r="L38" s="87"/>
      <c r="M38" s="87"/>
      <c r="N38" s="87"/>
      <c r="P38" s="84" t="s">
        <v>734</v>
      </c>
      <c r="Q38" s="84" t="s">
        <v>744</v>
      </c>
      <c r="R38" s="87"/>
      <c r="S38" s="87"/>
      <c r="T38" s="87" t="s">
        <v>815</v>
      </c>
    </row>
    <row r="39" spans="1:20" ht="15.75" customHeight="1" x14ac:dyDescent="0.25">
      <c r="A39" s="197" t="s">
        <v>238</v>
      </c>
      <c r="B39" s="84" t="s">
        <v>972</v>
      </c>
      <c r="D39" s="196"/>
      <c r="E39" s="196"/>
      <c r="F39" s="196"/>
      <c r="G39" s="196"/>
      <c r="H39" s="231" t="s">
        <v>12</v>
      </c>
      <c r="I39" s="231" t="s">
        <v>801</v>
      </c>
      <c r="J39" s="87" t="s">
        <v>729</v>
      </c>
      <c r="L39" s="87"/>
      <c r="M39" s="87"/>
      <c r="N39" s="87"/>
      <c r="Q39" s="84" t="s">
        <v>747</v>
      </c>
      <c r="R39" s="87"/>
      <c r="S39" s="87" t="s">
        <v>12</v>
      </c>
      <c r="T39" s="87" t="s">
        <v>801</v>
      </c>
    </row>
    <row r="40" spans="1:20" ht="15" x14ac:dyDescent="0.25">
      <c r="B40" s="84" t="s">
        <v>973</v>
      </c>
      <c r="H40" s="87" t="s">
        <v>4</v>
      </c>
      <c r="I40" s="87" t="s">
        <v>753</v>
      </c>
      <c r="J40" s="87" t="s">
        <v>729</v>
      </c>
      <c r="L40" s="87"/>
      <c r="M40" s="87"/>
      <c r="N40" s="87"/>
      <c r="Q40" s="84" t="s">
        <v>834</v>
      </c>
      <c r="R40" s="87"/>
      <c r="S40" s="87" t="s">
        <v>4</v>
      </c>
      <c r="T40" s="87" t="s">
        <v>753</v>
      </c>
    </row>
    <row r="41" spans="1:20" ht="15" x14ac:dyDescent="0.25">
      <c r="B41" s="84" t="s">
        <v>974</v>
      </c>
      <c r="H41" s="87"/>
      <c r="I41" s="87" t="s">
        <v>816</v>
      </c>
      <c r="J41" s="87" t="s">
        <v>729</v>
      </c>
      <c r="L41" s="87"/>
      <c r="M41" s="87"/>
      <c r="N41" s="87"/>
      <c r="Q41" s="84" t="s">
        <v>746</v>
      </c>
      <c r="R41" s="87"/>
      <c r="S41" s="87"/>
      <c r="T41" s="87" t="s">
        <v>816</v>
      </c>
    </row>
    <row r="42" spans="1:20" ht="15" x14ac:dyDescent="0.25">
      <c r="B42" s="84" t="s">
        <v>975</v>
      </c>
      <c r="H42" s="87"/>
      <c r="I42" s="87" t="s">
        <v>757</v>
      </c>
      <c r="J42" s="87" t="s">
        <v>729</v>
      </c>
      <c r="L42" s="87"/>
      <c r="M42" s="87"/>
      <c r="N42" s="87"/>
      <c r="Q42" s="84" t="s">
        <v>745</v>
      </c>
      <c r="R42" s="87"/>
      <c r="S42" s="87"/>
      <c r="T42" s="87" t="s">
        <v>757</v>
      </c>
    </row>
    <row r="43" spans="1:20" ht="15" x14ac:dyDescent="0.25">
      <c r="B43" s="84" t="s">
        <v>976</v>
      </c>
      <c r="H43" s="87"/>
      <c r="I43" s="87" t="s">
        <v>754</v>
      </c>
      <c r="J43" s="87" t="s">
        <v>729</v>
      </c>
      <c r="L43" s="87"/>
      <c r="M43" s="87"/>
      <c r="N43" s="87"/>
      <c r="P43" s="84" t="s">
        <v>4</v>
      </c>
      <c r="Q43" s="84" t="s">
        <v>751</v>
      </c>
      <c r="R43" s="87"/>
      <c r="S43" s="87"/>
      <c r="T43" s="87" t="s">
        <v>754</v>
      </c>
    </row>
    <row r="44" spans="1:20" ht="15" x14ac:dyDescent="0.25">
      <c r="B44" s="84" t="s">
        <v>977</v>
      </c>
      <c r="H44" s="87"/>
      <c r="I44" s="87" t="s">
        <v>756</v>
      </c>
      <c r="J44" s="87" t="s">
        <v>729</v>
      </c>
      <c r="L44" s="87"/>
      <c r="M44" s="87"/>
      <c r="N44" s="87"/>
      <c r="Q44" s="84" t="s">
        <v>752</v>
      </c>
      <c r="R44" s="87"/>
      <c r="S44" s="87"/>
      <c r="T44" s="87" t="s">
        <v>756</v>
      </c>
    </row>
    <row r="45" spans="1:20" ht="15" x14ac:dyDescent="0.25">
      <c r="H45" s="87" t="s">
        <v>94</v>
      </c>
      <c r="I45" s="87" t="s">
        <v>831</v>
      </c>
      <c r="J45" s="87" t="s">
        <v>729</v>
      </c>
      <c r="L45" s="87"/>
      <c r="M45" s="87"/>
      <c r="N45" s="87"/>
      <c r="Q45" s="84" t="s">
        <v>755</v>
      </c>
      <c r="R45" s="87"/>
      <c r="S45" s="87" t="s">
        <v>94</v>
      </c>
      <c r="T45" s="87" t="s">
        <v>831</v>
      </c>
    </row>
    <row r="46" spans="1:20" ht="15" x14ac:dyDescent="0.25">
      <c r="H46" s="87"/>
      <c r="I46" s="87" t="s">
        <v>811</v>
      </c>
      <c r="J46" s="87" t="s">
        <v>729</v>
      </c>
      <c r="L46" s="87"/>
      <c r="M46" s="87"/>
      <c r="N46" s="87"/>
      <c r="P46" s="84" t="s">
        <v>94</v>
      </c>
      <c r="Q46" s="84" t="s">
        <v>806</v>
      </c>
      <c r="R46" s="87"/>
      <c r="S46" s="87"/>
      <c r="T46" s="87" t="s">
        <v>811</v>
      </c>
    </row>
    <row r="47" spans="1:20" ht="15" x14ac:dyDescent="0.25">
      <c r="H47" s="87"/>
      <c r="I47" s="87" t="s">
        <v>810</v>
      </c>
      <c r="J47" s="87" t="s">
        <v>729</v>
      </c>
      <c r="L47" s="87"/>
      <c r="M47" s="87"/>
      <c r="N47" s="87"/>
      <c r="Q47" s="84" t="s">
        <v>832</v>
      </c>
      <c r="R47" s="87"/>
      <c r="S47" s="87"/>
      <c r="T47" s="87" t="s">
        <v>810</v>
      </c>
    </row>
    <row r="48" spans="1:20" ht="15" x14ac:dyDescent="0.25">
      <c r="H48" s="87"/>
      <c r="I48" s="87" t="s">
        <v>809</v>
      </c>
      <c r="J48" s="87" t="s">
        <v>729</v>
      </c>
      <c r="L48" s="87"/>
      <c r="M48" s="87"/>
      <c r="N48" s="87"/>
      <c r="Q48" s="84" t="s">
        <v>833</v>
      </c>
      <c r="R48" s="87"/>
      <c r="S48" s="87"/>
      <c r="T48" s="87" t="s">
        <v>809</v>
      </c>
    </row>
    <row r="49" spans="1:18" ht="15" x14ac:dyDescent="0.25">
      <c r="A49" s="86" t="s">
        <v>728</v>
      </c>
      <c r="B49" s="87" t="s">
        <v>731</v>
      </c>
      <c r="D49" s="86" t="s">
        <v>728</v>
      </c>
      <c r="E49" s="87" t="s">
        <v>731</v>
      </c>
      <c r="F49" s="89"/>
      <c r="G49" s="89"/>
      <c r="H49" s="87"/>
      <c r="I49" s="87"/>
      <c r="J49" s="87"/>
      <c r="L49" s="87"/>
      <c r="M49" s="87"/>
      <c r="N49" s="87"/>
      <c r="Q49" s="84" t="s">
        <v>808</v>
      </c>
      <c r="R49" s="87"/>
    </row>
    <row r="50" spans="1:18" ht="15" x14ac:dyDescent="0.25">
      <c r="A50" s="88" t="s">
        <v>8</v>
      </c>
      <c r="B50" s="87">
        <v>9</v>
      </c>
      <c r="D50" s="88" t="s">
        <v>321</v>
      </c>
      <c r="E50" s="87">
        <v>13</v>
      </c>
      <c r="L50" s="87"/>
      <c r="M50" s="87"/>
      <c r="N50" s="87"/>
      <c r="Q50" s="84" t="s">
        <v>807</v>
      </c>
      <c r="R50" s="87"/>
    </row>
    <row r="51" spans="1:18" ht="15" x14ac:dyDescent="0.25">
      <c r="A51" s="88" t="s">
        <v>11</v>
      </c>
      <c r="B51" s="87">
        <v>10</v>
      </c>
      <c r="D51" s="88" t="s">
        <v>320</v>
      </c>
      <c r="E51" s="87">
        <v>3</v>
      </c>
      <c r="L51" s="87"/>
      <c r="M51" s="87"/>
      <c r="N51" s="87"/>
      <c r="P51" s="84" t="s">
        <v>7</v>
      </c>
      <c r="Q51" s="84" t="s">
        <v>759</v>
      </c>
      <c r="R51" s="87"/>
    </row>
    <row r="52" spans="1:18" ht="15" x14ac:dyDescent="0.25">
      <c r="A52" s="88" t="s">
        <v>10</v>
      </c>
      <c r="B52" s="87">
        <v>3</v>
      </c>
      <c r="D52" s="88" t="s">
        <v>234</v>
      </c>
      <c r="E52" s="87">
        <v>9</v>
      </c>
      <c r="L52" s="87"/>
      <c r="M52" s="87"/>
      <c r="N52" s="87"/>
      <c r="Q52" s="84" t="s">
        <v>758</v>
      </c>
      <c r="R52" s="87"/>
    </row>
    <row r="53" spans="1:18" ht="15" x14ac:dyDescent="0.25">
      <c r="A53" s="88" t="s">
        <v>9</v>
      </c>
      <c r="B53" s="87">
        <v>3</v>
      </c>
      <c r="D53" s="88" t="s">
        <v>319</v>
      </c>
      <c r="E53" s="87">
        <v>6</v>
      </c>
      <c r="L53" s="87"/>
      <c r="M53" s="87"/>
      <c r="N53" s="87"/>
      <c r="Q53" s="84" t="s">
        <v>760</v>
      </c>
      <c r="R53" s="87"/>
    </row>
    <row r="54" spans="1:18" ht="15" x14ac:dyDescent="0.25">
      <c r="A54" s="88" t="s">
        <v>2</v>
      </c>
      <c r="B54" s="87">
        <v>4</v>
      </c>
      <c r="D54" s="88" t="s">
        <v>235</v>
      </c>
      <c r="E54" s="87">
        <v>4</v>
      </c>
      <c r="L54" s="87"/>
      <c r="M54" s="87"/>
      <c r="N54" s="87"/>
      <c r="Q54" s="84" t="s">
        <v>763</v>
      </c>
      <c r="R54" s="87"/>
    </row>
    <row r="55" spans="1:18" ht="15" x14ac:dyDescent="0.25">
      <c r="A55" s="88" t="s">
        <v>6</v>
      </c>
      <c r="B55" s="87">
        <v>4</v>
      </c>
      <c r="D55" s="88" t="s">
        <v>236</v>
      </c>
      <c r="E55" s="87">
        <v>35</v>
      </c>
      <c r="L55" s="87"/>
      <c r="M55" s="87"/>
      <c r="N55" s="87"/>
      <c r="Q55" s="84" t="s">
        <v>761</v>
      </c>
      <c r="R55" s="87"/>
    </row>
    <row r="56" spans="1:18" ht="15" x14ac:dyDescent="0.25">
      <c r="A56" s="88" t="s">
        <v>13</v>
      </c>
      <c r="B56" s="87">
        <v>9</v>
      </c>
      <c r="D56" s="88" t="s">
        <v>238</v>
      </c>
      <c r="E56" s="87">
        <v>2</v>
      </c>
      <c r="L56" s="87"/>
      <c r="M56" s="87"/>
      <c r="N56" s="87"/>
      <c r="Q56" s="84" t="s">
        <v>762</v>
      </c>
      <c r="R56" s="87"/>
    </row>
    <row r="57" spans="1:18" ht="15" x14ac:dyDescent="0.25">
      <c r="A57" s="88" t="s">
        <v>343</v>
      </c>
      <c r="B57" s="87">
        <v>3</v>
      </c>
      <c r="D57" s="88" t="s">
        <v>237</v>
      </c>
      <c r="E57" s="87">
        <v>2</v>
      </c>
      <c r="L57" s="87"/>
      <c r="M57" s="87"/>
      <c r="N57" s="87"/>
      <c r="R57" s="87"/>
    </row>
    <row r="58" spans="1:18" ht="15" x14ac:dyDescent="0.25">
      <c r="A58" s="88" t="s">
        <v>12</v>
      </c>
      <c r="B58" s="87">
        <v>6</v>
      </c>
      <c r="D58" s="88" t="s">
        <v>730</v>
      </c>
      <c r="E58" s="87">
        <v>74</v>
      </c>
      <c r="L58" s="87"/>
      <c r="M58" s="87"/>
      <c r="N58" s="87"/>
      <c r="R58" s="87"/>
    </row>
    <row r="59" spans="1:18" ht="15" x14ac:dyDescent="0.25">
      <c r="A59" s="88" t="s">
        <v>4</v>
      </c>
      <c r="B59" s="87">
        <v>4</v>
      </c>
      <c r="D59" s="87"/>
      <c r="E59" s="87"/>
      <c r="L59" s="87"/>
      <c r="M59" s="87"/>
      <c r="N59" s="87"/>
      <c r="R59" s="87"/>
    </row>
    <row r="60" spans="1:18" ht="15" x14ac:dyDescent="0.25">
      <c r="A60" s="88" t="s">
        <v>94</v>
      </c>
      <c r="B60" s="87">
        <v>5</v>
      </c>
      <c r="D60" s="87"/>
      <c r="E60" s="87"/>
      <c r="L60" s="87"/>
      <c r="M60" s="87"/>
      <c r="N60" s="87"/>
      <c r="R60" s="87"/>
    </row>
    <row r="61" spans="1:18" ht="15" x14ac:dyDescent="0.25">
      <c r="A61" s="88" t="s">
        <v>7</v>
      </c>
      <c r="B61" s="87">
        <v>3</v>
      </c>
      <c r="D61" s="87"/>
      <c r="E61" s="87"/>
      <c r="L61" s="87"/>
      <c r="M61" s="87"/>
      <c r="R61" s="87"/>
    </row>
    <row r="62" spans="1:18" ht="15" x14ac:dyDescent="0.25">
      <c r="A62" s="88" t="s">
        <v>733</v>
      </c>
      <c r="B62" s="87">
        <v>5</v>
      </c>
      <c r="D62" s="87"/>
      <c r="E62" s="87"/>
      <c r="L62" s="87"/>
      <c r="M62" s="87"/>
      <c r="N62" s="87"/>
      <c r="R62" s="87"/>
    </row>
    <row r="63" spans="1:18" ht="15" x14ac:dyDescent="0.25">
      <c r="A63" s="88" t="s">
        <v>732</v>
      </c>
      <c r="B63" s="87">
        <v>1</v>
      </c>
      <c r="E63" s="87"/>
      <c r="L63" s="87"/>
      <c r="M63" s="87"/>
      <c r="N63" s="87"/>
      <c r="R63" s="87"/>
    </row>
    <row r="64" spans="1:18" ht="15" x14ac:dyDescent="0.25">
      <c r="A64" s="88" t="s">
        <v>735</v>
      </c>
      <c r="B64" s="87">
        <v>5</v>
      </c>
      <c r="D64" s="87"/>
      <c r="E64" s="87"/>
      <c r="K64" s="87"/>
      <c r="L64" s="87"/>
      <c r="M64" s="87"/>
      <c r="N64" s="87"/>
      <c r="O64" s="87"/>
      <c r="R64" s="87"/>
    </row>
    <row r="65" spans="1:18" ht="15" x14ac:dyDescent="0.25">
      <c r="A65" s="88" t="s">
        <v>730</v>
      </c>
      <c r="B65" s="87">
        <v>74</v>
      </c>
      <c r="D65" s="87"/>
      <c r="E65" s="87"/>
      <c r="L65" s="87"/>
      <c r="M65" s="87"/>
      <c r="N65" s="87"/>
      <c r="R65" s="87"/>
    </row>
    <row r="66" spans="1:18" ht="15" x14ac:dyDescent="0.25">
      <c r="D66" s="87"/>
      <c r="E66" s="87"/>
      <c r="L66" s="87"/>
      <c r="M66" s="87"/>
      <c r="N66" s="87"/>
      <c r="R66" s="87"/>
    </row>
    <row r="67" spans="1:18" ht="15" x14ac:dyDescent="0.25">
      <c r="D67" s="87"/>
      <c r="E67" s="87"/>
      <c r="L67" s="87"/>
      <c r="M67" s="87"/>
      <c r="N67" s="87"/>
      <c r="R67" s="87"/>
    </row>
    <row r="68" spans="1:18" ht="15" x14ac:dyDescent="0.25">
      <c r="A68" s="84" t="s">
        <v>344</v>
      </c>
      <c r="D68" s="87"/>
      <c r="E68" s="87"/>
      <c r="L68" s="87"/>
      <c r="M68" s="87"/>
      <c r="N68" s="87"/>
    </row>
    <row r="69" spans="1:18" ht="15" x14ac:dyDescent="0.25">
      <c r="A69" s="84" t="s">
        <v>352</v>
      </c>
      <c r="D69" s="87"/>
      <c r="E69" s="87"/>
      <c r="L69" s="87"/>
      <c r="M69" s="87"/>
      <c r="N69" s="87"/>
    </row>
    <row r="70" spans="1:18" ht="15" x14ac:dyDescent="0.25">
      <c r="A70" s="84" t="s">
        <v>354</v>
      </c>
      <c r="D70" s="87"/>
      <c r="E70" s="87"/>
      <c r="L70" s="87"/>
      <c r="M70" s="87"/>
      <c r="N70" s="87"/>
    </row>
    <row r="71" spans="1:18" ht="15" x14ac:dyDescent="0.25">
      <c r="A71" s="84" t="s">
        <v>356</v>
      </c>
      <c r="D71" s="87"/>
      <c r="E71" s="87"/>
      <c r="L71" s="87"/>
      <c r="M71" s="87"/>
      <c r="N71" s="87"/>
    </row>
    <row r="72" spans="1:18" ht="15" x14ac:dyDescent="0.25">
      <c r="D72" s="87"/>
      <c r="E72" s="87"/>
      <c r="L72" s="87"/>
      <c r="M72" s="87"/>
      <c r="N72" s="87"/>
    </row>
    <row r="73" spans="1:18" ht="15" x14ac:dyDescent="0.25">
      <c r="D73" s="87"/>
      <c r="E73" s="87"/>
      <c r="L73" s="87"/>
      <c r="M73" s="87"/>
      <c r="N73" s="87"/>
    </row>
    <row r="74" spans="1:18" ht="15" x14ac:dyDescent="0.25">
      <c r="D74" s="87"/>
      <c r="E74" s="87"/>
      <c r="L74" s="87"/>
      <c r="M74" s="87"/>
      <c r="N74" s="87"/>
    </row>
    <row r="75" spans="1:18" ht="15" x14ac:dyDescent="0.25">
      <c r="D75" s="87"/>
      <c r="E75" s="87"/>
      <c r="L75" s="87"/>
      <c r="M75" s="87"/>
      <c r="N75" s="87"/>
    </row>
    <row r="76" spans="1:18" ht="15" x14ac:dyDescent="0.25">
      <c r="A76" s="107" t="s">
        <v>847</v>
      </c>
      <c r="B76" s="108" t="s">
        <v>848</v>
      </c>
      <c r="C76" s="108" t="s">
        <v>849</v>
      </c>
      <c r="D76" s="108"/>
      <c r="E76" s="87"/>
      <c r="L76" s="87"/>
      <c r="M76" s="87"/>
      <c r="N76" s="87"/>
    </row>
    <row r="77" spans="1:18" ht="15" x14ac:dyDescent="0.25">
      <c r="A77" s="106" t="s">
        <v>430</v>
      </c>
      <c r="B77" s="112">
        <v>45</v>
      </c>
      <c r="C77" s="112">
        <v>43</v>
      </c>
      <c r="D77" s="112"/>
      <c r="E77" s="87"/>
      <c r="L77" s="87"/>
      <c r="M77" s="87"/>
      <c r="N77" s="87"/>
    </row>
    <row r="78" spans="1:18" ht="15" x14ac:dyDescent="0.25">
      <c r="A78" s="106" t="s">
        <v>432</v>
      </c>
      <c r="B78" s="112">
        <v>25</v>
      </c>
      <c r="C78" s="112">
        <v>25</v>
      </c>
      <c r="D78" s="112"/>
      <c r="E78" s="87"/>
      <c r="L78" s="87"/>
      <c r="M78" s="87"/>
      <c r="N78" s="87"/>
    </row>
    <row r="79" spans="1:18" ht="15" x14ac:dyDescent="0.25">
      <c r="A79" s="106" t="s">
        <v>26</v>
      </c>
      <c r="B79" s="112">
        <v>4</v>
      </c>
      <c r="C79" s="112">
        <v>4</v>
      </c>
      <c r="D79" s="112"/>
      <c r="E79" s="112"/>
      <c r="L79" s="87"/>
      <c r="M79" s="87"/>
      <c r="N79" s="87"/>
    </row>
    <row r="80" spans="1:18" ht="15" x14ac:dyDescent="0.25">
      <c r="A80" s="106" t="s">
        <v>427</v>
      </c>
      <c r="B80" s="112">
        <f>COUNTIF('9 - Mapa de Calor'!$I$11:$I$190,$A$80)</f>
        <v>4</v>
      </c>
      <c r="C80" s="112">
        <v>2</v>
      </c>
      <c r="D80" s="112"/>
      <c r="E80" s="87"/>
      <c r="L80" s="87"/>
      <c r="M80" s="87"/>
      <c r="N80" s="87"/>
    </row>
    <row r="81" spans="1:20" ht="15" x14ac:dyDescent="0.25">
      <c r="D81" s="87"/>
      <c r="E81" s="87"/>
    </row>
    <row r="82" spans="1:20" ht="15" x14ac:dyDescent="0.25">
      <c r="D82" s="87"/>
      <c r="E82" s="87"/>
    </row>
    <row r="83" spans="1:20" ht="15" x14ac:dyDescent="0.25">
      <c r="A83" s="106"/>
      <c r="D83" s="87"/>
      <c r="E83" s="87"/>
    </row>
    <row r="84" spans="1:20" x14ac:dyDescent="0.25">
      <c r="A84" s="123" t="s">
        <v>842</v>
      </c>
      <c r="B84" s="123" t="s">
        <v>859</v>
      </c>
      <c r="C84" s="123" t="s">
        <v>843</v>
      </c>
      <c r="D84" s="123" t="s">
        <v>844</v>
      </c>
      <c r="E84" s="123" t="s">
        <v>845</v>
      </c>
      <c r="G84" s="123" t="s">
        <v>846</v>
      </c>
    </row>
    <row r="85" spans="1:20" ht="15" x14ac:dyDescent="0.25">
      <c r="A85" s="102" t="s">
        <v>829</v>
      </c>
      <c r="B85" s="105" t="e">
        <f>+AVERAGE(B86:B88)</f>
        <v>#REF!</v>
      </c>
      <c r="C85" s="104" t="e">
        <f>+AVERAGE(C86:C88)</f>
        <v>#REF!</v>
      </c>
      <c r="D85" s="105" t="e">
        <f>+AVERAGE(D86:D88)</f>
        <v>#REF!</v>
      </c>
      <c r="E85" s="105" t="e">
        <f>+AVERAGE(E86:E88)</f>
        <v>#REF!</v>
      </c>
      <c r="G85" s="105" t="e">
        <f>+AVERAGE(G86:G88)</f>
        <v>#REF!</v>
      </c>
    </row>
    <row r="86" spans="1:20" x14ac:dyDescent="0.25">
      <c r="A86" s="103" t="s">
        <v>830</v>
      </c>
      <c r="B86" s="122">
        <f>+$X$4</f>
        <v>0</v>
      </c>
      <c r="C86" s="122">
        <f>+$X$4</f>
        <v>0</v>
      </c>
      <c r="D86" s="122">
        <f>+$X$4</f>
        <v>0</v>
      </c>
      <c r="E86" s="122">
        <f>+$X$4</f>
        <v>0</v>
      </c>
      <c r="G86" s="122">
        <f>+$X$4</f>
        <v>0</v>
      </c>
    </row>
    <row r="87" spans="1:20" ht="15" x14ac:dyDescent="0.25">
      <c r="A87" s="103" t="s">
        <v>858</v>
      </c>
      <c r="B87" s="113" t="e">
        <f>+'6 - Plan de Acciones Preventiva'!#REF!</f>
        <v>#REF!</v>
      </c>
      <c r="C87" s="113" t="e">
        <f>+'6 - Plan de Acciones Preventiva'!#REF!</f>
        <v>#REF!</v>
      </c>
      <c r="D87" s="113" t="e">
        <f>+'6 - Plan de Acciones Preventiva'!#REF!</f>
        <v>#REF!</v>
      </c>
      <c r="E87" s="113" t="e">
        <f>+'6 - Plan de Acciones Preventiva'!#REF!</f>
        <v>#REF!</v>
      </c>
      <c r="G87" s="113" t="e">
        <f>+'6 - Plan de Acciones Preventiva'!#REF!</f>
        <v>#REF!</v>
      </c>
      <c r="S87" s="87" t="s">
        <v>730</v>
      </c>
      <c r="T87" s="87"/>
    </row>
    <row r="88" spans="1:20" ht="15" x14ac:dyDescent="0.25">
      <c r="A88" s="103" t="s">
        <v>841</v>
      </c>
      <c r="B88" s="122">
        <f>+'7 - Materialización del Riesgo'!$Q$8</f>
        <v>0.99777777777777776</v>
      </c>
      <c r="C88" s="122">
        <f>+'7 - Materialización del Riesgo'!$Q$8</f>
        <v>0.99777777777777776</v>
      </c>
      <c r="D88" s="122">
        <f>+'7 - Materialización del Riesgo'!$Q$8</f>
        <v>0.99777777777777776</v>
      </c>
      <c r="E88" s="122">
        <f>+'7 - Materialización del Riesgo'!$Q$8</f>
        <v>0.99777777777777776</v>
      </c>
      <c r="G88" s="122">
        <f>+'7 - Materialización del Riesgo'!$Q$8</f>
        <v>0.99777777777777776</v>
      </c>
      <c r="S88" s="87"/>
      <c r="T88" s="87"/>
    </row>
    <row r="89" spans="1:20" ht="15" x14ac:dyDescent="0.25">
      <c r="A89" s="106"/>
      <c r="D89" s="87"/>
      <c r="E89" s="87"/>
      <c r="S89" s="87"/>
      <c r="T89" s="87"/>
    </row>
    <row r="90" spans="1:20" ht="15" x14ac:dyDescent="0.25">
      <c r="A90" s="106"/>
      <c r="D90" s="87"/>
      <c r="E90" s="87"/>
      <c r="S90" s="87"/>
      <c r="T90" s="87"/>
    </row>
    <row r="91" spans="1:20" ht="15" x14ac:dyDescent="0.25">
      <c r="A91" s="106"/>
      <c r="D91" s="87"/>
      <c r="E91" s="87"/>
      <c r="S91" s="87"/>
      <c r="T91" s="87"/>
    </row>
    <row r="92" spans="1:20" ht="15" x14ac:dyDescent="0.25">
      <c r="A92" s="106"/>
      <c r="D92" s="87"/>
      <c r="E92" s="87"/>
      <c r="S92" s="87"/>
      <c r="T92" s="87"/>
    </row>
    <row r="93" spans="1:20" ht="15" x14ac:dyDescent="0.25">
      <c r="A93" s="124"/>
      <c r="B93" s="494"/>
      <c r="C93" s="497" t="s">
        <v>867</v>
      </c>
      <c r="D93" s="497" t="s">
        <v>868</v>
      </c>
      <c r="E93" s="497" t="s">
        <v>869</v>
      </c>
      <c r="F93" s="496"/>
      <c r="G93" s="497" t="s">
        <v>870</v>
      </c>
      <c r="S93" s="87"/>
      <c r="T93" s="87"/>
    </row>
    <row r="94" spans="1:20" ht="15" x14ac:dyDescent="0.25">
      <c r="A94" s="124"/>
      <c r="B94" s="494"/>
      <c r="C94" s="497"/>
      <c r="D94" s="497"/>
      <c r="E94" s="497"/>
      <c r="F94" s="496"/>
      <c r="G94" s="497"/>
      <c r="H94" s="87"/>
      <c r="I94" s="87"/>
      <c r="J94" s="87"/>
      <c r="S94" s="87"/>
      <c r="T94" s="87"/>
    </row>
    <row r="95" spans="1:20" ht="15" x14ac:dyDescent="0.25">
      <c r="A95" s="124"/>
      <c r="B95" s="494"/>
      <c r="C95" s="497"/>
      <c r="D95" s="497"/>
      <c r="E95" s="497"/>
      <c r="F95" s="496"/>
      <c r="G95" s="497"/>
      <c r="H95" s="87"/>
      <c r="I95" s="87"/>
      <c r="J95" s="87"/>
      <c r="S95" s="87"/>
      <c r="T95" s="87"/>
    </row>
    <row r="96" spans="1:20" ht="76.5" x14ac:dyDescent="0.25">
      <c r="A96" s="124"/>
      <c r="B96" s="495"/>
      <c r="C96" s="125" t="s">
        <v>871</v>
      </c>
      <c r="D96" s="125" t="s">
        <v>872</v>
      </c>
      <c r="E96" s="125" t="s">
        <v>873</v>
      </c>
      <c r="F96" s="496"/>
      <c r="G96" s="125" t="s">
        <v>874</v>
      </c>
      <c r="H96" s="87"/>
      <c r="I96" s="87"/>
      <c r="J96" s="87"/>
      <c r="S96" s="87"/>
      <c r="T96" s="87"/>
    </row>
    <row r="97" spans="2:20" ht="15" x14ac:dyDescent="0.25">
      <c r="B97" s="126" t="s">
        <v>75</v>
      </c>
      <c r="C97" s="208" t="s">
        <v>875</v>
      </c>
      <c r="D97" s="208" t="s">
        <v>876</v>
      </c>
      <c r="E97" s="208" t="s">
        <v>877</v>
      </c>
      <c r="F97" s="496"/>
      <c r="G97" s="208" t="s">
        <v>878</v>
      </c>
      <c r="H97" s="87"/>
      <c r="I97" s="87"/>
      <c r="J97" s="87"/>
      <c r="S97" s="87"/>
      <c r="T97" s="87"/>
    </row>
    <row r="98" spans="2:20" ht="15" x14ac:dyDescent="0.25">
      <c r="B98" s="127" t="s">
        <v>6</v>
      </c>
      <c r="C98" s="128">
        <v>0.66666666666666663</v>
      </c>
      <c r="D98" s="128"/>
      <c r="E98" s="128">
        <v>1</v>
      </c>
      <c r="F98" s="496"/>
      <c r="G98" s="128">
        <f t="shared" ref="G98:G113" si="0">+AVERAGE(C98:E98)</f>
        <v>0.83333333333333326</v>
      </c>
      <c r="H98" s="87"/>
      <c r="I98" s="87"/>
      <c r="J98" s="87"/>
      <c r="S98" s="87"/>
      <c r="T98" s="87"/>
    </row>
    <row r="99" spans="2:20" ht="25.5" x14ac:dyDescent="0.25">
      <c r="B99" s="127" t="s">
        <v>879</v>
      </c>
      <c r="C99" s="128">
        <v>0.33333333333333331</v>
      </c>
      <c r="D99" s="128"/>
      <c r="E99" s="128">
        <v>1</v>
      </c>
      <c r="F99" s="496"/>
      <c r="G99" s="128">
        <f t="shared" si="0"/>
        <v>0.66666666666666663</v>
      </c>
      <c r="H99" s="87"/>
      <c r="I99" s="87"/>
      <c r="J99" s="87"/>
      <c r="S99" s="87"/>
      <c r="T99" s="87"/>
    </row>
    <row r="100" spans="2:20" ht="15" x14ac:dyDescent="0.25">
      <c r="B100" s="127" t="s">
        <v>733</v>
      </c>
      <c r="C100" s="128">
        <v>1</v>
      </c>
      <c r="D100" s="128"/>
      <c r="E100" s="128">
        <v>1</v>
      </c>
      <c r="F100" s="496"/>
      <c r="G100" s="128">
        <f t="shared" si="0"/>
        <v>1</v>
      </c>
      <c r="H100" s="87"/>
      <c r="I100" s="87"/>
      <c r="J100" s="87"/>
      <c r="S100" s="87"/>
      <c r="T100" s="87"/>
    </row>
    <row r="101" spans="2:20" ht="15" x14ac:dyDescent="0.25">
      <c r="B101" s="129" t="s">
        <v>880</v>
      </c>
      <c r="C101" s="130">
        <v>0.75</v>
      </c>
      <c r="D101" s="130"/>
      <c r="E101" s="130">
        <v>1</v>
      </c>
      <c r="F101" s="496"/>
      <c r="G101" s="130">
        <f t="shared" si="0"/>
        <v>0.875</v>
      </c>
      <c r="H101" s="87"/>
      <c r="I101" s="87"/>
      <c r="J101" s="87"/>
      <c r="S101" s="87"/>
      <c r="T101" s="87"/>
    </row>
    <row r="102" spans="2:20" ht="25.5" x14ac:dyDescent="0.25">
      <c r="B102" s="129" t="s">
        <v>4</v>
      </c>
      <c r="C102" s="130">
        <v>0.375</v>
      </c>
      <c r="D102" s="130"/>
      <c r="E102" s="130">
        <v>1</v>
      </c>
      <c r="F102" s="496"/>
      <c r="G102" s="130">
        <f t="shared" si="0"/>
        <v>0.6875</v>
      </c>
      <c r="H102" s="87"/>
      <c r="I102" s="87"/>
      <c r="J102" s="87"/>
      <c r="S102" s="87"/>
      <c r="T102" s="87"/>
    </row>
    <row r="103" spans="2:20" ht="25.5" x14ac:dyDescent="0.25">
      <c r="B103" s="129" t="s">
        <v>881</v>
      </c>
      <c r="C103" s="130">
        <v>1</v>
      </c>
      <c r="D103" s="130"/>
      <c r="E103" s="130">
        <v>1</v>
      </c>
      <c r="F103" s="496"/>
      <c r="G103" s="130">
        <f t="shared" si="0"/>
        <v>1</v>
      </c>
      <c r="H103" s="87"/>
      <c r="I103" s="87"/>
      <c r="J103" s="87"/>
      <c r="P103" s="84" t="s">
        <v>730</v>
      </c>
      <c r="S103" s="87"/>
      <c r="T103" s="87"/>
    </row>
    <row r="104" spans="2:20" ht="25.5" x14ac:dyDescent="0.25">
      <c r="B104" s="129" t="s">
        <v>8</v>
      </c>
      <c r="C104" s="130">
        <v>1</v>
      </c>
      <c r="D104" s="130"/>
      <c r="E104" s="130">
        <v>1</v>
      </c>
      <c r="F104" s="496"/>
      <c r="G104" s="130">
        <f t="shared" si="0"/>
        <v>1</v>
      </c>
      <c r="H104" s="87"/>
      <c r="I104" s="87"/>
      <c r="J104" s="87"/>
      <c r="S104" s="87"/>
      <c r="T104" s="87"/>
    </row>
    <row r="105" spans="2:20" ht="15" x14ac:dyDescent="0.25">
      <c r="B105" s="129" t="s">
        <v>882</v>
      </c>
      <c r="C105" s="130">
        <v>0.2857142857142857</v>
      </c>
      <c r="D105" s="130"/>
      <c r="E105" s="130">
        <v>1</v>
      </c>
      <c r="F105" s="496"/>
      <c r="G105" s="130">
        <f t="shared" si="0"/>
        <v>0.64285714285714279</v>
      </c>
      <c r="H105" s="87"/>
      <c r="I105" s="87"/>
      <c r="J105" s="87"/>
      <c r="S105" s="87"/>
      <c r="T105" s="87"/>
    </row>
    <row r="106" spans="2:20" ht="15" x14ac:dyDescent="0.25">
      <c r="B106" s="129" t="s">
        <v>883</v>
      </c>
      <c r="C106" s="130">
        <v>0.5</v>
      </c>
      <c r="D106" s="130"/>
      <c r="E106" s="130">
        <v>1</v>
      </c>
      <c r="F106" s="496"/>
      <c r="G106" s="130">
        <f t="shared" si="0"/>
        <v>0.75</v>
      </c>
      <c r="H106" s="87"/>
      <c r="I106" s="87"/>
      <c r="J106" s="87"/>
      <c r="S106" s="87"/>
      <c r="T106" s="87"/>
    </row>
    <row r="107" spans="2:20" ht="15" x14ac:dyDescent="0.25">
      <c r="B107" s="131" t="s">
        <v>884</v>
      </c>
      <c r="C107" s="132">
        <v>0.375</v>
      </c>
      <c r="D107" s="132"/>
      <c r="E107" s="132">
        <v>1</v>
      </c>
      <c r="F107" s="496"/>
      <c r="G107" s="132">
        <f t="shared" si="0"/>
        <v>0.6875</v>
      </c>
      <c r="H107" s="87"/>
      <c r="I107" s="87"/>
      <c r="J107" s="87"/>
      <c r="S107" s="87"/>
      <c r="T107" s="87"/>
    </row>
    <row r="108" spans="2:20" ht="15" x14ac:dyDescent="0.25">
      <c r="B108" s="131" t="s">
        <v>885</v>
      </c>
      <c r="C108" s="132">
        <v>0.2857142857142857</v>
      </c>
      <c r="D108" s="132"/>
      <c r="E108" s="132">
        <v>1</v>
      </c>
      <c r="F108" s="496"/>
      <c r="G108" s="132">
        <f t="shared" si="0"/>
        <v>0.64285714285714279</v>
      </c>
      <c r="H108" s="87"/>
      <c r="I108" s="87"/>
      <c r="J108" s="87"/>
      <c r="S108" s="87"/>
      <c r="T108" s="87"/>
    </row>
    <row r="109" spans="2:20" ht="15" x14ac:dyDescent="0.25">
      <c r="B109" s="131" t="s">
        <v>886</v>
      </c>
      <c r="C109" s="132">
        <v>0.5</v>
      </c>
      <c r="D109" s="132"/>
      <c r="E109" s="132">
        <v>1</v>
      </c>
      <c r="F109" s="496"/>
      <c r="G109" s="132">
        <f t="shared" si="0"/>
        <v>0.75</v>
      </c>
      <c r="H109" s="87"/>
      <c r="I109" s="87"/>
      <c r="J109" s="87"/>
      <c r="S109" s="87"/>
      <c r="T109" s="87"/>
    </row>
    <row r="110" spans="2:20" ht="15" x14ac:dyDescent="0.25">
      <c r="B110" s="131" t="s">
        <v>887</v>
      </c>
      <c r="C110" s="132">
        <v>0.8</v>
      </c>
      <c r="D110" s="132"/>
      <c r="E110" s="132">
        <v>1</v>
      </c>
      <c r="F110" s="496"/>
      <c r="G110" s="132">
        <f t="shared" si="0"/>
        <v>0.9</v>
      </c>
      <c r="H110" s="87"/>
      <c r="I110" s="87"/>
      <c r="J110" s="87"/>
      <c r="S110" s="87"/>
      <c r="T110" s="87"/>
    </row>
    <row r="111" spans="2:20" ht="15" x14ac:dyDescent="0.25">
      <c r="B111" s="131" t="s">
        <v>888</v>
      </c>
      <c r="C111" s="132">
        <v>0.33333333333333331</v>
      </c>
      <c r="D111" s="132"/>
      <c r="E111" s="132">
        <v>1</v>
      </c>
      <c r="F111" s="496"/>
      <c r="G111" s="132">
        <f t="shared" si="0"/>
        <v>0.66666666666666663</v>
      </c>
      <c r="H111" s="87"/>
      <c r="I111" s="87"/>
      <c r="J111" s="87"/>
      <c r="S111" s="87"/>
      <c r="T111" s="87"/>
    </row>
    <row r="112" spans="2:20" ht="15" x14ac:dyDescent="0.25">
      <c r="B112" s="133" t="s">
        <v>889</v>
      </c>
      <c r="C112" s="134">
        <v>0.44444444444444442</v>
      </c>
      <c r="D112" s="134"/>
      <c r="E112" s="134">
        <v>1</v>
      </c>
      <c r="F112" s="496"/>
      <c r="G112" s="134">
        <f t="shared" si="0"/>
        <v>0.72222222222222221</v>
      </c>
      <c r="H112" s="87"/>
      <c r="I112" s="87"/>
      <c r="J112" s="87"/>
      <c r="S112" s="87"/>
      <c r="T112" s="87"/>
    </row>
    <row r="113" spans="2:20" ht="15" x14ac:dyDescent="0.25">
      <c r="B113" s="135" t="s">
        <v>890</v>
      </c>
      <c r="C113" s="136">
        <f>+AVERAGE(C98:C112)</f>
        <v>0.57661375661375658</v>
      </c>
      <c r="D113" s="136">
        <v>0</v>
      </c>
      <c r="E113" s="136">
        <f>+AVERAGE(E98:E112)</f>
        <v>1</v>
      </c>
      <c r="F113" s="496"/>
      <c r="G113" s="136">
        <f t="shared" si="0"/>
        <v>0.52553791887125223</v>
      </c>
      <c r="H113" s="87"/>
      <c r="I113" s="87"/>
      <c r="J113" s="87"/>
    </row>
    <row r="114" spans="2:20" ht="15" x14ac:dyDescent="0.25">
      <c r="D114" s="87"/>
      <c r="E114" s="87"/>
      <c r="H114" s="87"/>
      <c r="I114" s="87"/>
      <c r="J114" s="87"/>
      <c r="S114" s="87"/>
      <c r="T114" s="87"/>
    </row>
    <row r="115" spans="2:20" ht="15" x14ac:dyDescent="0.25">
      <c r="D115" s="87"/>
      <c r="E115" s="87"/>
      <c r="H115" s="87"/>
      <c r="I115" s="87"/>
      <c r="J115" s="87"/>
      <c r="S115" s="87"/>
      <c r="T115" s="87"/>
    </row>
    <row r="116" spans="2:20" ht="15" x14ac:dyDescent="0.25">
      <c r="D116" s="87"/>
      <c r="E116" s="87"/>
      <c r="H116" s="87"/>
      <c r="I116" s="87"/>
      <c r="J116" s="87"/>
      <c r="S116" s="87"/>
      <c r="T116" s="87"/>
    </row>
    <row r="117" spans="2:20" ht="15" x14ac:dyDescent="0.25">
      <c r="D117" s="87"/>
      <c r="E117" s="87"/>
      <c r="H117" s="87"/>
      <c r="I117" s="87"/>
      <c r="J117" s="87"/>
      <c r="S117" s="87"/>
      <c r="T117" s="87"/>
    </row>
    <row r="118" spans="2:20" ht="15" x14ac:dyDescent="0.25">
      <c r="D118" s="87"/>
      <c r="E118" s="87"/>
      <c r="H118" s="87"/>
      <c r="I118" s="87"/>
      <c r="J118" s="87"/>
      <c r="S118" s="87"/>
      <c r="T118" s="87"/>
    </row>
    <row r="119" spans="2:20" ht="15" x14ac:dyDescent="0.25">
      <c r="D119" s="87"/>
      <c r="E119" s="87"/>
      <c r="H119" s="87"/>
      <c r="I119" s="87"/>
      <c r="J119" s="87"/>
      <c r="S119" s="87"/>
      <c r="T119" s="87"/>
    </row>
    <row r="120" spans="2:20" ht="15" x14ac:dyDescent="0.25">
      <c r="D120" s="87"/>
      <c r="E120" s="87"/>
      <c r="H120" s="87"/>
      <c r="I120" s="87"/>
      <c r="J120" s="87"/>
      <c r="S120" s="87"/>
      <c r="T120" s="87"/>
    </row>
    <row r="121" spans="2:20" ht="15" x14ac:dyDescent="0.25">
      <c r="D121" s="87"/>
      <c r="E121" s="87"/>
      <c r="H121" s="87"/>
      <c r="I121" s="87"/>
      <c r="J121" s="87"/>
      <c r="S121" s="87"/>
      <c r="T121" s="87"/>
    </row>
    <row r="122" spans="2:20" ht="15" x14ac:dyDescent="0.25">
      <c r="D122" s="87"/>
      <c r="E122" s="87"/>
      <c r="H122" s="87"/>
      <c r="I122" s="87"/>
      <c r="J122" s="87"/>
      <c r="S122" s="87"/>
      <c r="T122" s="87"/>
    </row>
    <row r="123" spans="2:20" ht="15" x14ac:dyDescent="0.25">
      <c r="D123" s="87"/>
      <c r="E123" s="87"/>
      <c r="H123" s="87"/>
      <c r="I123" s="87"/>
      <c r="J123" s="87"/>
      <c r="S123" s="87"/>
      <c r="T123" s="87"/>
    </row>
    <row r="124" spans="2:20" ht="15" x14ac:dyDescent="0.25">
      <c r="D124" s="87"/>
      <c r="E124" s="87"/>
      <c r="H124" s="87"/>
      <c r="I124" s="87"/>
      <c r="J124" s="87"/>
      <c r="S124" s="87"/>
      <c r="T124" s="87"/>
    </row>
    <row r="125" spans="2:20" ht="15" x14ac:dyDescent="0.25">
      <c r="D125" s="87"/>
      <c r="E125" s="87"/>
      <c r="H125" s="87"/>
      <c r="I125" s="87"/>
      <c r="J125" s="87"/>
      <c r="S125" s="87"/>
      <c r="T125" s="87"/>
    </row>
    <row r="126" spans="2:20" ht="15" x14ac:dyDescent="0.25">
      <c r="D126" s="87"/>
      <c r="E126" s="87"/>
      <c r="H126" s="87"/>
      <c r="I126" s="87"/>
      <c r="J126" s="87"/>
      <c r="S126" s="87"/>
      <c r="T126" s="87"/>
    </row>
    <row r="127" spans="2:20" ht="15" x14ac:dyDescent="0.25">
      <c r="D127" s="87"/>
      <c r="E127" s="87"/>
      <c r="H127" s="87"/>
      <c r="I127" s="87"/>
      <c r="J127" s="87"/>
      <c r="S127" s="87"/>
      <c r="T127" s="87"/>
    </row>
    <row r="128" spans="2:20" ht="15" x14ac:dyDescent="0.25">
      <c r="D128" s="87"/>
      <c r="E128" s="87"/>
      <c r="H128" s="87"/>
      <c r="I128" s="87"/>
      <c r="J128" s="87"/>
      <c r="S128" s="87"/>
      <c r="T128" s="87"/>
    </row>
    <row r="129" spans="4:20" ht="15" x14ac:dyDescent="0.25">
      <c r="D129" s="87"/>
      <c r="E129" s="87"/>
      <c r="H129" s="87"/>
      <c r="I129" s="87"/>
      <c r="J129" s="87"/>
      <c r="S129" s="87"/>
      <c r="T129" s="87"/>
    </row>
    <row r="130" spans="4:20" ht="15" x14ac:dyDescent="0.25">
      <c r="D130" s="87"/>
      <c r="E130" s="87"/>
      <c r="H130" s="87"/>
      <c r="I130" s="87"/>
      <c r="J130" s="87"/>
      <c r="S130" s="87"/>
      <c r="T130" s="87"/>
    </row>
    <row r="131" spans="4:20" ht="15" x14ac:dyDescent="0.25">
      <c r="D131" s="87"/>
      <c r="E131" s="87"/>
      <c r="H131" s="87"/>
      <c r="I131" s="87"/>
      <c r="J131" s="87"/>
      <c r="S131" s="87"/>
      <c r="T131" s="87"/>
    </row>
    <row r="132" spans="4:20" ht="15" x14ac:dyDescent="0.25">
      <c r="D132" s="87"/>
      <c r="E132" s="87"/>
      <c r="H132" s="87"/>
      <c r="I132" s="87"/>
      <c r="J132" s="87"/>
      <c r="S132" s="87"/>
      <c r="T132" s="87"/>
    </row>
    <row r="133" spans="4:20" ht="15" x14ac:dyDescent="0.25">
      <c r="D133" s="87"/>
      <c r="E133" s="87"/>
      <c r="H133" s="87"/>
      <c r="I133" s="87"/>
      <c r="J133" s="87"/>
      <c r="S133" s="87"/>
      <c r="T133" s="87"/>
    </row>
    <row r="134" spans="4:20" ht="15" x14ac:dyDescent="0.25">
      <c r="D134" s="87"/>
      <c r="E134" s="87"/>
      <c r="H134" s="87"/>
      <c r="I134" s="87"/>
      <c r="J134" s="87"/>
      <c r="S134" s="87"/>
      <c r="T134" s="87"/>
    </row>
    <row r="135" spans="4:20" ht="15" x14ac:dyDescent="0.25">
      <c r="D135" s="87"/>
      <c r="E135" s="87"/>
      <c r="H135" s="87"/>
      <c r="I135" s="87"/>
      <c r="J135" s="87"/>
      <c r="S135" s="87"/>
      <c r="T135" s="87"/>
    </row>
    <row r="136" spans="4:20" ht="15" x14ac:dyDescent="0.25">
      <c r="D136" s="87"/>
      <c r="E136" s="87"/>
      <c r="H136" s="87"/>
      <c r="I136" s="87"/>
      <c r="J136" s="87"/>
      <c r="S136" s="87"/>
      <c r="T136" s="87"/>
    </row>
    <row r="137" spans="4:20" ht="15" x14ac:dyDescent="0.25">
      <c r="D137" s="87"/>
      <c r="E137" s="87"/>
      <c r="H137" s="87"/>
      <c r="I137" s="87"/>
      <c r="J137" s="87"/>
      <c r="S137" s="87"/>
      <c r="T137" s="87"/>
    </row>
    <row r="138" spans="4:20" ht="15" x14ac:dyDescent="0.25">
      <c r="D138" s="87"/>
      <c r="E138" s="87"/>
      <c r="H138" s="87"/>
      <c r="I138" s="87"/>
      <c r="J138" s="87"/>
      <c r="S138" s="87"/>
      <c r="T138" s="87"/>
    </row>
    <row r="139" spans="4:20" ht="15" x14ac:dyDescent="0.25">
      <c r="D139" s="87"/>
      <c r="E139" s="87"/>
      <c r="H139" s="87"/>
      <c r="I139" s="87"/>
      <c r="J139" s="87"/>
      <c r="S139" s="87"/>
      <c r="T139" s="87"/>
    </row>
    <row r="140" spans="4:20" ht="15" x14ac:dyDescent="0.25">
      <c r="D140" s="87"/>
      <c r="E140" s="87"/>
      <c r="H140" s="87"/>
      <c r="I140" s="87"/>
      <c r="J140" s="87"/>
      <c r="S140" s="87"/>
      <c r="T140" s="87"/>
    </row>
    <row r="141" spans="4:20" ht="15" x14ac:dyDescent="0.25">
      <c r="D141" s="87"/>
      <c r="E141" s="87"/>
      <c r="H141" s="87"/>
      <c r="I141" s="87"/>
      <c r="J141" s="87"/>
      <c r="S141" s="87"/>
      <c r="T141" s="87"/>
    </row>
    <row r="142" spans="4:20" ht="15" x14ac:dyDescent="0.25">
      <c r="D142" s="87"/>
      <c r="E142" s="87"/>
      <c r="H142" s="87"/>
      <c r="I142" s="87"/>
      <c r="J142" s="87"/>
      <c r="S142" s="87"/>
      <c r="T142" s="87"/>
    </row>
    <row r="143" spans="4:20" ht="15" x14ac:dyDescent="0.25">
      <c r="D143" s="87"/>
      <c r="E143" s="87"/>
      <c r="H143" s="87"/>
      <c r="I143" s="87"/>
      <c r="J143" s="87"/>
      <c r="S143" s="87"/>
      <c r="T143" s="87"/>
    </row>
    <row r="144" spans="4:20" ht="15" x14ac:dyDescent="0.25">
      <c r="D144" s="87"/>
      <c r="E144" s="87"/>
      <c r="H144" s="87"/>
      <c r="I144" s="87"/>
      <c r="J144" s="87"/>
      <c r="S144" s="87"/>
      <c r="T144" s="87"/>
    </row>
    <row r="145" spans="4:20" ht="15" x14ac:dyDescent="0.25">
      <c r="D145" s="87"/>
      <c r="E145" s="87"/>
      <c r="H145" s="87"/>
      <c r="I145" s="87"/>
      <c r="J145" s="87"/>
      <c r="S145" s="87"/>
      <c r="T145" s="87"/>
    </row>
    <row r="146" spans="4:20" ht="15" x14ac:dyDescent="0.25">
      <c r="D146" s="87"/>
      <c r="E146" s="87"/>
      <c r="H146" s="87"/>
      <c r="I146" s="87"/>
      <c r="J146" s="87"/>
      <c r="S146" s="87"/>
      <c r="T146" s="87"/>
    </row>
    <row r="147" spans="4:20" ht="15" x14ac:dyDescent="0.25">
      <c r="D147" s="87"/>
      <c r="E147" s="87"/>
      <c r="H147" s="87"/>
      <c r="I147" s="87"/>
      <c r="J147" s="87"/>
      <c r="S147" s="87"/>
      <c r="T147" s="87"/>
    </row>
    <row r="148" spans="4:20" ht="15" x14ac:dyDescent="0.25">
      <c r="D148" s="87"/>
      <c r="E148" s="87"/>
      <c r="H148" s="87"/>
      <c r="I148" s="87"/>
      <c r="J148" s="87"/>
      <c r="S148" s="87"/>
      <c r="T148" s="87"/>
    </row>
    <row r="149" spans="4:20" ht="15" x14ac:dyDescent="0.25">
      <c r="D149" s="87"/>
      <c r="E149" s="87"/>
      <c r="H149" s="87"/>
      <c r="I149" s="87"/>
      <c r="J149" s="87"/>
      <c r="S149" s="87"/>
      <c r="T149" s="87"/>
    </row>
    <row r="150" spans="4:20" ht="15" x14ac:dyDescent="0.25">
      <c r="D150" s="87"/>
      <c r="E150" s="87"/>
      <c r="H150" s="87"/>
      <c r="I150" s="87"/>
      <c r="J150" s="87"/>
      <c r="S150" s="87"/>
      <c r="T150" s="87"/>
    </row>
    <row r="151" spans="4:20" ht="15" x14ac:dyDescent="0.25">
      <c r="D151" s="87"/>
      <c r="E151" s="87"/>
      <c r="H151" s="87"/>
      <c r="I151" s="87"/>
      <c r="J151" s="87"/>
      <c r="S151" s="87"/>
      <c r="T151" s="87"/>
    </row>
    <row r="152" spans="4:20" ht="15" x14ac:dyDescent="0.25">
      <c r="D152" s="87"/>
      <c r="E152" s="87"/>
      <c r="H152" s="87"/>
      <c r="I152" s="87"/>
      <c r="J152" s="87"/>
      <c r="S152" s="87"/>
      <c r="T152" s="87"/>
    </row>
    <row r="153" spans="4:20" ht="15" x14ac:dyDescent="0.25">
      <c r="D153" s="87"/>
      <c r="E153" s="87"/>
      <c r="H153" s="87"/>
      <c r="I153" s="87"/>
      <c r="J153" s="87"/>
      <c r="S153" s="87"/>
      <c r="T153" s="87"/>
    </row>
    <row r="154" spans="4:20" ht="15" x14ac:dyDescent="0.25">
      <c r="D154" s="87"/>
      <c r="E154" s="87"/>
      <c r="H154" s="87"/>
      <c r="I154" s="87"/>
      <c r="J154" s="87"/>
      <c r="S154" s="87"/>
      <c r="T154" s="87"/>
    </row>
    <row r="155" spans="4:20" ht="15" x14ac:dyDescent="0.25">
      <c r="D155" s="87"/>
      <c r="E155" s="87"/>
      <c r="H155" s="87"/>
      <c r="I155" s="87"/>
      <c r="J155" s="87"/>
      <c r="S155" s="87"/>
      <c r="T155" s="87"/>
    </row>
    <row r="156" spans="4:20" ht="15" x14ac:dyDescent="0.25">
      <c r="D156" s="87"/>
      <c r="E156" s="87"/>
      <c r="H156" s="87"/>
      <c r="I156" s="87"/>
      <c r="J156" s="87"/>
      <c r="S156" s="87"/>
      <c r="T156" s="87"/>
    </row>
    <row r="157" spans="4:20" ht="15" x14ac:dyDescent="0.25">
      <c r="D157" s="87"/>
      <c r="E157" s="87"/>
      <c r="H157" s="87"/>
      <c r="I157" s="87"/>
      <c r="J157" s="87"/>
      <c r="S157" s="87"/>
      <c r="T157" s="87"/>
    </row>
    <row r="158" spans="4:20" ht="15" x14ac:dyDescent="0.25">
      <c r="D158" s="87"/>
      <c r="E158" s="87"/>
      <c r="H158" s="87"/>
      <c r="I158" s="87"/>
      <c r="J158" s="87"/>
      <c r="S158" s="87"/>
      <c r="T158" s="87"/>
    </row>
    <row r="159" spans="4:20" ht="15" x14ac:dyDescent="0.25">
      <c r="D159" s="87"/>
      <c r="E159" s="87"/>
      <c r="H159" s="87"/>
      <c r="I159" s="87"/>
      <c r="J159" s="87"/>
      <c r="S159" s="87"/>
      <c r="T159" s="87"/>
    </row>
    <row r="160" spans="4:20" ht="15" x14ac:dyDescent="0.25">
      <c r="D160" s="87"/>
      <c r="E160" s="87"/>
      <c r="H160" s="87"/>
      <c r="I160" s="87"/>
      <c r="J160" s="87"/>
      <c r="S160" s="87"/>
      <c r="T160" s="87"/>
    </row>
    <row r="161" spans="4:20" ht="15" x14ac:dyDescent="0.25">
      <c r="D161" s="87"/>
      <c r="E161" s="87"/>
      <c r="H161" s="87"/>
      <c r="I161" s="87"/>
      <c r="J161" s="87"/>
      <c r="S161" s="87"/>
      <c r="T161" s="87"/>
    </row>
    <row r="162" spans="4:20" ht="15" x14ac:dyDescent="0.25">
      <c r="D162" s="87"/>
      <c r="E162" s="87"/>
      <c r="H162" s="87"/>
      <c r="I162" s="87"/>
      <c r="J162" s="87"/>
      <c r="S162" s="87"/>
      <c r="T162" s="87"/>
    </row>
    <row r="163" spans="4:20" ht="15" x14ac:dyDescent="0.25">
      <c r="D163" s="87"/>
      <c r="E163" s="87"/>
      <c r="H163" s="87"/>
      <c r="I163" s="87"/>
      <c r="J163" s="87"/>
      <c r="S163" s="87"/>
      <c r="T163" s="87"/>
    </row>
    <row r="164" spans="4:20" ht="15" x14ac:dyDescent="0.25">
      <c r="D164" s="87"/>
      <c r="E164" s="87"/>
      <c r="H164" s="87"/>
      <c r="I164" s="87"/>
      <c r="J164" s="87"/>
      <c r="S164" s="87"/>
      <c r="T164" s="87"/>
    </row>
    <row r="165" spans="4:20" ht="15" x14ac:dyDescent="0.25">
      <c r="D165" s="87"/>
      <c r="E165" s="87"/>
      <c r="H165" s="87"/>
      <c r="I165" s="87"/>
      <c r="J165" s="87"/>
      <c r="S165" s="87"/>
      <c r="T165" s="87"/>
    </row>
    <row r="166" spans="4:20" ht="15" x14ac:dyDescent="0.25">
      <c r="D166" s="87"/>
      <c r="E166" s="87"/>
      <c r="H166" s="87"/>
      <c r="I166" s="87"/>
      <c r="J166" s="87"/>
      <c r="S166" s="87"/>
      <c r="T166" s="87"/>
    </row>
    <row r="167" spans="4:20" ht="15" x14ac:dyDescent="0.25">
      <c r="D167" s="87"/>
      <c r="E167" s="87"/>
      <c r="H167" s="87"/>
      <c r="I167" s="87"/>
      <c r="J167" s="87"/>
      <c r="S167" s="87"/>
      <c r="T167" s="87"/>
    </row>
    <row r="168" spans="4:20" ht="15" x14ac:dyDescent="0.25">
      <c r="D168" s="87"/>
      <c r="E168" s="87"/>
      <c r="H168" s="87"/>
      <c r="I168" s="87"/>
      <c r="J168" s="87"/>
      <c r="S168" s="87"/>
      <c r="T168" s="87"/>
    </row>
    <row r="169" spans="4:20" ht="15" x14ac:dyDescent="0.25">
      <c r="D169" s="87"/>
      <c r="E169" s="87"/>
      <c r="H169" s="87"/>
      <c r="I169" s="87"/>
      <c r="J169" s="87"/>
      <c r="S169" s="87"/>
      <c r="T169" s="87"/>
    </row>
    <row r="170" spans="4:20" ht="15" x14ac:dyDescent="0.25">
      <c r="D170" s="87"/>
      <c r="E170" s="87"/>
      <c r="H170" s="87"/>
      <c r="I170" s="87"/>
      <c r="J170" s="87"/>
      <c r="S170" s="87"/>
      <c r="T170" s="87"/>
    </row>
    <row r="171" spans="4:20" ht="15" x14ac:dyDescent="0.25">
      <c r="D171" s="87"/>
      <c r="E171" s="87"/>
      <c r="H171" s="87"/>
      <c r="I171" s="87"/>
      <c r="J171" s="87"/>
      <c r="S171" s="87"/>
      <c r="T171" s="87"/>
    </row>
    <row r="172" spans="4:20" ht="15" x14ac:dyDescent="0.25">
      <c r="D172" s="87"/>
      <c r="E172" s="87"/>
      <c r="H172" s="87"/>
      <c r="I172" s="87"/>
      <c r="J172" s="87"/>
      <c r="S172" s="87"/>
      <c r="T172" s="87"/>
    </row>
    <row r="173" spans="4:20" ht="15" x14ac:dyDescent="0.25">
      <c r="D173" s="87"/>
      <c r="E173" s="87"/>
      <c r="H173" s="87"/>
      <c r="I173" s="87"/>
      <c r="J173" s="87"/>
      <c r="S173" s="87"/>
      <c r="T173" s="87"/>
    </row>
    <row r="174" spans="4:20" ht="15" x14ac:dyDescent="0.25">
      <c r="D174" s="87"/>
      <c r="E174" s="87"/>
      <c r="H174" s="87"/>
      <c r="I174" s="87"/>
      <c r="J174" s="87"/>
      <c r="S174" s="87"/>
      <c r="T174" s="87"/>
    </row>
    <row r="175" spans="4:20" ht="15" x14ac:dyDescent="0.25">
      <c r="D175" s="87"/>
      <c r="E175" s="87"/>
      <c r="H175" s="87"/>
      <c r="I175" s="87"/>
      <c r="J175" s="87"/>
      <c r="S175" s="87"/>
      <c r="T175" s="87"/>
    </row>
    <row r="176" spans="4:20" ht="15" x14ac:dyDescent="0.25">
      <c r="D176" s="87"/>
      <c r="E176" s="87"/>
      <c r="H176" s="87"/>
      <c r="I176" s="87"/>
      <c r="J176" s="87"/>
      <c r="S176" s="87"/>
      <c r="T176" s="87"/>
    </row>
    <row r="177" spans="4:20" ht="15" x14ac:dyDescent="0.25">
      <c r="D177" s="87"/>
      <c r="E177" s="87"/>
      <c r="H177" s="87"/>
      <c r="I177" s="87"/>
      <c r="J177" s="87"/>
      <c r="S177" s="87"/>
      <c r="T177" s="87"/>
    </row>
    <row r="178" spans="4:20" ht="15" x14ac:dyDescent="0.25">
      <c r="D178" s="87"/>
      <c r="E178" s="87"/>
      <c r="H178" s="87"/>
      <c r="I178" s="87"/>
      <c r="J178" s="87"/>
      <c r="S178" s="87"/>
      <c r="T178" s="87"/>
    </row>
    <row r="179" spans="4:20" ht="15" x14ac:dyDescent="0.25">
      <c r="D179" s="87"/>
      <c r="E179" s="87"/>
      <c r="H179" s="87"/>
      <c r="I179" s="87"/>
      <c r="J179" s="87"/>
      <c r="S179" s="87"/>
      <c r="T179" s="87"/>
    </row>
    <row r="180" spans="4:20" ht="15" x14ac:dyDescent="0.25">
      <c r="D180" s="87"/>
      <c r="E180" s="87"/>
      <c r="H180" s="87"/>
      <c r="I180" s="87"/>
      <c r="J180" s="87"/>
      <c r="S180" s="87"/>
      <c r="T180" s="87"/>
    </row>
    <row r="181" spans="4:20" ht="15" x14ac:dyDescent="0.25">
      <c r="D181" s="87"/>
      <c r="E181" s="87"/>
      <c r="H181" s="87"/>
      <c r="I181" s="87"/>
      <c r="J181" s="87"/>
      <c r="S181" s="87"/>
      <c r="T181" s="87"/>
    </row>
    <row r="182" spans="4:20" ht="15" x14ac:dyDescent="0.25">
      <c r="D182" s="87"/>
      <c r="E182" s="87"/>
      <c r="H182" s="87"/>
      <c r="I182" s="87"/>
      <c r="J182" s="87"/>
      <c r="S182" s="87"/>
      <c r="T182" s="87"/>
    </row>
    <row r="183" spans="4:20" ht="15" x14ac:dyDescent="0.25">
      <c r="D183" s="87"/>
      <c r="E183" s="87"/>
      <c r="H183" s="87"/>
      <c r="I183" s="87"/>
      <c r="J183" s="87"/>
      <c r="S183" s="87"/>
      <c r="T183" s="87"/>
    </row>
    <row r="184" spans="4:20" ht="15" x14ac:dyDescent="0.25">
      <c r="D184" s="87"/>
      <c r="E184" s="87"/>
      <c r="H184" s="87"/>
      <c r="I184" s="87"/>
      <c r="J184" s="87"/>
      <c r="S184" s="87"/>
      <c r="T184" s="87"/>
    </row>
    <row r="185" spans="4:20" ht="15" x14ac:dyDescent="0.25">
      <c r="D185" s="87"/>
      <c r="E185" s="87"/>
      <c r="H185" s="87"/>
      <c r="I185" s="87"/>
      <c r="J185" s="87"/>
      <c r="S185" s="87"/>
      <c r="T185" s="87"/>
    </row>
    <row r="186" spans="4:20" ht="15" x14ac:dyDescent="0.25">
      <c r="D186" s="87"/>
      <c r="E186" s="87"/>
      <c r="H186" s="87"/>
      <c r="I186" s="87"/>
      <c r="J186" s="87"/>
      <c r="S186" s="87"/>
      <c r="T186" s="87"/>
    </row>
    <row r="187" spans="4:20" ht="15" x14ac:dyDescent="0.25">
      <c r="D187" s="87"/>
      <c r="E187" s="87"/>
      <c r="H187" s="87"/>
      <c r="I187" s="87"/>
      <c r="J187" s="87"/>
      <c r="S187" s="87"/>
      <c r="T187" s="87"/>
    </row>
    <row r="188" spans="4:20" ht="15" x14ac:dyDescent="0.25">
      <c r="D188" s="87"/>
      <c r="E188" s="87"/>
      <c r="H188" s="87"/>
      <c r="I188" s="87"/>
      <c r="J188" s="87"/>
      <c r="S188" s="87"/>
      <c r="T188" s="87"/>
    </row>
    <row r="189" spans="4:20" ht="15" x14ac:dyDescent="0.25">
      <c r="D189" s="87"/>
      <c r="E189" s="87"/>
      <c r="H189" s="87"/>
      <c r="I189" s="87"/>
      <c r="J189" s="87"/>
      <c r="S189" s="87"/>
      <c r="T189" s="87"/>
    </row>
    <row r="190" spans="4:20" ht="15" x14ac:dyDescent="0.25">
      <c r="D190" s="87"/>
      <c r="E190" s="87"/>
      <c r="H190" s="87"/>
      <c r="I190" s="87"/>
      <c r="J190" s="87"/>
      <c r="S190" s="87"/>
      <c r="T190" s="87"/>
    </row>
    <row r="191" spans="4:20" ht="15" x14ac:dyDescent="0.25">
      <c r="D191" s="87"/>
      <c r="E191" s="87"/>
      <c r="H191" s="87"/>
      <c r="I191" s="87"/>
      <c r="J191" s="87"/>
      <c r="S191" s="87"/>
      <c r="T191" s="87"/>
    </row>
    <row r="192" spans="4:20" ht="15" x14ac:dyDescent="0.25">
      <c r="D192" s="87"/>
      <c r="E192" s="87"/>
      <c r="H192" s="87"/>
      <c r="I192" s="87"/>
      <c r="J192" s="87"/>
      <c r="S192" s="87"/>
      <c r="T192" s="87"/>
    </row>
    <row r="193" spans="4:20" ht="15" x14ac:dyDescent="0.25">
      <c r="D193" s="87"/>
      <c r="E193" s="87"/>
      <c r="H193" s="87"/>
      <c r="I193" s="87"/>
      <c r="J193" s="87"/>
      <c r="S193" s="87"/>
      <c r="T193" s="87"/>
    </row>
    <row r="194" spans="4:20" ht="15" x14ac:dyDescent="0.25">
      <c r="D194" s="87"/>
      <c r="E194" s="87"/>
      <c r="H194" s="87"/>
      <c r="I194" s="87"/>
      <c r="J194" s="87"/>
      <c r="S194" s="87"/>
      <c r="T194" s="87"/>
    </row>
    <row r="195" spans="4:20" ht="15" x14ac:dyDescent="0.25">
      <c r="D195" s="87"/>
      <c r="E195" s="87"/>
      <c r="H195" s="87"/>
      <c r="I195" s="87"/>
      <c r="J195" s="87"/>
      <c r="S195" s="87"/>
      <c r="T195" s="87"/>
    </row>
    <row r="196" spans="4:20" ht="15" x14ac:dyDescent="0.25">
      <c r="D196" s="87"/>
      <c r="E196" s="87"/>
      <c r="H196" s="87"/>
      <c r="I196" s="87"/>
      <c r="J196" s="87"/>
      <c r="S196" s="87"/>
      <c r="T196" s="87"/>
    </row>
    <row r="197" spans="4:20" ht="15" x14ac:dyDescent="0.25">
      <c r="D197" s="87"/>
      <c r="E197" s="87"/>
      <c r="H197" s="87"/>
      <c r="I197" s="87"/>
      <c r="J197" s="87"/>
      <c r="S197" s="87"/>
      <c r="T197" s="87"/>
    </row>
    <row r="198" spans="4:20" ht="15" x14ac:dyDescent="0.25">
      <c r="D198" s="87"/>
      <c r="E198" s="87"/>
      <c r="H198" s="87"/>
      <c r="I198" s="87"/>
      <c r="J198" s="87"/>
      <c r="S198" s="87"/>
      <c r="T198" s="87"/>
    </row>
    <row r="199" spans="4:20" ht="15" x14ac:dyDescent="0.25">
      <c r="D199" s="87"/>
      <c r="E199" s="87"/>
      <c r="H199" s="87"/>
      <c r="I199" s="87"/>
      <c r="J199" s="87"/>
      <c r="S199" s="87"/>
      <c r="T199" s="87"/>
    </row>
    <row r="200" spans="4:20" ht="15" x14ac:dyDescent="0.25">
      <c r="D200" s="87"/>
      <c r="E200" s="87"/>
      <c r="H200" s="87"/>
      <c r="I200" s="87"/>
      <c r="J200" s="87"/>
      <c r="S200" s="87"/>
      <c r="T200" s="87"/>
    </row>
    <row r="201" spans="4:20" ht="15" x14ac:dyDescent="0.25">
      <c r="D201" s="87"/>
      <c r="E201" s="87"/>
      <c r="H201" s="87"/>
      <c r="I201" s="87"/>
      <c r="J201" s="87"/>
      <c r="S201" s="87"/>
      <c r="T201" s="87"/>
    </row>
    <row r="202" spans="4:20" ht="15" x14ac:dyDescent="0.25">
      <c r="D202" s="87"/>
      <c r="E202" s="87"/>
      <c r="H202" s="87"/>
      <c r="I202" s="87"/>
      <c r="J202" s="87"/>
      <c r="S202" s="87"/>
      <c r="T202" s="87"/>
    </row>
    <row r="203" spans="4:20" ht="15" x14ac:dyDescent="0.25">
      <c r="D203" s="87"/>
      <c r="E203" s="87"/>
      <c r="H203" s="87"/>
      <c r="I203" s="87"/>
      <c r="J203" s="87"/>
      <c r="S203" s="87"/>
      <c r="T203" s="87"/>
    </row>
    <row r="204" spans="4:20" ht="15" x14ac:dyDescent="0.25">
      <c r="D204" s="87"/>
      <c r="E204" s="87"/>
      <c r="H204" s="87"/>
      <c r="I204" s="87"/>
      <c r="J204" s="87"/>
      <c r="S204" s="87"/>
      <c r="T204" s="87"/>
    </row>
    <row r="205" spans="4:20" ht="15" x14ac:dyDescent="0.25">
      <c r="D205" s="87"/>
      <c r="E205" s="87"/>
      <c r="H205" s="87"/>
      <c r="I205" s="87"/>
      <c r="J205" s="87"/>
      <c r="S205" s="87"/>
      <c r="T205" s="87"/>
    </row>
    <row r="206" spans="4:20" ht="15" x14ac:dyDescent="0.25">
      <c r="D206" s="87"/>
      <c r="E206" s="87"/>
      <c r="H206" s="87"/>
      <c r="I206" s="87"/>
      <c r="J206" s="87"/>
      <c r="S206" s="87"/>
      <c r="T206" s="87"/>
    </row>
    <row r="207" spans="4:20" ht="15" x14ac:dyDescent="0.25">
      <c r="D207" s="87"/>
      <c r="E207" s="87"/>
      <c r="H207" s="87"/>
      <c r="I207" s="87"/>
      <c r="J207" s="87"/>
      <c r="S207" s="87"/>
      <c r="T207" s="87"/>
    </row>
    <row r="208" spans="4:20" ht="15" x14ac:dyDescent="0.25">
      <c r="D208" s="87"/>
      <c r="E208" s="87"/>
      <c r="H208" s="87"/>
      <c r="I208" s="87"/>
      <c r="J208" s="87"/>
      <c r="S208" s="87"/>
      <c r="T208" s="87"/>
    </row>
    <row r="209" spans="4:20" ht="15" x14ac:dyDescent="0.25">
      <c r="D209" s="87"/>
      <c r="E209" s="87"/>
      <c r="H209" s="87"/>
      <c r="I209" s="87"/>
      <c r="J209" s="87"/>
      <c r="S209" s="87"/>
      <c r="T209" s="87"/>
    </row>
    <row r="210" spans="4:20" ht="15" x14ac:dyDescent="0.25">
      <c r="D210" s="87"/>
      <c r="E210" s="87"/>
      <c r="H210" s="87"/>
      <c r="I210" s="87"/>
      <c r="J210" s="87"/>
      <c r="S210" s="87"/>
      <c r="T210" s="87"/>
    </row>
    <row r="211" spans="4:20" ht="15" x14ac:dyDescent="0.25">
      <c r="D211" s="87"/>
      <c r="E211" s="87"/>
      <c r="H211" s="87"/>
      <c r="I211" s="87"/>
      <c r="J211" s="87"/>
      <c r="S211" s="87"/>
      <c r="T211" s="87"/>
    </row>
    <row r="212" spans="4:20" ht="15" x14ac:dyDescent="0.25">
      <c r="D212" s="87"/>
      <c r="E212" s="87"/>
      <c r="H212" s="87"/>
      <c r="I212" s="87"/>
      <c r="J212" s="87"/>
    </row>
    <row r="213" spans="4:20" ht="15" x14ac:dyDescent="0.25">
      <c r="D213" s="87"/>
      <c r="E213" s="87"/>
      <c r="H213" s="87"/>
      <c r="I213" s="87"/>
      <c r="J213" s="87"/>
    </row>
    <row r="214" spans="4:20" ht="15" x14ac:dyDescent="0.25">
      <c r="D214" s="87"/>
      <c r="E214" s="87"/>
      <c r="H214" s="87"/>
      <c r="I214" s="87"/>
      <c r="J214" s="87"/>
    </row>
    <row r="215" spans="4:20" ht="15" x14ac:dyDescent="0.25">
      <c r="D215" s="87"/>
      <c r="E215" s="87"/>
      <c r="H215" s="87"/>
      <c r="I215" s="87"/>
      <c r="J215" s="87"/>
    </row>
    <row r="216" spans="4:20" ht="15" x14ac:dyDescent="0.25">
      <c r="D216" s="87"/>
      <c r="E216" s="87"/>
      <c r="H216" s="87"/>
      <c r="I216" s="87"/>
      <c r="J216" s="87"/>
    </row>
    <row r="217" spans="4:20" ht="15" x14ac:dyDescent="0.25">
      <c r="D217" s="87"/>
      <c r="E217" s="87"/>
      <c r="H217" s="87"/>
      <c r="I217" s="87"/>
      <c r="J217" s="87"/>
    </row>
    <row r="218" spans="4:20" ht="15" x14ac:dyDescent="0.25">
      <c r="D218" s="87"/>
      <c r="E218" s="87"/>
      <c r="H218" s="87"/>
      <c r="I218" s="87"/>
      <c r="J218" s="87"/>
    </row>
    <row r="219" spans="4:20" ht="15" x14ac:dyDescent="0.25">
      <c r="D219" s="87"/>
      <c r="E219" s="87"/>
      <c r="H219" s="87"/>
      <c r="I219" s="87"/>
      <c r="J219" s="87"/>
    </row>
    <row r="220" spans="4:20" ht="15" x14ac:dyDescent="0.25">
      <c r="D220" s="87"/>
      <c r="E220" s="87"/>
      <c r="H220" s="87"/>
      <c r="I220" s="87"/>
      <c r="J220" s="87"/>
    </row>
    <row r="221" spans="4:20" ht="15" x14ac:dyDescent="0.25">
      <c r="D221" s="87"/>
      <c r="E221" s="87"/>
      <c r="H221" s="87"/>
      <c r="I221" s="87"/>
      <c r="J221" s="87"/>
    </row>
    <row r="222" spans="4:20" ht="15" x14ac:dyDescent="0.25">
      <c r="D222" s="87"/>
      <c r="E222" s="87"/>
      <c r="H222" s="87"/>
      <c r="I222" s="87"/>
      <c r="J222" s="87"/>
    </row>
    <row r="223" spans="4:20" ht="15" x14ac:dyDescent="0.25">
      <c r="D223" s="87"/>
      <c r="E223" s="87"/>
      <c r="H223" s="87"/>
      <c r="I223" s="87"/>
      <c r="J223" s="87"/>
    </row>
    <row r="224" spans="4:20" ht="15" x14ac:dyDescent="0.25">
      <c r="D224" s="87"/>
      <c r="E224" s="87"/>
      <c r="H224" s="87"/>
      <c r="I224" s="87"/>
      <c r="J224" s="87"/>
    </row>
    <row r="225" spans="4:5" ht="15" x14ac:dyDescent="0.25">
      <c r="D225" s="87"/>
      <c r="E225" s="87"/>
    </row>
    <row r="226" spans="4:5" ht="15" x14ac:dyDescent="0.25">
      <c r="D226" s="87"/>
      <c r="E226" s="87"/>
    </row>
    <row r="227" spans="4:5" ht="15" x14ac:dyDescent="0.25">
      <c r="D227" s="87"/>
      <c r="E227" s="87"/>
    </row>
    <row r="228" spans="4:5" ht="15" x14ac:dyDescent="0.25">
      <c r="D228" s="87"/>
      <c r="E228" s="87"/>
    </row>
    <row r="229" spans="4:5" ht="15" x14ac:dyDescent="0.25">
      <c r="D229" s="87"/>
      <c r="E229" s="87"/>
    </row>
    <row r="230" spans="4:5" ht="15" x14ac:dyDescent="0.25">
      <c r="D230" s="87"/>
      <c r="E230" s="87"/>
    </row>
    <row r="231" spans="4:5" ht="15" x14ac:dyDescent="0.25">
      <c r="D231" s="87"/>
      <c r="E231" s="87"/>
    </row>
    <row r="232" spans="4:5" ht="15" x14ac:dyDescent="0.25">
      <c r="D232" s="87"/>
      <c r="E232" s="87"/>
    </row>
    <row r="233" spans="4:5" ht="15" x14ac:dyDescent="0.25">
      <c r="D233" s="87"/>
      <c r="E233" s="87"/>
    </row>
    <row r="234" spans="4:5" ht="15" x14ac:dyDescent="0.25">
      <c r="D234" s="87"/>
      <c r="E234" s="87"/>
    </row>
    <row r="235" spans="4:5" ht="15" x14ac:dyDescent="0.25">
      <c r="D235" s="87"/>
      <c r="E235" s="87"/>
    </row>
    <row r="236" spans="4:5" ht="15" x14ac:dyDescent="0.25">
      <c r="D236" s="87"/>
      <c r="E236" s="87"/>
    </row>
    <row r="237" spans="4:5" ht="15" x14ac:dyDescent="0.25">
      <c r="D237" s="87"/>
      <c r="E237" s="87"/>
    </row>
    <row r="238" spans="4:5" ht="15" x14ac:dyDescent="0.25">
      <c r="D238" s="87"/>
      <c r="E238" s="87"/>
    </row>
    <row r="239" spans="4:5" ht="15" x14ac:dyDescent="0.25">
      <c r="D239" s="87"/>
      <c r="E239" s="87"/>
    </row>
    <row r="240" spans="4:5" ht="15" x14ac:dyDescent="0.25">
      <c r="D240" s="87"/>
      <c r="E240" s="87"/>
    </row>
    <row r="241" spans="4:5" ht="15" x14ac:dyDescent="0.25">
      <c r="D241" s="87"/>
      <c r="E241" s="87"/>
    </row>
    <row r="242" spans="4:5" ht="15" x14ac:dyDescent="0.25">
      <c r="D242" s="87"/>
      <c r="E242" s="87"/>
    </row>
    <row r="243" spans="4:5" ht="15" x14ac:dyDescent="0.25">
      <c r="D243" s="87"/>
      <c r="E243" s="87"/>
    </row>
    <row r="244" spans="4:5" ht="15" x14ac:dyDescent="0.25">
      <c r="D244" s="87"/>
      <c r="E244" s="87"/>
    </row>
    <row r="245" spans="4:5" ht="15" x14ac:dyDescent="0.25">
      <c r="D245" s="87"/>
      <c r="E245" s="87"/>
    </row>
    <row r="246" spans="4:5" ht="15" x14ac:dyDescent="0.25">
      <c r="D246" s="87"/>
      <c r="E246" s="87"/>
    </row>
    <row r="247" spans="4:5" ht="15" x14ac:dyDescent="0.25">
      <c r="D247" s="87"/>
      <c r="E247" s="87"/>
    </row>
    <row r="248" spans="4:5" ht="15" x14ac:dyDescent="0.25">
      <c r="D248" s="87"/>
      <c r="E248" s="87"/>
    </row>
    <row r="249" spans="4:5" ht="15" x14ac:dyDescent="0.25">
      <c r="D249" s="87"/>
      <c r="E249" s="87"/>
    </row>
    <row r="250" spans="4:5" ht="15" x14ac:dyDescent="0.25">
      <c r="D250" s="87"/>
      <c r="E250" s="87"/>
    </row>
    <row r="251" spans="4:5" ht="15" x14ac:dyDescent="0.25">
      <c r="D251" s="87"/>
      <c r="E251" s="87"/>
    </row>
    <row r="252" spans="4:5" ht="15" x14ac:dyDescent="0.25">
      <c r="D252" s="87"/>
      <c r="E252" s="87"/>
    </row>
    <row r="253" spans="4:5" ht="15" x14ac:dyDescent="0.25">
      <c r="D253" s="87"/>
      <c r="E253" s="87"/>
    </row>
    <row r="254" spans="4:5" ht="15" x14ac:dyDescent="0.25">
      <c r="D254" s="87"/>
      <c r="E254" s="87"/>
    </row>
    <row r="255" spans="4:5" ht="15" x14ac:dyDescent="0.25">
      <c r="D255" s="87"/>
      <c r="E255" s="87"/>
    </row>
    <row r="256" spans="4:5" ht="15" x14ac:dyDescent="0.25">
      <c r="D256" s="87"/>
      <c r="E256" s="87"/>
    </row>
    <row r="257" spans="4:5" ht="15" x14ac:dyDescent="0.25">
      <c r="D257" s="87"/>
      <c r="E257" s="87"/>
    </row>
    <row r="258" spans="4:5" ht="15" x14ac:dyDescent="0.25">
      <c r="D258" s="87"/>
      <c r="E258" s="87"/>
    </row>
    <row r="259" spans="4:5" ht="15" x14ac:dyDescent="0.25">
      <c r="D259" s="87"/>
      <c r="E259" s="87"/>
    </row>
    <row r="260" spans="4:5" ht="15" x14ac:dyDescent="0.25">
      <c r="D260" s="87"/>
      <c r="E260" s="87"/>
    </row>
    <row r="261" spans="4:5" ht="15" x14ac:dyDescent="0.25">
      <c r="D261" s="87"/>
      <c r="E261" s="87"/>
    </row>
    <row r="262" spans="4:5" ht="15" x14ac:dyDescent="0.25">
      <c r="D262" s="87"/>
      <c r="E262" s="87"/>
    </row>
    <row r="263" spans="4:5" ht="15" x14ac:dyDescent="0.25">
      <c r="D263" s="87"/>
      <c r="E263" s="87"/>
    </row>
    <row r="264" spans="4:5" ht="15" x14ac:dyDescent="0.25">
      <c r="D264" s="87"/>
      <c r="E264" s="87"/>
    </row>
    <row r="265" spans="4:5" ht="15" x14ac:dyDescent="0.25">
      <c r="D265" s="87"/>
      <c r="E265" s="87"/>
    </row>
    <row r="266" spans="4:5" ht="15" x14ac:dyDescent="0.25">
      <c r="D266" s="87"/>
      <c r="E266" s="87"/>
    </row>
    <row r="267" spans="4:5" ht="15" x14ac:dyDescent="0.25">
      <c r="D267" s="87"/>
      <c r="E267" s="87"/>
    </row>
    <row r="268" spans="4:5" ht="15" x14ac:dyDescent="0.25">
      <c r="D268" s="87"/>
      <c r="E268" s="87"/>
    </row>
    <row r="269" spans="4:5" ht="15" x14ac:dyDescent="0.25">
      <c r="D269" s="87"/>
      <c r="E269" s="87"/>
    </row>
    <row r="270" spans="4:5" ht="15" x14ac:dyDescent="0.25">
      <c r="D270" s="87"/>
      <c r="E270" s="87"/>
    </row>
    <row r="271" spans="4:5" ht="15" x14ac:dyDescent="0.25">
      <c r="D271" s="87"/>
      <c r="E271" s="87"/>
    </row>
    <row r="272" spans="4:5" ht="15" x14ac:dyDescent="0.25">
      <c r="D272" s="87"/>
      <c r="E272" s="87"/>
    </row>
    <row r="273" spans="4:5" ht="15" x14ac:dyDescent="0.25">
      <c r="D273" s="87"/>
      <c r="E273" s="87"/>
    </row>
    <row r="274" spans="4:5" ht="15" x14ac:dyDescent="0.25">
      <c r="D274" s="87"/>
      <c r="E274" s="87"/>
    </row>
    <row r="275" spans="4:5" ht="15" x14ac:dyDescent="0.25">
      <c r="D275" s="87"/>
      <c r="E275" s="87"/>
    </row>
    <row r="276" spans="4:5" ht="15" x14ac:dyDescent="0.25">
      <c r="D276" s="87"/>
      <c r="E276" s="87"/>
    </row>
    <row r="277" spans="4:5" ht="15" x14ac:dyDescent="0.25">
      <c r="D277" s="87"/>
      <c r="E277" s="87"/>
    </row>
    <row r="278" spans="4:5" ht="15" x14ac:dyDescent="0.25">
      <c r="D278" s="87"/>
      <c r="E278" s="87"/>
    </row>
    <row r="279" spans="4:5" ht="15" x14ac:dyDescent="0.25">
      <c r="D279" s="87"/>
      <c r="E279" s="87"/>
    </row>
    <row r="280" spans="4:5" ht="15" x14ac:dyDescent="0.25">
      <c r="D280" s="87"/>
      <c r="E280" s="87"/>
    </row>
    <row r="281" spans="4:5" ht="15" x14ac:dyDescent="0.25">
      <c r="D281" s="87"/>
      <c r="E281" s="87"/>
    </row>
    <row r="282" spans="4:5" ht="15" x14ac:dyDescent="0.25">
      <c r="D282" s="87"/>
      <c r="E282" s="87"/>
    </row>
    <row r="283" spans="4:5" ht="15" x14ac:dyDescent="0.25">
      <c r="D283" s="87"/>
      <c r="E283" s="87"/>
    </row>
    <row r="284" spans="4:5" ht="15" x14ac:dyDescent="0.25">
      <c r="D284" s="87"/>
      <c r="E284" s="87"/>
    </row>
    <row r="285" spans="4:5" ht="15" x14ac:dyDescent="0.25">
      <c r="D285" s="87"/>
      <c r="E285" s="87"/>
    </row>
    <row r="286" spans="4:5" ht="15" x14ac:dyDescent="0.25">
      <c r="D286" s="87"/>
      <c r="E286" s="87"/>
    </row>
    <row r="287" spans="4:5" ht="15" x14ac:dyDescent="0.25">
      <c r="D287" s="87"/>
      <c r="E287" s="87"/>
    </row>
    <row r="288" spans="4:5" ht="15" x14ac:dyDescent="0.25">
      <c r="D288" s="87"/>
      <c r="E288" s="87"/>
    </row>
    <row r="289" spans="4:5" ht="15" x14ac:dyDescent="0.25">
      <c r="D289" s="87"/>
      <c r="E289" s="87"/>
    </row>
    <row r="290" spans="4:5" ht="15" x14ac:dyDescent="0.25">
      <c r="D290" s="87"/>
      <c r="E290" s="87"/>
    </row>
  </sheetData>
  <mergeCells count="6">
    <mergeCell ref="B93:B96"/>
    <mergeCell ref="F93:F113"/>
    <mergeCell ref="G93:G95"/>
    <mergeCell ref="C93:C95"/>
    <mergeCell ref="D93:D95"/>
    <mergeCell ref="E93:E95"/>
  </mergeCells>
  <pageMargins left="0.7" right="0.7" top="0.75" bottom="0.75" header="0.3" footer="0.3"/>
  <pageSetup orientation="portrait"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B6BBD-A46A-4B26-BCEC-FD69D09C56DC}">
  <sheetPr>
    <tabColor theme="9"/>
  </sheetPr>
  <dimension ref="B4:C8"/>
  <sheetViews>
    <sheetView topLeftCell="B4" workbookViewId="0">
      <selection activeCell="T39" sqref="T39"/>
    </sheetView>
  </sheetViews>
  <sheetFormatPr baseColWidth="10" defaultColWidth="11.42578125" defaultRowHeight="15" x14ac:dyDescent="0.25"/>
  <cols>
    <col min="2" max="2" width="15.140625" bestFit="1" customWidth="1"/>
    <col min="3" max="4" width="16.42578125" bestFit="1" customWidth="1"/>
  </cols>
  <sheetData>
    <row r="4" spans="2:3" x14ac:dyDescent="0.25">
      <c r="B4" s="252" t="s">
        <v>2009</v>
      </c>
      <c r="C4" t="s">
        <v>2162</v>
      </c>
    </row>
    <row r="5" spans="2:3" x14ac:dyDescent="0.25">
      <c r="B5" t="s">
        <v>409</v>
      </c>
      <c r="C5">
        <v>76</v>
      </c>
    </row>
    <row r="6" spans="2:3" x14ac:dyDescent="0.25">
      <c r="B6" t="s">
        <v>408</v>
      </c>
      <c r="C6">
        <v>41</v>
      </c>
    </row>
    <row r="7" spans="2:3" x14ac:dyDescent="0.25">
      <c r="B7" t="s">
        <v>407</v>
      </c>
      <c r="C7">
        <v>58</v>
      </c>
    </row>
    <row r="8" spans="2:3" x14ac:dyDescent="0.25">
      <c r="B8" t="s">
        <v>730</v>
      </c>
      <c r="C8">
        <v>175</v>
      </c>
    </row>
  </sheetData>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1AB6-6E50-4C7A-A101-D5A2BF8B1BB3}">
  <dimension ref="A3:E116"/>
  <sheetViews>
    <sheetView zoomScale="80" zoomScaleNormal="80" workbookViewId="0">
      <selection activeCell="T39" sqref="T39"/>
    </sheetView>
  </sheetViews>
  <sheetFormatPr baseColWidth="10" defaultColWidth="5.5703125" defaultRowHeight="15" x14ac:dyDescent="0.25"/>
  <cols>
    <col min="1" max="1" width="65.140625" style="256" bestFit="1" customWidth="1"/>
    <col min="2" max="2" width="9.5703125" style="87" hidden="1" customWidth="1"/>
    <col min="3" max="3" width="20.28515625" style="87" hidden="1" customWidth="1"/>
    <col min="4" max="4" width="17.140625" style="87" hidden="1" customWidth="1"/>
    <col min="5" max="5" width="7.5703125" style="87" bestFit="1" customWidth="1"/>
    <col min="6" max="6" width="10.140625" style="87" customWidth="1"/>
    <col min="7" max="16384" width="5.5703125" style="87"/>
  </cols>
  <sheetData>
    <row r="3" spans="1:5" x14ac:dyDescent="0.25">
      <c r="A3" s="86" t="s">
        <v>75</v>
      </c>
      <c r="B3" t="s">
        <v>2190</v>
      </c>
      <c r="C3" t="s">
        <v>2189</v>
      </c>
      <c r="D3" s="87" t="s">
        <v>2191</v>
      </c>
      <c r="E3" s="87" t="s">
        <v>2192</v>
      </c>
    </row>
    <row r="4" spans="1:5" x14ac:dyDescent="0.25">
      <c r="A4" s="87" t="s">
        <v>1113</v>
      </c>
      <c r="B4">
        <v>7</v>
      </c>
      <c r="C4">
        <v>7</v>
      </c>
      <c r="D4" s="87">
        <f>+B4-C4</f>
        <v>0</v>
      </c>
      <c r="E4" s="278">
        <f>+C4/B4</f>
        <v>1</v>
      </c>
    </row>
    <row r="5" spans="1:5" x14ac:dyDescent="0.25">
      <c r="A5" s="87" t="s">
        <v>1123</v>
      </c>
      <c r="B5">
        <v>7</v>
      </c>
      <c r="C5">
        <v>3</v>
      </c>
      <c r="D5" s="87">
        <f t="shared" ref="D5:D19" si="0">+B5-C5</f>
        <v>4</v>
      </c>
      <c r="E5" s="278">
        <f t="shared" ref="E5:E18" si="1">+C5/B5</f>
        <v>0.42857142857142855</v>
      </c>
    </row>
    <row r="6" spans="1:5" x14ac:dyDescent="0.25">
      <c r="A6" s="87" t="s">
        <v>2032</v>
      </c>
      <c r="B6">
        <v>8</v>
      </c>
      <c r="C6">
        <v>7</v>
      </c>
      <c r="D6" s="87">
        <f t="shared" si="0"/>
        <v>1</v>
      </c>
      <c r="E6" s="278">
        <f t="shared" si="1"/>
        <v>0.875</v>
      </c>
    </row>
    <row r="7" spans="1:5" x14ac:dyDescent="0.25">
      <c r="A7" s="87" t="s">
        <v>1122</v>
      </c>
      <c r="B7">
        <v>7</v>
      </c>
      <c r="C7">
        <v>1</v>
      </c>
      <c r="D7" s="87">
        <f t="shared" si="0"/>
        <v>6</v>
      </c>
      <c r="E7" s="278">
        <f t="shared" si="1"/>
        <v>0.14285714285714285</v>
      </c>
    </row>
    <row r="8" spans="1:5" x14ac:dyDescent="0.25">
      <c r="A8" s="87" t="s">
        <v>1121</v>
      </c>
      <c r="B8">
        <v>6</v>
      </c>
      <c r="C8">
        <v>3</v>
      </c>
      <c r="D8" s="87">
        <f t="shared" si="0"/>
        <v>3</v>
      </c>
      <c r="E8" s="278">
        <f t="shared" si="1"/>
        <v>0.5</v>
      </c>
    </row>
    <row r="9" spans="1:5" x14ac:dyDescent="0.25">
      <c r="A9" s="87" t="s">
        <v>1053</v>
      </c>
      <c r="B9">
        <v>6</v>
      </c>
      <c r="C9">
        <v>2</v>
      </c>
      <c r="D9" s="87">
        <f t="shared" si="0"/>
        <v>4</v>
      </c>
      <c r="E9" s="278">
        <f t="shared" si="1"/>
        <v>0.33333333333333331</v>
      </c>
    </row>
    <row r="10" spans="1:5" x14ac:dyDescent="0.25">
      <c r="A10" s="87" t="s">
        <v>231</v>
      </c>
      <c r="B10">
        <v>6</v>
      </c>
      <c r="C10">
        <v>5</v>
      </c>
      <c r="D10" s="87">
        <f t="shared" si="0"/>
        <v>1</v>
      </c>
      <c r="E10" s="278">
        <f t="shared" si="1"/>
        <v>0.83333333333333337</v>
      </c>
    </row>
    <row r="11" spans="1:5" x14ac:dyDescent="0.25">
      <c r="A11" s="87" t="s">
        <v>1117</v>
      </c>
      <c r="B11">
        <v>6</v>
      </c>
      <c r="C11">
        <v>2</v>
      </c>
      <c r="D11" s="87">
        <f t="shared" si="0"/>
        <v>4</v>
      </c>
      <c r="E11" s="278">
        <f t="shared" si="1"/>
        <v>0.33333333333333331</v>
      </c>
    </row>
    <row r="12" spans="1:5" x14ac:dyDescent="0.25">
      <c r="A12" s="87" t="s">
        <v>1104</v>
      </c>
      <c r="B12">
        <v>4</v>
      </c>
      <c r="C12">
        <v>2</v>
      </c>
      <c r="D12" s="87">
        <f t="shared" si="0"/>
        <v>2</v>
      </c>
      <c r="E12" s="278">
        <f t="shared" si="1"/>
        <v>0.5</v>
      </c>
    </row>
    <row r="13" spans="1:5" x14ac:dyDescent="0.25">
      <c r="A13" s="87" t="s">
        <v>1120</v>
      </c>
      <c r="B13">
        <v>8</v>
      </c>
      <c r="C13">
        <v>3</v>
      </c>
      <c r="D13" s="87">
        <f t="shared" si="0"/>
        <v>5</v>
      </c>
      <c r="E13" s="278">
        <f t="shared" si="1"/>
        <v>0.375</v>
      </c>
    </row>
    <row r="14" spans="1:5" x14ac:dyDescent="0.25">
      <c r="A14" s="87" t="s">
        <v>1126</v>
      </c>
      <c r="B14">
        <v>5</v>
      </c>
      <c r="C14">
        <v>5</v>
      </c>
      <c r="D14" s="87">
        <f t="shared" si="0"/>
        <v>0</v>
      </c>
      <c r="E14" s="278">
        <f t="shared" si="1"/>
        <v>1</v>
      </c>
    </row>
    <row r="15" spans="1:5" x14ac:dyDescent="0.25">
      <c r="A15" s="87" t="s">
        <v>1102</v>
      </c>
      <c r="B15">
        <v>5</v>
      </c>
      <c r="C15">
        <v>5</v>
      </c>
      <c r="D15" s="87">
        <f t="shared" si="0"/>
        <v>0</v>
      </c>
      <c r="E15" s="278">
        <f t="shared" si="1"/>
        <v>1</v>
      </c>
    </row>
    <row r="16" spans="1:5" x14ac:dyDescent="0.25">
      <c r="A16" s="87" t="s">
        <v>1107</v>
      </c>
      <c r="B16">
        <v>8</v>
      </c>
      <c r="C16">
        <v>4</v>
      </c>
      <c r="D16" s="87">
        <f t="shared" si="0"/>
        <v>4</v>
      </c>
      <c r="E16" s="278">
        <f t="shared" si="1"/>
        <v>0.5</v>
      </c>
    </row>
    <row r="17" spans="1:5" x14ac:dyDescent="0.25">
      <c r="A17" s="87" t="s">
        <v>1128</v>
      </c>
      <c r="B17">
        <v>9</v>
      </c>
      <c r="C17">
        <v>4</v>
      </c>
      <c r="D17" s="87">
        <f t="shared" si="0"/>
        <v>5</v>
      </c>
      <c r="E17" s="278">
        <f t="shared" si="1"/>
        <v>0.44444444444444442</v>
      </c>
    </row>
    <row r="18" spans="1:5" x14ac:dyDescent="0.25">
      <c r="A18" s="87" t="s">
        <v>1110</v>
      </c>
      <c r="B18">
        <v>6</v>
      </c>
      <c r="C18">
        <v>6</v>
      </c>
      <c r="D18" s="87">
        <f t="shared" si="0"/>
        <v>0</v>
      </c>
      <c r="E18" s="278">
        <f t="shared" si="1"/>
        <v>1</v>
      </c>
    </row>
    <row r="19" spans="1:5" x14ac:dyDescent="0.25">
      <c r="A19" s="256" t="s">
        <v>730</v>
      </c>
      <c r="B19">
        <f>SUM(B4:B18)</f>
        <v>98</v>
      </c>
      <c r="C19">
        <f>SUM(C4:C18)</f>
        <v>59</v>
      </c>
      <c r="D19" s="87">
        <f t="shared" si="0"/>
        <v>39</v>
      </c>
      <c r="E19" s="278">
        <f>+AVERAGE(E4:E18)</f>
        <v>0.61772486772486768</v>
      </c>
    </row>
    <row r="20" spans="1:5" x14ac:dyDescent="0.25">
      <c r="A20"/>
      <c r="B20"/>
      <c r="C20" s="257"/>
    </row>
    <row r="21" spans="1:5" x14ac:dyDescent="0.25">
      <c r="A21"/>
      <c r="B21"/>
      <c r="C21"/>
    </row>
    <row r="22" spans="1:5" x14ac:dyDescent="0.25">
      <c r="A22"/>
      <c r="B22"/>
      <c r="C22"/>
    </row>
    <row r="23" spans="1:5" x14ac:dyDescent="0.25">
      <c r="A23"/>
      <c r="B23"/>
      <c r="C23"/>
    </row>
    <row r="24" spans="1:5" x14ac:dyDescent="0.25">
      <c r="A24"/>
      <c r="B24"/>
      <c r="C24"/>
    </row>
    <row r="25" spans="1:5" x14ac:dyDescent="0.25">
      <c r="A25"/>
      <c r="B25"/>
      <c r="C25"/>
    </row>
    <row r="26" spans="1:5" x14ac:dyDescent="0.25">
      <c r="A26"/>
      <c r="B26"/>
      <c r="C26"/>
    </row>
    <row r="27" spans="1:5" x14ac:dyDescent="0.25">
      <c r="A27"/>
      <c r="B27"/>
      <c r="C27"/>
    </row>
    <row r="28" spans="1:5" x14ac:dyDescent="0.25">
      <c r="A28"/>
    </row>
    <row r="29" spans="1:5" x14ac:dyDescent="0.25">
      <c r="A29"/>
    </row>
    <row r="30" spans="1:5" x14ac:dyDescent="0.25">
      <c r="A30"/>
    </row>
    <row r="31" spans="1:5" x14ac:dyDescent="0.25">
      <c r="A31"/>
    </row>
    <row r="32" spans="1:5"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7BFB-36A0-4126-9EDE-05EA3E7D940D}">
  <dimension ref="A5:S82"/>
  <sheetViews>
    <sheetView zoomScale="70" zoomScaleNormal="70" workbookViewId="0">
      <selection activeCell="T39" sqref="T39"/>
    </sheetView>
  </sheetViews>
  <sheetFormatPr baseColWidth="10" defaultColWidth="11" defaultRowHeight="14.25" x14ac:dyDescent="0.25"/>
  <cols>
    <col min="1" max="1" width="23.7109375" style="258" bestFit="1" customWidth="1"/>
    <col min="2" max="2" width="58.28515625" style="258" bestFit="1" customWidth="1"/>
    <col min="3" max="3" width="23.140625" style="258" bestFit="1" customWidth="1"/>
    <col min="4" max="4" width="33.7109375" style="258" bestFit="1" customWidth="1"/>
    <col min="5" max="5" width="18.85546875" style="258" customWidth="1"/>
    <col min="6" max="6" width="12.28515625" style="258" customWidth="1"/>
    <col min="7" max="7" width="11" style="258"/>
    <col min="8" max="8" width="26.5703125" style="258" bestFit="1" customWidth="1"/>
    <col min="9" max="9" width="34.28515625" style="258" bestFit="1" customWidth="1"/>
    <col min="10" max="11" width="22.5703125" style="258" bestFit="1" customWidth="1"/>
    <col min="12" max="12" width="20.140625" style="258" bestFit="1" customWidth="1"/>
    <col min="13" max="13" width="11" style="258"/>
    <col min="14" max="14" width="58.42578125" style="258" bestFit="1" customWidth="1"/>
    <col min="15" max="19" width="22.5703125" style="258" bestFit="1" customWidth="1"/>
    <col min="20" max="16384" width="11" style="258"/>
  </cols>
  <sheetData>
    <row r="5" spans="1:19" ht="15" x14ac:dyDescent="0.25">
      <c r="H5"/>
      <c r="I5"/>
    </row>
    <row r="6" spans="1:19" x14ac:dyDescent="0.25">
      <c r="H6" s="258" t="s">
        <v>2157</v>
      </c>
      <c r="I6" s="258" t="s">
        <v>2158</v>
      </c>
    </row>
    <row r="7" spans="1:19" ht="15" x14ac:dyDescent="0.25">
      <c r="A7" s="259" t="s">
        <v>2157</v>
      </c>
      <c r="B7" s="259" t="s">
        <v>75</v>
      </c>
      <c r="C7" s="259" t="s">
        <v>1232</v>
      </c>
      <c r="D7" s="259" t="s">
        <v>385</v>
      </c>
      <c r="E7" s="259" t="s">
        <v>329</v>
      </c>
      <c r="F7" s="259" t="s">
        <v>2159</v>
      </c>
      <c r="H7" s="258" t="s">
        <v>75</v>
      </c>
      <c r="I7" s="258" t="s">
        <v>2158</v>
      </c>
    </row>
    <row r="8" spans="1:19" x14ac:dyDescent="0.25">
      <c r="A8" s="260" t="s">
        <v>2160</v>
      </c>
      <c r="B8" s="260" t="s">
        <v>2161</v>
      </c>
      <c r="C8" s="261" t="s">
        <v>234</v>
      </c>
      <c r="D8" s="262" t="s">
        <v>344</v>
      </c>
      <c r="E8" s="262" t="s">
        <v>2155</v>
      </c>
      <c r="F8" s="263">
        <v>1</v>
      </c>
    </row>
    <row r="9" spans="1:19" ht="15" x14ac:dyDescent="0.25">
      <c r="A9" s="260" t="s">
        <v>2160</v>
      </c>
      <c r="B9" s="260" t="s">
        <v>2161</v>
      </c>
      <c r="C9" s="260" t="s">
        <v>236</v>
      </c>
      <c r="D9" s="264" t="s">
        <v>344</v>
      </c>
      <c r="E9" s="264" t="s">
        <v>1168</v>
      </c>
      <c r="F9" s="263">
        <v>1</v>
      </c>
      <c r="H9" s="258" t="s">
        <v>1232</v>
      </c>
      <c r="I9" s="258" t="s">
        <v>385</v>
      </c>
      <c r="J9" s="258" t="s">
        <v>2162</v>
      </c>
      <c r="K9"/>
      <c r="L9"/>
      <c r="N9" s="258" t="s">
        <v>75</v>
      </c>
      <c r="O9" s="258" t="s">
        <v>2162</v>
      </c>
      <c r="P9"/>
      <c r="Q9"/>
      <c r="R9"/>
      <c r="S9"/>
    </row>
    <row r="10" spans="1:19" ht="15" x14ac:dyDescent="0.25">
      <c r="A10" s="260" t="s">
        <v>2160</v>
      </c>
      <c r="B10" s="260" t="s">
        <v>2161</v>
      </c>
      <c r="C10" s="260" t="s">
        <v>236</v>
      </c>
      <c r="D10" s="264" t="s">
        <v>344</v>
      </c>
      <c r="E10" s="264" t="s">
        <v>1170</v>
      </c>
      <c r="F10" s="263">
        <v>1</v>
      </c>
      <c r="H10" s="258" t="s">
        <v>321</v>
      </c>
      <c r="I10" s="258" t="s">
        <v>344</v>
      </c>
      <c r="J10" s="258">
        <v>8</v>
      </c>
      <c r="K10"/>
      <c r="L10"/>
      <c r="N10" s="258" t="s">
        <v>2161</v>
      </c>
      <c r="O10" s="258">
        <v>10</v>
      </c>
      <c r="P10"/>
      <c r="Q10"/>
      <c r="R10"/>
      <c r="S10"/>
    </row>
    <row r="11" spans="1:19" ht="15" x14ac:dyDescent="0.25">
      <c r="A11" s="260" t="s">
        <v>2160</v>
      </c>
      <c r="B11" s="260" t="s">
        <v>2161</v>
      </c>
      <c r="C11" s="260" t="s">
        <v>236</v>
      </c>
      <c r="D11" s="264" t="s">
        <v>344</v>
      </c>
      <c r="E11" s="264" t="s">
        <v>1169</v>
      </c>
      <c r="F11" s="263">
        <v>1</v>
      </c>
      <c r="I11" s="258" t="s">
        <v>352</v>
      </c>
      <c r="J11" s="258">
        <v>1</v>
      </c>
      <c r="K11"/>
      <c r="L11"/>
      <c r="N11" s="258" t="s">
        <v>2163</v>
      </c>
      <c r="O11" s="258">
        <v>2</v>
      </c>
      <c r="P11"/>
      <c r="Q11"/>
      <c r="R11"/>
      <c r="S11"/>
    </row>
    <row r="12" spans="1:19" ht="15" x14ac:dyDescent="0.25">
      <c r="A12" s="260" t="s">
        <v>2160</v>
      </c>
      <c r="B12" s="260" t="s">
        <v>2161</v>
      </c>
      <c r="C12" s="260" t="s">
        <v>236</v>
      </c>
      <c r="D12" s="264" t="s">
        <v>344</v>
      </c>
      <c r="E12" s="264" t="s">
        <v>1165</v>
      </c>
      <c r="F12" s="263">
        <v>1</v>
      </c>
      <c r="I12" s="258" t="s">
        <v>354</v>
      </c>
      <c r="J12" s="258">
        <v>2</v>
      </c>
      <c r="K12"/>
      <c r="L12"/>
      <c r="N12" s="258" t="s">
        <v>2164</v>
      </c>
      <c r="O12" s="258">
        <v>10</v>
      </c>
      <c r="P12"/>
      <c r="Q12"/>
      <c r="R12"/>
      <c r="S12"/>
    </row>
    <row r="13" spans="1:19" ht="15" x14ac:dyDescent="0.25">
      <c r="A13" s="260" t="s">
        <v>2160</v>
      </c>
      <c r="B13" s="260" t="s">
        <v>2161</v>
      </c>
      <c r="C13" s="260" t="s">
        <v>236</v>
      </c>
      <c r="D13" s="264" t="s">
        <v>344</v>
      </c>
      <c r="E13" s="264" t="s">
        <v>1164</v>
      </c>
      <c r="F13" s="263">
        <v>1</v>
      </c>
      <c r="H13" s="258" t="s">
        <v>2165</v>
      </c>
      <c r="I13" s="258" t="s">
        <v>354</v>
      </c>
      <c r="J13" s="258">
        <v>3</v>
      </c>
      <c r="K13"/>
      <c r="L13"/>
      <c r="N13" s="258" t="s">
        <v>2166</v>
      </c>
      <c r="O13" s="258">
        <v>2</v>
      </c>
      <c r="P13"/>
      <c r="Q13"/>
      <c r="R13"/>
      <c r="S13"/>
    </row>
    <row r="14" spans="1:19" ht="15" x14ac:dyDescent="0.25">
      <c r="A14" s="260" t="s">
        <v>2160</v>
      </c>
      <c r="B14" s="260" t="s">
        <v>2161</v>
      </c>
      <c r="C14" s="260" t="s">
        <v>236</v>
      </c>
      <c r="D14" s="264" t="s">
        <v>344</v>
      </c>
      <c r="E14" s="264" t="s">
        <v>1167</v>
      </c>
      <c r="F14" s="263">
        <v>1</v>
      </c>
      <c r="H14" s="258" t="s">
        <v>234</v>
      </c>
      <c r="I14" s="258" t="s">
        <v>344</v>
      </c>
      <c r="J14" s="258">
        <v>8</v>
      </c>
      <c r="K14"/>
      <c r="L14"/>
      <c r="N14" s="258" t="s">
        <v>9</v>
      </c>
      <c r="O14" s="258">
        <v>3</v>
      </c>
      <c r="P14"/>
      <c r="Q14"/>
      <c r="R14"/>
      <c r="S14"/>
    </row>
    <row r="15" spans="1:19" ht="15" x14ac:dyDescent="0.25">
      <c r="A15" s="260" t="s">
        <v>2160</v>
      </c>
      <c r="B15" s="260" t="s">
        <v>2161</v>
      </c>
      <c r="C15" s="260" t="s">
        <v>236</v>
      </c>
      <c r="D15" s="264" t="s">
        <v>344</v>
      </c>
      <c r="E15" s="264" t="s">
        <v>1171</v>
      </c>
      <c r="F15" s="263">
        <v>1</v>
      </c>
      <c r="I15" s="258" t="s">
        <v>354</v>
      </c>
      <c r="J15" s="258">
        <v>1</v>
      </c>
      <c r="K15"/>
      <c r="L15"/>
      <c r="N15" s="258" t="s">
        <v>2167</v>
      </c>
      <c r="O15" s="258">
        <v>4</v>
      </c>
      <c r="P15"/>
      <c r="Q15"/>
      <c r="R15"/>
      <c r="S15"/>
    </row>
    <row r="16" spans="1:19" ht="15" x14ac:dyDescent="0.25">
      <c r="A16" s="260" t="s">
        <v>2160</v>
      </c>
      <c r="B16" s="260" t="s">
        <v>2161</v>
      </c>
      <c r="C16" s="260" t="s">
        <v>236</v>
      </c>
      <c r="D16" s="264" t="s">
        <v>354</v>
      </c>
      <c r="E16" s="264" t="s">
        <v>1166</v>
      </c>
      <c r="F16" s="263">
        <v>1</v>
      </c>
      <c r="H16" s="258" t="s">
        <v>319</v>
      </c>
      <c r="I16" s="258" t="s">
        <v>344</v>
      </c>
      <c r="J16" s="258">
        <v>6</v>
      </c>
      <c r="K16"/>
      <c r="L16"/>
      <c r="N16" s="258" t="s">
        <v>6</v>
      </c>
      <c r="O16" s="258">
        <v>5</v>
      </c>
      <c r="P16"/>
      <c r="Q16"/>
      <c r="R16"/>
      <c r="S16"/>
    </row>
    <row r="17" spans="1:19" ht="15" x14ac:dyDescent="0.25">
      <c r="A17" s="260" t="s">
        <v>2160</v>
      </c>
      <c r="B17" s="260" t="s">
        <v>2161</v>
      </c>
      <c r="C17" s="260" t="s">
        <v>236</v>
      </c>
      <c r="D17" s="264" t="s">
        <v>354</v>
      </c>
      <c r="E17" s="264" t="s">
        <v>1163</v>
      </c>
      <c r="F17" s="263">
        <v>1</v>
      </c>
      <c r="H17" s="258" t="s">
        <v>235</v>
      </c>
      <c r="I17" s="258" t="s">
        <v>344</v>
      </c>
      <c r="J17" s="258">
        <v>5</v>
      </c>
      <c r="K17"/>
      <c r="L17"/>
      <c r="N17" s="258" t="s">
        <v>2168</v>
      </c>
      <c r="O17" s="258">
        <v>5</v>
      </c>
      <c r="P17"/>
      <c r="Q17"/>
      <c r="R17"/>
      <c r="S17"/>
    </row>
    <row r="18" spans="1:19" ht="15" x14ac:dyDescent="0.25">
      <c r="A18" s="260" t="s">
        <v>2160</v>
      </c>
      <c r="B18" s="260" t="s">
        <v>2163</v>
      </c>
      <c r="C18" s="261" t="s">
        <v>234</v>
      </c>
      <c r="D18" s="262" t="s">
        <v>344</v>
      </c>
      <c r="E18" s="262" t="s">
        <v>1173</v>
      </c>
      <c r="F18" s="263">
        <v>1</v>
      </c>
      <c r="H18" s="258" t="s">
        <v>236</v>
      </c>
      <c r="I18" s="258" t="s">
        <v>356</v>
      </c>
      <c r="J18" s="258">
        <v>1</v>
      </c>
      <c r="K18"/>
      <c r="L18"/>
      <c r="N18" s="258" t="s">
        <v>2169</v>
      </c>
      <c r="O18" s="258">
        <v>2</v>
      </c>
      <c r="P18"/>
      <c r="Q18"/>
      <c r="R18"/>
      <c r="S18"/>
    </row>
    <row r="19" spans="1:19" ht="15" x14ac:dyDescent="0.25">
      <c r="A19" s="260" t="s">
        <v>2160</v>
      </c>
      <c r="B19" s="260" t="s">
        <v>2163</v>
      </c>
      <c r="C19" s="261" t="s">
        <v>236</v>
      </c>
      <c r="D19" s="262" t="s">
        <v>354</v>
      </c>
      <c r="E19" s="262" t="s">
        <v>1172</v>
      </c>
      <c r="F19" s="263">
        <v>1</v>
      </c>
      <c r="I19" s="258" t="s">
        <v>344</v>
      </c>
      <c r="J19" s="258">
        <v>27</v>
      </c>
      <c r="K19"/>
      <c r="L19"/>
      <c r="N19" s="258" t="s">
        <v>2170</v>
      </c>
      <c r="O19" s="258">
        <v>5</v>
      </c>
      <c r="P19"/>
      <c r="Q19"/>
      <c r="R19"/>
      <c r="S19"/>
    </row>
    <row r="20" spans="1:19" ht="15" x14ac:dyDescent="0.25">
      <c r="A20" s="260" t="s">
        <v>2171</v>
      </c>
      <c r="B20" s="260" t="s">
        <v>2164</v>
      </c>
      <c r="C20" s="260" t="s">
        <v>321</v>
      </c>
      <c r="D20" s="264" t="s">
        <v>344</v>
      </c>
      <c r="E20" s="264" t="s">
        <v>1194</v>
      </c>
      <c r="F20" s="263">
        <v>1</v>
      </c>
      <c r="I20" s="258" t="s">
        <v>354</v>
      </c>
      <c r="J20" s="258">
        <v>9</v>
      </c>
      <c r="K20"/>
      <c r="L20"/>
      <c r="N20" s="258" t="s">
        <v>12</v>
      </c>
      <c r="O20" s="258">
        <v>8</v>
      </c>
      <c r="P20"/>
      <c r="Q20"/>
      <c r="R20"/>
      <c r="S20"/>
    </row>
    <row r="21" spans="1:19" ht="15" x14ac:dyDescent="0.25">
      <c r="A21" s="260" t="s">
        <v>2171</v>
      </c>
      <c r="B21" s="260" t="s">
        <v>2164</v>
      </c>
      <c r="C21" s="260" t="s">
        <v>321</v>
      </c>
      <c r="D21" s="264" t="s">
        <v>344</v>
      </c>
      <c r="E21" s="264" t="s">
        <v>1193</v>
      </c>
      <c r="F21" s="263">
        <v>1</v>
      </c>
      <c r="H21" s="258" t="s">
        <v>2172</v>
      </c>
      <c r="I21" s="258" t="s">
        <v>344</v>
      </c>
      <c r="J21" s="258">
        <v>1</v>
      </c>
      <c r="K21"/>
      <c r="L21"/>
      <c r="N21" s="258" t="s">
        <v>2173</v>
      </c>
      <c r="O21" s="258">
        <v>5</v>
      </c>
      <c r="P21"/>
      <c r="Q21"/>
      <c r="R21"/>
      <c r="S21"/>
    </row>
    <row r="22" spans="1:19" ht="15" x14ac:dyDescent="0.25">
      <c r="A22" s="260" t="s">
        <v>2171</v>
      </c>
      <c r="B22" s="260" t="s">
        <v>2164</v>
      </c>
      <c r="C22" s="260" t="s">
        <v>236</v>
      </c>
      <c r="D22" s="264" t="s">
        <v>344</v>
      </c>
      <c r="E22" s="264" t="s">
        <v>1195</v>
      </c>
      <c r="F22" s="263">
        <v>1</v>
      </c>
      <c r="I22" s="258" t="s">
        <v>354</v>
      </c>
      <c r="J22" s="258">
        <v>1</v>
      </c>
      <c r="K22"/>
      <c r="L22"/>
      <c r="N22" s="258" t="s">
        <v>2174</v>
      </c>
      <c r="O22" s="258">
        <v>4</v>
      </c>
      <c r="P22"/>
      <c r="Q22"/>
      <c r="R22"/>
      <c r="S22"/>
    </row>
    <row r="23" spans="1:19" ht="15" x14ac:dyDescent="0.25">
      <c r="A23" s="260" t="s">
        <v>2171</v>
      </c>
      <c r="B23" s="260" t="s">
        <v>2164</v>
      </c>
      <c r="C23" s="260" t="s">
        <v>236</v>
      </c>
      <c r="D23" s="264" t="s">
        <v>344</v>
      </c>
      <c r="E23" s="264" t="s">
        <v>1192</v>
      </c>
      <c r="F23" s="263">
        <v>1</v>
      </c>
      <c r="H23" s="258" t="s">
        <v>237</v>
      </c>
      <c r="I23" s="258" t="s">
        <v>344</v>
      </c>
      <c r="J23" s="258">
        <v>1</v>
      </c>
      <c r="K23"/>
      <c r="L23"/>
      <c r="N23" s="258" t="s">
        <v>2175</v>
      </c>
      <c r="O23" s="258">
        <v>5</v>
      </c>
      <c r="P23"/>
      <c r="Q23"/>
      <c r="R23"/>
      <c r="S23"/>
    </row>
    <row r="24" spans="1:19" ht="15" x14ac:dyDescent="0.25">
      <c r="A24" s="260" t="s">
        <v>2171</v>
      </c>
      <c r="B24" s="260" t="s">
        <v>2164</v>
      </c>
      <c r="C24" s="260" t="s">
        <v>236</v>
      </c>
      <c r="D24" s="264" t="s">
        <v>344</v>
      </c>
      <c r="E24" s="264" t="s">
        <v>1189</v>
      </c>
      <c r="F24" s="263">
        <v>1</v>
      </c>
      <c r="H24" s="258" t="s">
        <v>730</v>
      </c>
      <c r="J24" s="258">
        <v>74</v>
      </c>
      <c r="K24"/>
      <c r="L24"/>
      <c r="N24" s="258" t="s">
        <v>2176</v>
      </c>
      <c r="O24" s="258">
        <v>4</v>
      </c>
      <c r="P24"/>
      <c r="Q24"/>
      <c r="R24"/>
      <c r="S24"/>
    </row>
    <row r="25" spans="1:19" ht="15" x14ac:dyDescent="0.25">
      <c r="A25" s="260" t="s">
        <v>2171</v>
      </c>
      <c r="B25" s="260" t="s">
        <v>2164</v>
      </c>
      <c r="C25" s="260" t="s">
        <v>236</v>
      </c>
      <c r="D25" s="264" t="s">
        <v>344</v>
      </c>
      <c r="E25" s="264" t="s">
        <v>2156</v>
      </c>
      <c r="F25" s="263">
        <v>1</v>
      </c>
      <c r="H25"/>
      <c r="I25"/>
      <c r="J25"/>
      <c r="K25"/>
      <c r="L25"/>
      <c r="N25" s="258" t="s">
        <v>730</v>
      </c>
      <c r="O25" s="258">
        <v>74</v>
      </c>
      <c r="P25"/>
      <c r="Q25"/>
      <c r="R25"/>
      <c r="S25"/>
    </row>
    <row r="26" spans="1:19" ht="15" x14ac:dyDescent="0.25">
      <c r="A26" s="260" t="s">
        <v>2171</v>
      </c>
      <c r="B26" s="260" t="s">
        <v>2164</v>
      </c>
      <c r="C26" s="260" t="s">
        <v>236</v>
      </c>
      <c r="D26" s="264" t="s">
        <v>344</v>
      </c>
      <c r="E26" s="264" t="s">
        <v>338</v>
      </c>
      <c r="F26" s="263">
        <v>1</v>
      </c>
      <c r="H26"/>
      <c r="I26"/>
      <c r="J26"/>
      <c r="K26"/>
      <c r="L26"/>
      <c r="N26"/>
      <c r="O26"/>
      <c r="P26"/>
      <c r="Q26"/>
      <c r="R26"/>
    </row>
    <row r="27" spans="1:19" ht="15" x14ac:dyDescent="0.25">
      <c r="A27" s="260" t="s">
        <v>2171</v>
      </c>
      <c r="B27" s="260" t="s">
        <v>2164</v>
      </c>
      <c r="C27" s="260" t="s">
        <v>236</v>
      </c>
      <c r="D27" s="264" t="s">
        <v>344</v>
      </c>
      <c r="E27" s="264" t="s">
        <v>1188</v>
      </c>
      <c r="F27" s="263">
        <v>1</v>
      </c>
      <c r="H27"/>
      <c r="I27"/>
      <c r="J27"/>
      <c r="K27"/>
      <c r="L27"/>
      <c r="N27"/>
      <c r="O27"/>
      <c r="P27"/>
      <c r="Q27"/>
      <c r="R27"/>
    </row>
    <row r="28" spans="1:19" ht="15" x14ac:dyDescent="0.25">
      <c r="A28" s="260" t="s">
        <v>2171</v>
      </c>
      <c r="B28" s="260" t="s">
        <v>2164</v>
      </c>
      <c r="C28" s="260" t="s">
        <v>236</v>
      </c>
      <c r="D28" s="264" t="s">
        <v>354</v>
      </c>
      <c r="E28" s="264" t="s">
        <v>1190</v>
      </c>
      <c r="F28" s="263">
        <v>1</v>
      </c>
      <c r="H28"/>
      <c r="I28"/>
      <c r="J28"/>
      <c r="K28"/>
      <c r="L28"/>
      <c r="N28"/>
      <c r="O28"/>
      <c r="P28"/>
      <c r="Q28"/>
      <c r="R28"/>
    </row>
    <row r="29" spans="1:19" ht="15" x14ac:dyDescent="0.25">
      <c r="A29" s="260" t="s">
        <v>2171</v>
      </c>
      <c r="B29" s="260" t="s">
        <v>2164</v>
      </c>
      <c r="C29" s="260" t="s">
        <v>236</v>
      </c>
      <c r="D29" s="264" t="s">
        <v>354</v>
      </c>
      <c r="E29" s="264" t="s">
        <v>1191</v>
      </c>
      <c r="F29" s="263">
        <v>1</v>
      </c>
      <c r="H29"/>
      <c r="I29"/>
      <c r="J29"/>
      <c r="K29"/>
      <c r="L29"/>
      <c r="N29"/>
      <c r="O29"/>
      <c r="P29"/>
      <c r="Q29"/>
      <c r="R29"/>
    </row>
    <row r="30" spans="1:19" ht="15" x14ac:dyDescent="0.25">
      <c r="A30" s="260" t="s">
        <v>2171</v>
      </c>
      <c r="B30" s="260" t="s">
        <v>2166</v>
      </c>
      <c r="C30" s="260" t="s">
        <v>321</v>
      </c>
      <c r="D30" s="262" t="s">
        <v>344</v>
      </c>
      <c r="E30" s="262" t="s">
        <v>1186</v>
      </c>
      <c r="F30" s="263">
        <v>1</v>
      </c>
      <c r="H30"/>
      <c r="I30"/>
      <c r="J30"/>
      <c r="K30"/>
      <c r="L30"/>
      <c r="N30"/>
      <c r="O30"/>
      <c r="P30"/>
      <c r="Q30"/>
      <c r="R30"/>
    </row>
    <row r="31" spans="1:19" ht="15" x14ac:dyDescent="0.25">
      <c r="A31" s="260" t="s">
        <v>2171</v>
      </c>
      <c r="B31" s="260" t="s">
        <v>2166</v>
      </c>
      <c r="C31" s="260" t="s">
        <v>321</v>
      </c>
      <c r="D31" s="262" t="s">
        <v>352</v>
      </c>
      <c r="E31" s="262" t="s">
        <v>1187</v>
      </c>
      <c r="F31" s="263">
        <v>1</v>
      </c>
      <c r="H31"/>
      <c r="I31"/>
      <c r="J31"/>
      <c r="K31"/>
      <c r="L31"/>
      <c r="N31"/>
      <c r="O31"/>
      <c r="P31"/>
      <c r="Q31"/>
      <c r="R31"/>
    </row>
    <row r="32" spans="1:19" ht="15" x14ac:dyDescent="0.25">
      <c r="A32" s="260" t="s">
        <v>2171</v>
      </c>
      <c r="B32" s="260" t="s">
        <v>9</v>
      </c>
      <c r="C32" s="260" t="s">
        <v>321</v>
      </c>
      <c r="D32" s="264" t="s">
        <v>344</v>
      </c>
      <c r="E32" s="264" t="s">
        <v>1185</v>
      </c>
      <c r="F32" s="263">
        <v>1</v>
      </c>
      <c r="H32"/>
      <c r="I32"/>
      <c r="J32"/>
      <c r="K32"/>
      <c r="L32"/>
      <c r="N32"/>
      <c r="O32"/>
      <c r="P32"/>
      <c r="Q32"/>
      <c r="R32"/>
    </row>
    <row r="33" spans="1:18" ht="15" x14ac:dyDescent="0.25">
      <c r="A33" s="260" t="s">
        <v>2171</v>
      </c>
      <c r="B33" s="260" t="s">
        <v>9</v>
      </c>
      <c r="C33" s="260" t="s">
        <v>321</v>
      </c>
      <c r="D33" s="264" t="s">
        <v>344</v>
      </c>
      <c r="E33" s="264" t="s">
        <v>1184</v>
      </c>
      <c r="F33" s="263">
        <v>1</v>
      </c>
      <c r="H33"/>
      <c r="I33"/>
      <c r="J33"/>
      <c r="K33"/>
      <c r="L33"/>
      <c r="N33"/>
      <c r="O33"/>
      <c r="P33"/>
      <c r="Q33"/>
      <c r="R33"/>
    </row>
    <row r="34" spans="1:18" ht="15" x14ac:dyDescent="0.25">
      <c r="A34" s="260" t="s">
        <v>2171</v>
      </c>
      <c r="B34" s="260" t="s">
        <v>9</v>
      </c>
      <c r="C34" s="261" t="s">
        <v>236</v>
      </c>
      <c r="D34" s="262" t="s">
        <v>354</v>
      </c>
      <c r="E34" s="262" t="s">
        <v>1183</v>
      </c>
      <c r="F34" s="263">
        <v>1</v>
      </c>
      <c r="H34"/>
      <c r="I34"/>
      <c r="J34"/>
      <c r="K34"/>
      <c r="L34"/>
      <c r="N34"/>
      <c r="O34"/>
      <c r="P34"/>
      <c r="Q34"/>
      <c r="R34"/>
    </row>
    <row r="35" spans="1:18" ht="15" x14ac:dyDescent="0.25">
      <c r="A35" s="260" t="s">
        <v>2177</v>
      </c>
      <c r="B35" s="260" t="s">
        <v>2167</v>
      </c>
      <c r="C35" s="260" t="s">
        <v>2165</v>
      </c>
      <c r="D35" s="264" t="s">
        <v>354</v>
      </c>
      <c r="E35" s="264" t="s">
        <v>1057</v>
      </c>
      <c r="F35" s="263">
        <v>1</v>
      </c>
      <c r="H35"/>
      <c r="I35"/>
      <c r="J35"/>
      <c r="K35"/>
      <c r="L35"/>
      <c r="N35"/>
      <c r="O35"/>
      <c r="P35"/>
      <c r="Q35"/>
      <c r="R35"/>
    </row>
    <row r="36" spans="1:18" ht="15" x14ac:dyDescent="0.25">
      <c r="A36" s="260" t="s">
        <v>2177</v>
      </c>
      <c r="B36" s="260" t="s">
        <v>2167</v>
      </c>
      <c r="C36" s="260" t="s">
        <v>2165</v>
      </c>
      <c r="D36" s="264" t="s">
        <v>354</v>
      </c>
      <c r="E36" s="264" t="s">
        <v>1058</v>
      </c>
      <c r="F36" s="263">
        <v>1</v>
      </c>
      <c r="H36"/>
      <c r="I36"/>
      <c r="J36"/>
      <c r="K36"/>
      <c r="L36"/>
      <c r="N36"/>
      <c r="O36"/>
      <c r="P36"/>
      <c r="Q36"/>
      <c r="R36"/>
    </row>
    <row r="37" spans="1:18" ht="15" x14ac:dyDescent="0.25">
      <c r="A37" s="260" t="s">
        <v>2177</v>
      </c>
      <c r="B37" s="260" t="s">
        <v>2167</v>
      </c>
      <c r="C37" s="260" t="s">
        <v>2165</v>
      </c>
      <c r="D37" s="264" t="s">
        <v>354</v>
      </c>
      <c r="E37" s="264" t="s">
        <v>1060</v>
      </c>
      <c r="F37" s="263">
        <v>1</v>
      </c>
      <c r="H37"/>
      <c r="I37"/>
      <c r="J37"/>
      <c r="K37"/>
      <c r="L37"/>
      <c r="N37"/>
      <c r="O37"/>
      <c r="P37"/>
      <c r="Q37"/>
      <c r="R37"/>
    </row>
    <row r="38" spans="1:18" ht="15" x14ac:dyDescent="0.25">
      <c r="A38" s="260" t="s">
        <v>2177</v>
      </c>
      <c r="B38" s="260" t="s">
        <v>2167</v>
      </c>
      <c r="C38" s="261" t="s">
        <v>236</v>
      </c>
      <c r="D38" s="262" t="s">
        <v>354</v>
      </c>
      <c r="E38" s="262" t="s">
        <v>1063</v>
      </c>
      <c r="F38" s="263">
        <v>1</v>
      </c>
      <c r="H38"/>
      <c r="I38"/>
      <c r="J38"/>
      <c r="K38"/>
      <c r="L38"/>
      <c r="N38"/>
      <c r="O38"/>
      <c r="P38"/>
      <c r="Q38"/>
      <c r="R38"/>
    </row>
    <row r="39" spans="1:18" ht="15" x14ac:dyDescent="0.25">
      <c r="A39" s="260" t="s">
        <v>2177</v>
      </c>
      <c r="B39" s="260" t="s">
        <v>6</v>
      </c>
      <c r="C39" s="261" t="s">
        <v>234</v>
      </c>
      <c r="D39" s="262" t="s">
        <v>344</v>
      </c>
      <c r="E39" s="262" t="s">
        <v>1016</v>
      </c>
      <c r="F39" s="263">
        <v>1</v>
      </c>
      <c r="H39"/>
      <c r="I39"/>
      <c r="J39"/>
      <c r="K39"/>
      <c r="L39"/>
      <c r="N39"/>
      <c r="O39"/>
      <c r="P39"/>
      <c r="Q39"/>
      <c r="R39"/>
    </row>
    <row r="40" spans="1:18" ht="15" x14ac:dyDescent="0.25">
      <c r="A40" s="260" t="s">
        <v>2177</v>
      </c>
      <c r="B40" s="260" t="s">
        <v>6</v>
      </c>
      <c r="C40" s="260" t="s">
        <v>235</v>
      </c>
      <c r="D40" s="264" t="s">
        <v>344</v>
      </c>
      <c r="E40" s="264" t="s">
        <v>1017</v>
      </c>
      <c r="F40" s="263">
        <v>1</v>
      </c>
      <c r="H40"/>
      <c r="I40"/>
      <c r="J40"/>
      <c r="K40"/>
      <c r="L40"/>
      <c r="N40"/>
      <c r="O40"/>
      <c r="P40"/>
      <c r="Q40"/>
      <c r="R40"/>
    </row>
    <row r="41" spans="1:18" ht="15" x14ac:dyDescent="0.25">
      <c r="A41" s="260" t="s">
        <v>2177</v>
      </c>
      <c r="B41" s="260" t="s">
        <v>6</v>
      </c>
      <c r="C41" s="260" t="s">
        <v>235</v>
      </c>
      <c r="D41" s="264" t="s">
        <v>344</v>
      </c>
      <c r="E41" s="264" t="s">
        <v>1018</v>
      </c>
      <c r="F41" s="263">
        <v>1</v>
      </c>
      <c r="H41"/>
      <c r="I41"/>
      <c r="J41"/>
      <c r="K41"/>
      <c r="L41"/>
      <c r="N41"/>
      <c r="O41"/>
      <c r="P41"/>
      <c r="Q41"/>
      <c r="R41"/>
    </row>
    <row r="42" spans="1:18" ht="15" x14ac:dyDescent="0.25">
      <c r="A42" s="260" t="s">
        <v>2177</v>
      </c>
      <c r="B42" s="260" t="s">
        <v>6</v>
      </c>
      <c r="C42" s="260" t="s">
        <v>235</v>
      </c>
      <c r="D42" s="264" t="s">
        <v>344</v>
      </c>
      <c r="E42" s="264" t="s">
        <v>1020</v>
      </c>
      <c r="F42" s="263">
        <v>1</v>
      </c>
      <c r="H42"/>
      <c r="I42"/>
      <c r="J42"/>
      <c r="K42"/>
      <c r="L42"/>
      <c r="N42"/>
      <c r="O42"/>
      <c r="P42"/>
      <c r="Q42"/>
      <c r="R42"/>
    </row>
    <row r="43" spans="1:18" ht="15" x14ac:dyDescent="0.25">
      <c r="A43" s="260" t="s">
        <v>2177</v>
      </c>
      <c r="B43" s="260" t="s">
        <v>6</v>
      </c>
      <c r="C43" s="260" t="s">
        <v>235</v>
      </c>
      <c r="D43" s="264" t="s">
        <v>344</v>
      </c>
      <c r="E43" s="264" t="s">
        <v>1019</v>
      </c>
      <c r="F43" s="263">
        <v>1</v>
      </c>
      <c r="H43"/>
      <c r="I43"/>
      <c r="J43"/>
      <c r="K43"/>
      <c r="L43"/>
      <c r="N43"/>
      <c r="O43"/>
      <c r="P43"/>
      <c r="Q43"/>
      <c r="R43"/>
    </row>
    <row r="44" spans="1:18" ht="15" x14ac:dyDescent="0.25">
      <c r="A44" s="260" t="s">
        <v>2160</v>
      </c>
      <c r="B44" s="260" t="s">
        <v>2168</v>
      </c>
      <c r="C44" s="261" t="s">
        <v>321</v>
      </c>
      <c r="D44" s="262" t="s">
        <v>344</v>
      </c>
      <c r="E44" s="262" t="s">
        <v>1174</v>
      </c>
      <c r="F44" s="263">
        <v>1</v>
      </c>
      <c r="H44"/>
      <c r="I44"/>
      <c r="J44"/>
      <c r="K44"/>
      <c r="L44"/>
      <c r="N44"/>
      <c r="O44"/>
      <c r="P44"/>
      <c r="Q44"/>
      <c r="R44"/>
    </row>
    <row r="45" spans="1:18" ht="15" x14ac:dyDescent="0.25">
      <c r="A45" s="260" t="s">
        <v>2160</v>
      </c>
      <c r="B45" s="260" t="s">
        <v>2168</v>
      </c>
      <c r="C45" s="260" t="s">
        <v>236</v>
      </c>
      <c r="D45" s="262" t="s">
        <v>344</v>
      </c>
      <c r="E45" s="262" t="s">
        <v>1177</v>
      </c>
      <c r="F45" s="263">
        <v>1</v>
      </c>
      <c r="H45"/>
      <c r="I45"/>
      <c r="J45"/>
      <c r="K45"/>
      <c r="L45"/>
      <c r="N45"/>
      <c r="O45"/>
      <c r="P45"/>
      <c r="Q45"/>
      <c r="R45"/>
    </row>
    <row r="46" spans="1:18" ht="15" x14ac:dyDescent="0.25">
      <c r="A46" s="260" t="s">
        <v>2160</v>
      </c>
      <c r="B46" s="260" t="s">
        <v>2168</v>
      </c>
      <c r="C46" s="260" t="s">
        <v>236</v>
      </c>
      <c r="D46" s="262" t="s">
        <v>354</v>
      </c>
      <c r="E46" s="262" t="s">
        <v>1175</v>
      </c>
      <c r="F46" s="263">
        <v>1</v>
      </c>
      <c r="H46"/>
      <c r="I46"/>
      <c r="J46"/>
      <c r="K46"/>
      <c r="L46"/>
      <c r="N46"/>
      <c r="O46"/>
      <c r="P46"/>
      <c r="Q46"/>
      <c r="R46"/>
    </row>
    <row r="47" spans="1:18" ht="15" x14ac:dyDescent="0.25">
      <c r="A47" s="260" t="s">
        <v>2160</v>
      </c>
      <c r="B47" s="260" t="s">
        <v>2168</v>
      </c>
      <c r="C47" s="261" t="s">
        <v>2172</v>
      </c>
      <c r="D47" s="262" t="s">
        <v>344</v>
      </c>
      <c r="E47" s="262" t="s">
        <v>1176</v>
      </c>
      <c r="F47" s="263">
        <v>1</v>
      </c>
      <c r="H47"/>
      <c r="I47"/>
      <c r="J47"/>
      <c r="K47"/>
      <c r="L47"/>
      <c r="N47"/>
      <c r="O47"/>
      <c r="P47"/>
      <c r="Q47"/>
      <c r="R47"/>
    </row>
    <row r="48" spans="1:18" ht="15" x14ac:dyDescent="0.25">
      <c r="A48" s="260" t="s">
        <v>2160</v>
      </c>
      <c r="B48" s="260" t="s">
        <v>2168</v>
      </c>
      <c r="C48" s="261" t="s">
        <v>237</v>
      </c>
      <c r="D48" s="262" t="s">
        <v>344</v>
      </c>
      <c r="E48" s="262" t="s">
        <v>1178</v>
      </c>
      <c r="F48" s="263">
        <v>1</v>
      </c>
      <c r="H48"/>
      <c r="I48"/>
      <c r="J48"/>
      <c r="K48"/>
      <c r="L48"/>
      <c r="N48"/>
      <c r="O48"/>
      <c r="P48"/>
      <c r="Q48"/>
      <c r="R48"/>
    </row>
    <row r="49" spans="1:18" ht="15" x14ac:dyDescent="0.25">
      <c r="A49" s="260" t="s">
        <v>2160</v>
      </c>
      <c r="B49" s="260" t="s">
        <v>2169</v>
      </c>
      <c r="C49" s="261" t="s">
        <v>321</v>
      </c>
      <c r="D49" s="262" t="s">
        <v>354</v>
      </c>
      <c r="E49" s="262" t="s">
        <v>1156</v>
      </c>
      <c r="F49" s="263">
        <v>1</v>
      </c>
      <c r="H49"/>
      <c r="I49"/>
      <c r="J49"/>
      <c r="K49"/>
      <c r="L49"/>
      <c r="N49"/>
      <c r="O49"/>
      <c r="P49"/>
      <c r="Q49"/>
      <c r="R49"/>
    </row>
    <row r="50" spans="1:18" ht="15" x14ac:dyDescent="0.25">
      <c r="A50" s="260" t="s">
        <v>2160</v>
      </c>
      <c r="B50" s="260" t="s">
        <v>2169</v>
      </c>
      <c r="C50" s="261" t="s">
        <v>236</v>
      </c>
      <c r="D50" s="262" t="s">
        <v>344</v>
      </c>
      <c r="E50" s="262" t="s">
        <v>1155</v>
      </c>
      <c r="F50" s="263">
        <v>1</v>
      </c>
      <c r="H50"/>
      <c r="I50"/>
      <c r="J50"/>
      <c r="K50"/>
      <c r="L50"/>
      <c r="N50"/>
      <c r="O50"/>
      <c r="P50"/>
      <c r="Q50"/>
      <c r="R50"/>
    </row>
    <row r="51" spans="1:18" ht="15" x14ac:dyDescent="0.25">
      <c r="A51" s="260" t="s">
        <v>2171</v>
      </c>
      <c r="B51" s="260" t="s">
        <v>2170</v>
      </c>
      <c r="C51" s="260" t="s">
        <v>321</v>
      </c>
      <c r="D51" s="264" t="s">
        <v>344</v>
      </c>
      <c r="E51" s="264" t="s">
        <v>1181</v>
      </c>
      <c r="F51" s="263">
        <v>1</v>
      </c>
      <c r="H51"/>
      <c r="I51"/>
      <c r="J51"/>
      <c r="K51"/>
      <c r="L51"/>
      <c r="N51"/>
      <c r="O51"/>
      <c r="P51"/>
      <c r="Q51"/>
      <c r="R51"/>
    </row>
    <row r="52" spans="1:18" ht="15" x14ac:dyDescent="0.25">
      <c r="A52" s="260" t="s">
        <v>2171</v>
      </c>
      <c r="B52" s="260" t="s">
        <v>2170</v>
      </c>
      <c r="C52" s="260" t="s">
        <v>321</v>
      </c>
      <c r="D52" s="264" t="s">
        <v>344</v>
      </c>
      <c r="E52" s="264" t="s">
        <v>1180</v>
      </c>
      <c r="F52" s="263">
        <v>1</v>
      </c>
      <c r="H52"/>
      <c r="I52"/>
      <c r="J52"/>
      <c r="K52"/>
      <c r="L52"/>
      <c r="N52"/>
      <c r="O52"/>
      <c r="P52"/>
      <c r="Q52"/>
      <c r="R52"/>
    </row>
    <row r="53" spans="1:18" ht="15" x14ac:dyDescent="0.25">
      <c r="A53" s="260" t="s">
        <v>2171</v>
      </c>
      <c r="B53" s="260" t="s">
        <v>2170</v>
      </c>
      <c r="C53" s="261" t="s">
        <v>234</v>
      </c>
      <c r="D53" s="262" t="s">
        <v>344</v>
      </c>
      <c r="E53" s="262" t="s">
        <v>1179</v>
      </c>
      <c r="F53" s="263">
        <v>1</v>
      </c>
      <c r="H53"/>
      <c r="I53"/>
      <c r="J53"/>
      <c r="K53"/>
      <c r="L53"/>
      <c r="N53"/>
      <c r="O53"/>
      <c r="P53"/>
      <c r="Q53"/>
      <c r="R53"/>
    </row>
    <row r="54" spans="1:18" ht="15" x14ac:dyDescent="0.25">
      <c r="A54" s="260" t="s">
        <v>2171</v>
      </c>
      <c r="B54" s="260" t="s">
        <v>2170</v>
      </c>
      <c r="C54" s="260" t="s">
        <v>236</v>
      </c>
      <c r="D54" s="264" t="s">
        <v>344</v>
      </c>
      <c r="E54" s="264" t="s">
        <v>336</v>
      </c>
      <c r="F54" s="263">
        <v>1</v>
      </c>
      <c r="H54"/>
      <c r="I54"/>
      <c r="J54"/>
      <c r="K54"/>
      <c r="L54"/>
      <c r="N54"/>
      <c r="O54"/>
      <c r="P54"/>
      <c r="Q54"/>
      <c r="R54"/>
    </row>
    <row r="55" spans="1:18" ht="15" x14ac:dyDescent="0.25">
      <c r="A55" s="260" t="s">
        <v>2171</v>
      </c>
      <c r="B55" s="260" t="s">
        <v>2170</v>
      </c>
      <c r="C55" s="260" t="s">
        <v>236</v>
      </c>
      <c r="D55" s="264" t="s">
        <v>344</v>
      </c>
      <c r="E55" s="264" t="s">
        <v>1182</v>
      </c>
      <c r="F55" s="263">
        <v>1</v>
      </c>
      <c r="H55"/>
      <c r="I55"/>
      <c r="J55"/>
      <c r="K55"/>
      <c r="L55"/>
      <c r="N55"/>
      <c r="O55"/>
      <c r="P55"/>
      <c r="Q55"/>
      <c r="R55"/>
    </row>
    <row r="56" spans="1:18" ht="15" x14ac:dyDescent="0.25">
      <c r="A56" s="260" t="s">
        <v>2171</v>
      </c>
      <c r="B56" s="260" t="s">
        <v>12</v>
      </c>
      <c r="C56" s="260" t="s">
        <v>319</v>
      </c>
      <c r="D56" s="264" t="s">
        <v>344</v>
      </c>
      <c r="E56" s="264" t="s">
        <v>1201</v>
      </c>
      <c r="F56" s="263">
        <v>1</v>
      </c>
      <c r="H56"/>
      <c r="I56"/>
      <c r="J56"/>
      <c r="K56"/>
      <c r="L56"/>
      <c r="N56"/>
      <c r="O56"/>
      <c r="P56"/>
      <c r="Q56"/>
      <c r="R56"/>
    </row>
    <row r="57" spans="1:18" ht="15" x14ac:dyDescent="0.25">
      <c r="A57" s="260" t="s">
        <v>2171</v>
      </c>
      <c r="B57" s="260" t="s">
        <v>12</v>
      </c>
      <c r="C57" s="260" t="s">
        <v>319</v>
      </c>
      <c r="D57" s="264" t="s">
        <v>344</v>
      </c>
      <c r="E57" s="264" t="s">
        <v>1198</v>
      </c>
      <c r="F57" s="263">
        <v>1</v>
      </c>
      <c r="H57"/>
      <c r="I57"/>
      <c r="J57"/>
      <c r="K57"/>
      <c r="L57"/>
    </row>
    <row r="58" spans="1:18" ht="15" x14ac:dyDescent="0.25">
      <c r="A58" s="260" t="s">
        <v>2171</v>
      </c>
      <c r="B58" s="260" t="s">
        <v>12</v>
      </c>
      <c r="C58" s="260" t="s">
        <v>319</v>
      </c>
      <c r="D58" s="264" t="s">
        <v>344</v>
      </c>
      <c r="E58" s="264" t="s">
        <v>1199</v>
      </c>
      <c r="F58" s="263">
        <v>1</v>
      </c>
      <c r="H58"/>
      <c r="I58"/>
      <c r="J58"/>
      <c r="K58"/>
      <c r="L58"/>
    </row>
    <row r="59" spans="1:18" ht="15" x14ac:dyDescent="0.25">
      <c r="A59" s="260" t="s">
        <v>2171</v>
      </c>
      <c r="B59" s="260" t="s">
        <v>12</v>
      </c>
      <c r="C59" s="260" t="s">
        <v>319</v>
      </c>
      <c r="D59" s="264" t="s">
        <v>344</v>
      </c>
      <c r="E59" s="264" t="s">
        <v>1200</v>
      </c>
      <c r="F59" s="263">
        <v>1</v>
      </c>
      <c r="H59"/>
      <c r="I59"/>
      <c r="J59"/>
      <c r="K59"/>
      <c r="L59"/>
    </row>
    <row r="60" spans="1:18" ht="15" x14ac:dyDescent="0.25">
      <c r="A60" s="260" t="s">
        <v>2171</v>
      </c>
      <c r="B60" s="260" t="s">
        <v>12</v>
      </c>
      <c r="C60" s="260" t="s">
        <v>319</v>
      </c>
      <c r="D60" s="264" t="s">
        <v>344</v>
      </c>
      <c r="E60" s="264" t="s">
        <v>1197</v>
      </c>
      <c r="F60" s="263">
        <v>1</v>
      </c>
      <c r="H60"/>
      <c r="I60"/>
      <c r="J60"/>
      <c r="K60"/>
      <c r="L60"/>
    </row>
    <row r="61" spans="1:18" ht="15" x14ac:dyDescent="0.25">
      <c r="A61" s="260" t="s">
        <v>2171</v>
      </c>
      <c r="B61" s="260" t="s">
        <v>12</v>
      </c>
      <c r="C61" s="260" t="s">
        <v>319</v>
      </c>
      <c r="D61" s="264" t="s">
        <v>344</v>
      </c>
      <c r="E61" s="264" t="s">
        <v>1196</v>
      </c>
      <c r="F61" s="263">
        <v>1</v>
      </c>
      <c r="H61"/>
      <c r="I61"/>
      <c r="J61"/>
      <c r="K61"/>
      <c r="L61"/>
    </row>
    <row r="62" spans="1:18" ht="15" x14ac:dyDescent="0.25">
      <c r="A62" s="260" t="s">
        <v>2171</v>
      </c>
      <c r="B62" s="260" t="s">
        <v>12</v>
      </c>
      <c r="C62" s="260" t="s">
        <v>236</v>
      </c>
      <c r="D62" s="264" t="s">
        <v>344</v>
      </c>
      <c r="E62" s="264" t="s">
        <v>1203</v>
      </c>
      <c r="F62" s="263">
        <v>1</v>
      </c>
      <c r="H62"/>
      <c r="I62"/>
      <c r="J62"/>
      <c r="K62"/>
      <c r="L62"/>
    </row>
    <row r="63" spans="1:18" x14ac:dyDescent="0.25">
      <c r="A63" s="260" t="s">
        <v>2171</v>
      </c>
      <c r="B63" s="260" t="s">
        <v>12</v>
      </c>
      <c r="C63" s="260" t="s">
        <v>236</v>
      </c>
      <c r="D63" s="264" t="s">
        <v>344</v>
      </c>
      <c r="E63" s="264" t="s">
        <v>1202</v>
      </c>
      <c r="F63" s="263">
        <v>1</v>
      </c>
    </row>
    <row r="64" spans="1:18" x14ac:dyDescent="0.25">
      <c r="A64" s="260" t="s">
        <v>2177</v>
      </c>
      <c r="B64" s="260" t="s">
        <v>2173</v>
      </c>
      <c r="C64" s="260" t="s">
        <v>234</v>
      </c>
      <c r="D64" s="264" t="s">
        <v>344</v>
      </c>
      <c r="E64" s="264" t="s">
        <v>1153</v>
      </c>
      <c r="F64" s="263">
        <v>1</v>
      </c>
    </row>
    <row r="65" spans="1:6" x14ac:dyDescent="0.25">
      <c r="A65" s="260" t="s">
        <v>2177</v>
      </c>
      <c r="B65" s="260" t="s">
        <v>2173</v>
      </c>
      <c r="C65" s="260" t="s">
        <v>234</v>
      </c>
      <c r="D65" s="264" t="s">
        <v>344</v>
      </c>
      <c r="E65" s="264" t="s">
        <v>1151</v>
      </c>
      <c r="F65" s="263">
        <v>1</v>
      </c>
    </row>
    <row r="66" spans="1:6" x14ac:dyDescent="0.25">
      <c r="A66" s="260" t="s">
        <v>2177</v>
      </c>
      <c r="B66" s="260" t="s">
        <v>2173</v>
      </c>
      <c r="C66" s="260" t="s">
        <v>234</v>
      </c>
      <c r="D66" s="264" t="s">
        <v>344</v>
      </c>
      <c r="E66" s="264" t="s">
        <v>1154</v>
      </c>
      <c r="F66" s="263">
        <v>1</v>
      </c>
    </row>
    <row r="67" spans="1:6" x14ac:dyDescent="0.25">
      <c r="A67" s="260" t="s">
        <v>2177</v>
      </c>
      <c r="B67" s="260" t="s">
        <v>2173</v>
      </c>
      <c r="C67" s="260" t="s">
        <v>234</v>
      </c>
      <c r="D67" s="264" t="s">
        <v>344</v>
      </c>
      <c r="E67" s="264" t="s">
        <v>1152</v>
      </c>
      <c r="F67" s="263">
        <v>1</v>
      </c>
    </row>
    <row r="68" spans="1:6" x14ac:dyDescent="0.25">
      <c r="A68" s="260" t="s">
        <v>2177</v>
      </c>
      <c r="B68" s="260" t="s">
        <v>2173</v>
      </c>
      <c r="C68" s="261" t="s">
        <v>235</v>
      </c>
      <c r="D68" s="262" t="s">
        <v>344</v>
      </c>
      <c r="E68" s="262" t="s">
        <v>1150</v>
      </c>
      <c r="F68" s="263">
        <v>1</v>
      </c>
    </row>
    <row r="69" spans="1:6" x14ac:dyDescent="0.25">
      <c r="A69" s="260" t="s">
        <v>2160</v>
      </c>
      <c r="B69" s="260" t="s">
        <v>2174</v>
      </c>
      <c r="C69" s="260" t="s">
        <v>236</v>
      </c>
      <c r="D69" s="262" t="s">
        <v>356</v>
      </c>
      <c r="E69" s="262" t="s">
        <v>1159</v>
      </c>
      <c r="F69" s="263">
        <v>1</v>
      </c>
    </row>
    <row r="70" spans="1:6" x14ac:dyDescent="0.25">
      <c r="A70" s="260" t="s">
        <v>2160</v>
      </c>
      <c r="B70" s="260" t="s">
        <v>2174</v>
      </c>
      <c r="C70" s="260" t="s">
        <v>236</v>
      </c>
      <c r="D70" s="264" t="s">
        <v>344</v>
      </c>
      <c r="E70" s="264" t="s">
        <v>1157</v>
      </c>
      <c r="F70" s="263">
        <v>1</v>
      </c>
    </row>
    <row r="71" spans="1:6" x14ac:dyDescent="0.25">
      <c r="A71" s="260" t="s">
        <v>2160</v>
      </c>
      <c r="B71" s="260" t="s">
        <v>2174</v>
      </c>
      <c r="C71" s="260" t="s">
        <v>236</v>
      </c>
      <c r="D71" s="264" t="s">
        <v>344</v>
      </c>
      <c r="E71" s="264" t="s">
        <v>1158</v>
      </c>
      <c r="F71" s="263">
        <v>1</v>
      </c>
    </row>
    <row r="72" spans="1:6" x14ac:dyDescent="0.25">
      <c r="A72" s="260" t="s">
        <v>2160</v>
      </c>
      <c r="B72" s="260" t="s">
        <v>2174</v>
      </c>
      <c r="C72" s="260" t="s">
        <v>236</v>
      </c>
      <c r="D72" s="264" t="s">
        <v>344</v>
      </c>
      <c r="E72" s="264" t="s">
        <v>1160</v>
      </c>
      <c r="F72" s="263">
        <v>1</v>
      </c>
    </row>
    <row r="73" spans="1:6" x14ac:dyDescent="0.25">
      <c r="A73" s="260" t="s">
        <v>2178</v>
      </c>
      <c r="B73" s="260" t="s">
        <v>2175</v>
      </c>
      <c r="C73" s="261" t="s">
        <v>234</v>
      </c>
      <c r="D73" s="262" t="s">
        <v>354</v>
      </c>
      <c r="E73" s="262" t="s">
        <v>1206</v>
      </c>
      <c r="F73" s="263">
        <v>1</v>
      </c>
    </row>
    <row r="74" spans="1:6" x14ac:dyDescent="0.25">
      <c r="A74" s="260" t="s">
        <v>2178</v>
      </c>
      <c r="B74" s="260" t="s">
        <v>2175</v>
      </c>
      <c r="C74" s="260" t="s">
        <v>236</v>
      </c>
      <c r="D74" s="264" t="s">
        <v>344</v>
      </c>
      <c r="E74" s="264" t="s">
        <v>1208</v>
      </c>
      <c r="F74" s="263">
        <v>1</v>
      </c>
    </row>
    <row r="75" spans="1:6" x14ac:dyDescent="0.25">
      <c r="A75" s="260" t="s">
        <v>2178</v>
      </c>
      <c r="B75" s="260" t="s">
        <v>2175</v>
      </c>
      <c r="C75" s="260" t="s">
        <v>236</v>
      </c>
      <c r="D75" s="264" t="s">
        <v>344</v>
      </c>
      <c r="E75" s="264" t="s">
        <v>1204</v>
      </c>
      <c r="F75" s="263">
        <v>1</v>
      </c>
    </row>
    <row r="76" spans="1:6" x14ac:dyDescent="0.25">
      <c r="A76" s="260" t="s">
        <v>2178</v>
      </c>
      <c r="B76" s="260" t="s">
        <v>2175</v>
      </c>
      <c r="C76" s="260" t="s">
        <v>236</v>
      </c>
      <c r="D76" s="262" t="s">
        <v>354</v>
      </c>
      <c r="E76" s="262" t="s">
        <v>1207</v>
      </c>
      <c r="F76" s="263">
        <v>1</v>
      </c>
    </row>
    <row r="77" spans="1:6" x14ac:dyDescent="0.25">
      <c r="A77" s="260" t="s">
        <v>2178</v>
      </c>
      <c r="B77" s="260" t="s">
        <v>2175</v>
      </c>
      <c r="C77" s="261" t="s">
        <v>2172</v>
      </c>
      <c r="D77" s="262" t="s">
        <v>354</v>
      </c>
      <c r="E77" s="262" t="s">
        <v>1205</v>
      </c>
      <c r="F77" s="263">
        <v>1</v>
      </c>
    </row>
    <row r="78" spans="1:6" x14ac:dyDescent="0.25">
      <c r="A78" s="260" t="s">
        <v>2160</v>
      </c>
      <c r="B78" s="260" t="s">
        <v>2176</v>
      </c>
      <c r="C78" s="261" t="s">
        <v>321</v>
      </c>
      <c r="D78" s="262" t="s">
        <v>354</v>
      </c>
      <c r="E78" s="262" t="s">
        <v>1161</v>
      </c>
      <c r="F78" s="263">
        <v>1</v>
      </c>
    </row>
    <row r="79" spans="1:6" x14ac:dyDescent="0.25">
      <c r="A79" s="260" t="s">
        <v>2160</v>
      </c>
      <c r="B79" s="260" t="s">
        <v>2176</v>
      </c>
      <c r="C79" s="260" t="s">
        <v>236</v>
      </c>
      <c r="D79" s="264" t="s">
        <v>344</v>
      </c>
      <c r="E79" s="264" t="s">
        <v>1162</v>
      </c>
      <c r="F79" s="263">
        <v>1</v>
      </c>
    </row>
    <row r="80" spans="1:6" x14ac:dyDescent="0.25">
      <c r="A80" s="260" t="s">
        <v>2160</v>
      </c>
      <c r="B80" s="260" t="s">
        <v>2176</v>
      </c>
      <c r="C80" s="260" t="s">
        <v>236</v>
      </c>
      <c r="D80" s="264" t="s">
        <v>344</v>
      </c>
      <c r="E80" s="264" t="s">
        <v>2020</v>
      </c>
      <c r="F80" s="263">
        <v>1</v>
      </c>
    </row>
    <row r="81" spans="1:6" x14ac:dyDescent="0.25">
      <c r="A81" s="265" t="s">
        <v>2160</v>
      </c>
      <c r="B81" s="265" t="s">
        <v>2176</v>
      </c>
      <c r="C81" s="265" t="s">
        <v>236</v>
      </c>
      <c r="D81" s="266" t="s">
        <v>344</v>
      </c>
      <c r="E81" s="266" t="s">
        <v>2019</v>
      </c>
      <c r="F81" s="267">
        <v>1</v>
      </c>
    </row>
    <row r="82" spans="1:6" ht="15" x14ac:dyDescent="0.25">
      <c r="A82" s="498" t="s">
        <v>2179</v>
      </c>
      <c r="B82" s="498"/>
      <c r="C82" s="498"/>
      <c r="D82" s="499"/>
      <c r="E82" s="268"/>
      <c r="F82" s="269">
        <f>SUM(F8:F81)</f>
        <v>74</v>
      </c>
    </row>
  </sheetData>
  <mergeCells count="1">
    <mergeCell ref="A82:D82"/>
  </mergeCells>
  <pageMargins left="0.7" right="0.7" top="0.75" bottom="0.75" header="0.3" footer="0.3"/>
  <pageSetup orientation="portrait" r:id="rId3"/>
  <drawing r:id="rId4"/>
  <tableParts count="1">
    <tablePart r:id="rId5"/>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4019-F1A7-4BE9-BB0C-D49EFAEE2BCE}">
  <dimension ref="A3:P233"/>
  <sheetViews>
    <sheetView workbookViewId="0">
      <selection activeCell="T39" sqref="T39"/>
    </sheetView>
  </sheetViews>
  <sheetFormatPr baseColWidth="10" defaultColWidth="11" defaultRowHeight="15" x14ac:dyDescent="0.25"/>
  <cols>
    <col min="1" max="1" width="27.7109375" style="87" bestFit="1" customWidth="1"/>
    <col min="2" max="2" width="64" style="87" bestFit="1" customWidth="1"/>
    <col min="3" max="3" width="62.140625" style="87" bestFit="1" customWidth="1"/>
    <col min="4" max="5" width="11" style="87"/>
    <col min="6" max="6" width="17" style="87" customWidth="1"/>
    <col min="7" max="7" width="62.140625" style="87" bestFit="1" customWidth="1"/>
    <col min="8" max="8" width="17" style="87" customWidth="1"/>
    <col min="9" max="10" width="11" style="87"/>
    <col min="11" max="11" width="65.42578125" style="87" bestFit="1" customWidth="1"/>
    <col min="12" max="12" width="24.5703125" style="87" bestFit="1" customWidth="1"/>
    <col min="13" max="13" width="4.28515625" style="87" bestFit="1" customWidth="1"/>
    <col min="14" max="14" width="7.42578125" style="87" bestFit="1" customWidth="1"/>
    <col min="15" max="15" width="9" style="87" bestFit="1" customWidth="1"/>
    <col min="16" max="16384" width="11" style="87"/>
  </cols>
  <sheetData>
    <row r="3" spans="1:13" x14ac:dyDescent="0.25">
      <c r="A3" s="86" t="s">
        <v>2181</v>
      </c>
      <c r="B3" s="86" t="s">
        <v>2185</v>
      </c>
      <c r="C3" s="86" t="s">
        <v>75</v>
      </c>
      <c r="F3" s="275" t="s">
        <v>2183</v>
      </c>
      <c r="G3" s="87" t="s">
        <v>75</v>
      </c>
      <c r="H3" s="87" t="s">
        <v>2181</v>
      </c>
      <c r="K3" s="252" t="s">
        <v>728</v>
      </c>
      <c r="L3" t="s">
        <v>2187</v>
      </c>
      <c r="M3"/>
    </row>
    <row r="4" spans="1:13" x14ac:dyDescent="0.25">
      <c r="A4" s="87" t="s">
        <v>1714</v>
      </c>
      <c r="B4" s="87" t="s">
        <v>430</v>
      </c>
      <c r="C4" s="87" t="s">
        <v>231</v>
      </c>
      <c r="F4" s="276" t="s">
        <v>432</v>
      </c>
      <c r="G4" s="87" t="s">
        <v>1123</v>
      </c>
      <c r="H4" s="87">
        <v>1</v>
      </c>
      <c r="K4" s="273" t="s">
        <v>432</v>
      </c>
      <c r="L4">
        <v>13</v>
      </c>
      <c r="M4"/>
    </row>
    <row r="5" spans="1:13" x14ac:dyDescent="0.25">
      <c r="A5" s="87" t="s">
        <v>1723</v>
      </c>
      <c r="B5" s="87" t="s">
        <v>26</v>
      </c>
      <c r="C5" s="87" t="s">
        <v>1102</v>
      </c>
      <c r="F5" s="276" t="s">
        <v>432</v>
      </c>
      <c r="G5" s="87" t="s">
        <v>1123</v>
      </c>
      <c r="H5" s="87">
        <v>1</v>
      </c>
      <c r="K5" s="274" t="s">
        <v>1123</v>
      </c>
      <c r="L5">
        <v>5</v>
      </c>
      <c r="M5"/>
    </row>
    <row r="6" spans="1:13" x14ac:dyDescent="0.25">
      <c r="A6" s="87" t="s">
        <v>1724</v>
      </c>
      <c r="B6" s="87" t="s">
        <v>432</v>
      </c>
      <c r="C6" s="87" t="s">
        <v>1102</v>
      </c>
      <c r="F6" s="276" t="s">
        <v>432</v>
      </c>
      <c r="G6" s="87" t="s">
        <v>1123</v>
      </c>
      <c r="H6" s="87">
        <v>1</v>
      </c>
      <c r="K6" s="274" t="s">
        <v>1053</v>
      </c>
      <c r="L6">
        <v>1</v>
      </c>
      <c r="M6"/>
    </row>
    <row r="7" spans="1:13" x14ac:dyDescent="0.25">
      <c r="A7" s="87" t="s">
        <v>1725</v>
      </c>
      <c r="B7" s="87" t="s">
        <v>432</v>
      </c>
      <c r="C7" s="87" t="s">
        <v>1102</v>
      </c>
      <c r="F7" s="276" t="s">
        <v>432</v>
      </c>
      <c r="G7" s="87" t="s">
        <v>1123</v>
      </c>
      <c r="H7" s="87">
        <v>1</v>
      </c>
      <c r="K7" s="274" t="s">
        <v>1117</v>
      </c>
      <c r="L7">
        <v>2</v>
      </c>
      <c r="M7"/>
    </row>
    <row r="8" spans="1:13" x14ac:dyDescent="0.25">
      <c r="A8" s="87" t="s">
        <v>1726</v>
      </c>
      <c r="B8" s="87" t="s">
        <v>26</v>
      </c>
      <c r="C8" s="87" t="s">
        <v>1102</v>
      </c>
      <c r="F8" s="276" t="s">
        <v>432</v>
      </c>
      <c r="G8" s="87" t="s">
        <v>1123</v>
      </c>
      <c r="H8" s="87">
        <v>1</v>
      </c>
      <c r="K8" s="274" t="s">
        <v>1126</v>
      </c>
      <c r="L8">
        <v>1</v>
      </c>
      <c r="M8"/>
    </row>
    <row r="9" spans="1:13" x14ac:dyDescent="0.25">
      <c r="A9" s="87" t="s">
        <v>1727</v>
      </c>
      <c r="B9" s="87" t="s">
        <v>432</v>
      </c>
      <c r="C9" s="87" t="s">
        <v>1102</v>
      </c>
      <c r="F9" s="276" t="s">
        <v>432</v>
      </c>
      <c r="G9" s="87" t="s">
        <v>1053</v>
      </c>
      <c r="H9" s="87">
        <v>1</v>
      </c>
      <c r="K9" s="274" t="s">
        <v>1102</v>
      </c>
      <c r="L9">
        <v>2</v>
      </c>
      <c r="M9"/>
    </row>
    <row r="10" spans="1:13" x14ac:dyDescent="0.25">
      <c r="A10" s="87" t="s">
        <v>1728</v>
      </c>
      <c r="B10" s="87" t="s">
        <v>430</v>
      </c>
      <c r="C10" s="87" t="s">
        <v>1104</v>
      </c>
      <c r="F10" s="276" t="s">
        <v>432</v>
      </c>
      <c r="G10" s="87" t="s">
        <v>1117</v>
      </c>
      <c r="H10" s="87">
        <v>1</v>
      </c>
      <c r="K10" s="274" t="s">
        <v>1110</v>
      </c>
      <c r="L10">
        <v>2</v>
      </c>
      <c r="M10"/>
    </row>
    <row r="11" spans="1:13" x14ac:dyDescent="0.25">
      <c r="A11" s="87" t="s">
        <v>1729</v>
      </c>
      <c r="B11" s="87" t="s">
        <v>432</v>
      </c>
      <c r="C11" s="87" t="s">
        <v>1104</v>
      </c>
      <c r="F11" s="276" t="s">
        <v>432</v>
      </c>
      <c r="G11" s="87" t="s">
        <v>1117</v>
      </c>
      <c r="H11" s="87">
        <v>1</v>
      </c>
      <c r="K11" s="273" t="s">
        <v>427</v>
      </c>
      <c r="L11">
        <v>2</v>
      </c>
      <c r="M11"/>
    </row>
    <row r="12" spans="1:13" x14ac:dyDescent="0.25">
      <c r="A12" s="87" t="s">
        <v>1730</v>
      </c>
      <c r="B12" s="87" t="s">
        <v>430</v>
      </c>
      <c r="C12" s="87" t="s">
        <v>1107</v>
      </c>
      <c r="F12" s="276" t="s">
        <v>432</v>
      </c>
      <c r="G12" s="87" t="s">
        <v>1126</v>
      </c>
      <c r="H12" s="87">
        <v>1</v>
      </c>
      <c r="K12" s="274" t="s">
        <v>1123</v>
      </c>
      <c r="L12">
        <v>2</v>
      </c>
      <c r="M12"/>
    </row>
    <row r="13" spans="1:13" x14ac:dyDescent="0.25">
      <c r="A13" s="87" t="s">
        <v>1731</v>
      </c>
      <c r="B13" s="87" t="s">
        <v>430</v>
      </c>
      <c r="C13" s="87" t="s">
        <v>1107</v>
      </c>
      <c r="F13" s="276" t="s">
        <v>432</v>
      </c>
      <c r="G13" s="87" t="s">
        <v>1102</v>
      </c>
      <c r="H13" s="87">
        <v>1</v>
      </c>
      <c r="K13" s="273" t="s">
        <v>430</v>
      </c>
      <c r="L13">
        <v>37</v>
      </c>
      <c r="M13"/>
    </row>
    <row r="14" spans="1:13" x14ac:dyDescent="0.25">
      <c r="A14" s="87" t="s">
        <v>1732</v>
      </c>
      <c r="B14" s="87" t="s">
        <v>430</v>
      </c>
      <c r="C14" s="87" t="s">
        <v>1107</v>
      </c>
      <c r="F14" s="276" t="s">
        <v>432</v>
      </c>
      <c r="G14" s="87" t="s">
        <v>1102</v>
      </c>
      <c r="H14" s="87">
        <v>1</v>
      </c>
      <c r="K14" s="274" t="s">
        <v>1113</v>
      </c>
      <c r="L14">
        <v>9</v>
      </c>
      <c r="M14"/>
    </row>
    <row r="15" spans="1:13" x14ac:dyDescent="0.25">
      <c r="A15" s="87" t="s">
        <v>1715</v>
      </c>
      <c r="B15" s="87" t="s">
        <v>430</v>
      </c>
      <c r="C15" s="87" t="s">
        <v>231</v>
      </c>
      <c r="F15" s="276" t="s">
        <v>432</v>
      </c>
      <c r="G15" s="87" t="s">
        <v>1110</v>
      </c>
      <c r="H15" s="87">
        <v>1</v>
      </c>
      <c r="K15" s="274" t="s">
        <v>1123</v>
      </c>
      <c r="L15">
        <v>1</v>
      </c>
      <c r="M15"/>
    </row>
    <row r="16" spans="1:13" x14ac:dyDescent="0.25">
      <c r="A16" s="87" t="s">
        <v>1733</v>
      </c>
      <c r="B16" s="87" t="s">
        <v>432</v>
      </c>
      <c r="C16" s="87" t="s">
        <v>1107</v>
      </c>
      <c r="F16" s="276" t="s">
        <v>432</v>
      </c>
      <c r="G16" s="87" t="s">
        <v>1110</v>
      </c>
      <c r="H16" s="87">
        <v>1</v>
      </c>
      <c r="K16" s="274" t="s">
        <v>2032</v>
      </c>
      <c r="L16">
        <v>2</v>
      </c>
      <c r="M16"/>
    </row>
    <row r="17" spans="1:13" x14ac:dyDescent="0.25">
      <c r="A17" s="87" t="s">
        <v>1734</v>
      </c>
      <c r="B17" s="87" t="s">
        <v>432</v>
      </c>
      <c r="C17" s="87" t="s">
        <v>1110</v>
      </c>
      <c r="F17" s="87" t="s">
        <v>427</v>
      </c>
      <c r="G17" s="87" t="s">
        <v>1123</v>
      </c>
      <c r="H17" s="87">
        <v>1</v>
      </c>
      <c r="K17" s="274" t="s">
        <v>1121</v>
      </c>
      <c r="L17">
        <v>3</v>
      </c>
      <c r="M17"/>
    </row>
    <row r="18" spans="1:13" x14ac:dyDescent="0.25">
      <c r="A18" s="87" t="s">
        <v>1735</v>
      </c>
      <c r="B18" s="87" t="s">
        <v>432</v>
      </c>
      <c r="C18" s="87" t="s">
        <v>1110</v>
      </c>
      <c r="F18" s="87" t="s">
        <v>427</v>
      </c>
      <c r="G18" s="87" t="s">
        <v>1123</v>
      </c>
      <c r="H18" s="87">
        <v>1</v>
      </c>
      <c r="K18" s="274" t="s">
        <v>1053</v>
      </c>
      <c r="L18">
        <v>3</v>
      </c>
      <c r="M18"/>
    </row>
    <row r="19" spans="1:13" x14ac:dyDescent="0.25">
      <c r="A19" s="87" t="s">
        <v>1736</v>
      </c>
      <c r="B19" s="87" t="s">
        <v>430</v>
      </c>
      <c r="C19" s="87" t="s">
        <v>1110</v>
      </c>
      <c r="F19" s="87" t="s">
        <v>430</v>
      </c>
      <c r="G19" s="87" t="s">
        <v>1113</v>
      </c>
      <c r="H19" s="87">
        <v>1</v>
      </c>
      <c r="K19" s="274" t="s">
        <v>231</v>
      </c>
      <c r="L19">
        <v>2</v>
      </c>
      <c r="M19"/>
    </row>
    <row r="20" spans="1:13" x14ac:dyDescent="0.25">
      <c r="A20" s="87" t="s">
        <v>1737</v>
      </c>
      <c r="B20" s="87" t="s">
        <v>26</v>
      </c>
      <c r="C20" s="87" t="s">
        <v>1110</v>
      </c>
      <c r="F20" s="87" t="s">
        <v>430</v>
      </c>
      <c r="G20" s="87" t="s">
        <v>1113</v>
      </c>
      <c r="H20" s="87">
        <v>1</v>
      </c>
      <c r="K20" s="274" t="s">
        <v>1117</v>
      </c>
      <c r="L20">
        <v>3</v>
      </c>
      <c r="M20"/>
    </row>
    <row r="21" spans="1:13" x14ac:dyDescent="0.25">
      <c r="A21" s="87" t="s">
        <v>1738</v>
      </c>
      <c r="B21" s="87" t="s">
        <v>432</v>
      </c>
      <c r="C21" s="87" t="s">
        <v>1113</v>
      </c>
      <c r="F21" s="87" t="s">
        <v>430</v>
      </c>
      <c r="G21" s="87" t="s">
        <v>1113</v>
      </c>
      <c r="H21" s="87">
        <v>1</v>
      </c>
      <c r="K21" s="274" t="s">
        <v>1104</v>
      </c>
      <c r="L21">
        <v>2</v>
      </c>
    </row>
    <row r="22" spans="1:13" x14ac:dyDescent="0.25">
      <c r="A22" s="87" t="s">
        <v>1739</v>
      </c>
      <c r="B22" s="87" t="s">
        <v>430</v>
      </c>
      <c r="C22" s="87" t="s">
        <v>1113</v>
      </c>
      <c r="F22" s="87" t="s">
        <v>430</v>
      </c>
      <c r="G22" s="87" t="s">
        <v>1113</v>
      </c>
      <c r="H22" s="87">
        <v>1</v>
      </c>
      <c r="K22" s="274" t="s">
        <v>1120</v>
      </c>
      <c r="L22">
        <v>1</v>
      </c>
    </row>
    <row r="23" spans="1:13" x14ac:dyDescent="0.25">
      <c r="A23" s="87" t="s">
        <v>1740</v>
      </c>
      <c r="B23" s="87" t="s">
        <v>26</v>
      </c>
      <c r="C23" s="87" t="s">
        <v>1113</v>
      </c>
      <c r="F23" s="87" t="s">
        <v>430</v>
      </c>
      <c r="G23" s="87" t="s">
        <v>1113</v>
      </c>
      <c r="H23" s="87">
        <v>1</v>
      </c>
      <c r="K23" s="274" t="s">
        <v>1126</v>
      </c>
      <c r="L23">
        <v>2</v>
      </c>
    </row>
    <row r="24" spans="1:13" x14ac:dyDescent="0.25">
      <c r="A24" s="87" t="s">
        <v>1741</v>
      </c>
      <c r="B24" s="87" t="s">
        <v>430</v>
      </c>
      <c r="C24" s="87" t="s">
        <v>1113</v>
      </c>
      <c r="F24" s="87" t="s">
        <v>430</v>
      </c>
      <c r="G24" s="87" t="s">
        <v>1113</v>
      </c>
      <c r="H24" s="87">
        <v>1</v>
      </c>
      <c r="K24" s="274" t="s">
        <v>1102</v>
      </c>
      <c r="L24">
        <v>2</v>
      </c>
    </row>
    <row r="25" spans="1:13" x14ac:dyDescent="0.25">
      <c r="A25" s="87" t="s">
        <v>1742</v>
      </c>
      <c r="B25" s="87" t="s">
        <v>430</v>
      </c>
      <c r="C25" s="87" t="s">
        <v>1113</v>
      </c>
      <c r="F25" s="87" t="s">
        <v>430</v>
      </c>
      <c r="G25" s="87" t="s">
        <v>1113</v>
      </c>
      <c r="H25" s="87">
        <v>1</v>
      </c>
      <c r="K25" s="274" t="s">
        <v>1107</v>
      </c>
      <c r="L25">
        <v>4</v>
      </c>
    </row>
    <row r="26" spans="1:13" x14ac:dyDescent="0.25">
      <c r="A26" s="87" t="s">
        <v>1716</v>
      </c>
      <c r="B26" s="87" t="s">
        <v>26</v>
      </c>
      <c r="C26" s="87" t="s">
        <v>231</v>
      </c>
      <c r="F26" s="87" t="s">
        <v>430</v>
      </c>
      <c r="G26" s="87" t="s">
        <v>1113</v>
      </c>
      <c r="H26" s="87">
        <v>1</v>
      </c>
      <c r="K26" s="274" t="s">
        <v>1128</v>
      </c>
      <c r="L26">
        <v>2</v>
      </c>
    </row>
    <row r="27" spans="1:13" x14ac:dyDescent="0.25">
      <c r="A27" s="87" t="s">
        <v>1743</v>
      </c>
      <c r="B27" s="87" t="s">
        <v>432</v>
      </c>
      <c r="C27" s="87" t="s">
        <v>1113</v>
      </c>
      <c r="F27" s="87" t="s">
        <v>430</v>
      </c>
      <c r="G27" s="87" t="s">
        <v>1113</v>
      </c>
      <c r="H27" s="87">
        <v>1</v>
      </c>
      <c r="K27" s="274" t="s">
        <v>1110</v>
      </c>
      <c r="L27">
        <v>1</v>
      </c>
    </row>
    <row r="28" spans="1:13" x14ac:dyDescent="0.25">
      <c r="B28" s="87" t="s">
        <v>430</v>
      </c>
      <c r="C28" s="87" t="s">
        <v>1113</v>
      </c>
      <c r="F28" s="87" t="s">
        <v>430</v>
      </c>
      <c r="G28" s="87" t="s">
        <v>1123</v>
      </c>
      <c r="H28" s="87">
        <v>1</v>
      </c>
      <c r="K28" s="273" t="s">
        <v>26</v>
      </c>
      <c r="L28">
        <v>22</v>
      </c>
    </row>
    <row r="29" spans="1:13" x14ac:dyDescent="0.25">
      <c r="A29" s="87" t="s">
        <v>1744</v>
      </c>
      <c r="B29" s="87" t="s">
        <v>430</v>
      </c>
      <c r="C29" s="87" t="s">
        <v>1113</v>
      </c>
      <c r="F29" s="87" t="s">
        <v>430</v>
      </c>
      <c r="G29" s="87" t="s">
        <v>2032</v>
      </c>
      <c r="H29" s="87">
        <v>1</v>
      </c>
      <c r="K29" s="274" t="s">
        <v>1113</v>
      </c>
      <c r="L29">
        <v>1</v>
      </c>
    </row>
    <row r="30" spans="1:13" x14ac:dyDescent="0.25">
      <c r="A30" s="87" t="s">
        <v>1745</v>
      </c>
      <c r="B30" s="87" t="s">
        <v>432</v>
      </c>
      <c r="C30" s="87" t="s">
        <v>1113</v>
      </c>
      <c r="F30" s="87" t="s">
        <v>430</v>
      </c>
      <c r="G30" s="87" t="s">
        <v>2032</v>
      </c>
      <c r="H30" s="87">
        <v>1</v>
      </c>
      <c r="K30" s="274" t="s">
        <v>1123</v>
      </c>
      <c r="L30">
        <v>2</v>
      </c>
    </row>
    <row r="31" spans="1:13" x14ac:dyDescent="0.25">
      <c r="B31" s="87" t="s">
        <v>430</v>
      </c>
      <c r="C31" s="87" t="s">
        <v>1113</v>
      </c>
      <c r="F31" s="87" t="s">
        <v>430</v>
      </c>
      <c r="G31" s="87" t="s">
        <v>1121</v>
      </c>
      <c r="H31" s="87">
        <v>1</v>
      </c>
      <c r="K31" s="274" t="s">
        <v>1122</v>
      </c>
      <c r="L31">
        <v>2</v>
      </c>
    </row>
    <row r="32" spans="1:13" x14ac:dyDescent="0.25">
      <c r="A32" s="87" t="s">
        <v>1746</v>
      </c>
      <c r="B32" s="87" t="s">
        <v>432</v>
      </c>
      <c r="C32" s="87" t="s">
        <v>1113</v>
      </c>
      <c r="F32" s="87" t="s">
        <v>430</v>
      </c>
      <c r="G32" s="87" t="s">
        <v>1121</v>
      </c>
      <c r="H32" s="87">
        <v>1</v>
      </c>
      <c r="K32" s="274" t="s">
        <v>231</v>
      </c>
      <c r="L32">
        <v>3</v>
      </c>
    </row>
    <row r="33" spans="1:12" x14ac:dyDescent="0.25">
      <c r="B33" s="87" t="s">
        <v>430</v>
      </c>
      <c r="C33" s="87" t="s">
        <v>1113</v>
      </c>
      <c r="F33" s="87" t="s">
        <v>430</v>
      </c>
      <c r="G33" s="87" t="s">
        <v>1121</v>
      </c>
      <c r="H33" s="87">
        <v>1</v>
      </c>
      <c r="K33" s="274" t="s">
        <v>1120</v>
      </c>
      <c r="L33">
        <v>4</v>
      </c>
    </row>
    <row r="34" spans="1:12" x14ac:dyDescent="0.25">
      <c r="A34" s="87" t="s">
        <v>1747</v>
      </c>
      <c r="B34" s="87" t="s">
        <v>430</v>
      </c>
      <c r="C34" s="87" t="s">
        <v>1113</v>
      </c>
      <c r="F34" s="87" t="s">
        <v>430</v>
      </c>
      <c r="G34" s="87" t="s">
        <v>1053</v>
      </c>
      <c r="H34" s="87">
        <v>1</v>
      </c>
      <c r="K34" s="274" t="s">
        <v>1126</v>
      </c>
      <c r="L34">
        <v>5</v>
      </c>
    </row>
    <row r="35" spans="1:12" x14ac:dyDescent="0.25">
      <c r="A35" s="87" t="s">
        <v>1748</v>
      </c>
      <c r="B35" s="87" t="s">
        <v>430</v>
      </c>
      <c r="C35" s="87" t="s">
        <v>2032</v>
      </c>
      <c r="F35" s="87" t="s">
        <v>430</v>
      </c>
      <c r="G35" s="87" t="s">
        <v>1053</v>
      </c>
      <c r="H35" s="87">
        <v>1</v>
      </c>
      <c r="K35" s="274" t="s">
        <v>1102</v>
      </c>
      <c r="L35">
        <v>1</v>
      </c>
    </row>
    <row r="36" spans="1:12" x14ac:dyDescent="0.25">
      <c r="A36" s="87" t="s">
        <v>1749</v>
      </c>
      <c r="B36" s="87" t="s">
        <v>432</v>
      </c>
      <c r="C36" s="87" t="s">
        <v>2032</v>
      </c>
      <c r="F36" s="87" t="s">
        <v>430</v>
      </c>
      <c r="G36" s="87" t="s">
        <v>1053</v>
      </c>
      <c r="H36" s="87">
        <v>1</v>
      </c>
      <c r="K36" s="274" t="s">
        <v>1128</v>
      </c>
      <c r="L36">
        <v>3</v>
      </c>
    </row>
    <row r="37" spans="1:12" x14ac:dyDescent="0.25">
      <c r="A37" s="87" t="s">
        <v>1750</v>
      </c>
      <c r="B37" s="87" t="s">
        <v>26</v>
      </c>
      <c r="C37" s="87" t="s">
        <v>1117</v>
      </c>
      <c r="F37" s="87" t="s">
        <v>430</v>
      </c>
      <c r="G37" s="87" t="s">
        <v>231</v>
      </c>
      <c r="H37" s="87">
        <v>1</v>
      </c>
      <c r="K37" s="274" t="s">
        <v>1110</v>
      </c>
      <c r="L37">
        <v>1</v>
      </c>
    </row>
    <row r="38" spans="1:12" x14ac:dyDescent="0.25">
      <c r="A38" s="87" t="s">
        <v>1751</v>
      </c>
      <c r="B38" s="87" t="s">
        <v>26</v>
      </c>
      <c r="C38" s="87" t="s">
        <v>1117</v>
      </c>
      <c r="F38" s="87" t="s">
        <v>430</v>
      </c>
      <c r="G38" s="87" t="s">
        <v>231</v>
      </c>
      <c r="H38" s="87">
        <v>1</v>
      </c>
      <c r="K38" s="273" t="s">
        <v>730</v>
      </c>
      <c r="L38">
        <v>74</v>
      </c>
    </row>
    <row r="39" spans="1:12" x14ac:dyDescent="0.25">
      <c r="A39" s="87" t="s">
        <v>1752</v>
      </c>
      <c r="B39" s="87" t="s">
        <v>430</v>
      </c>
      <c r="C39" s="87" t="s">
        <v>1117</v>
      </c>
      <c r="F39" s="87" t="s">
        <v>430</v>
      </c>
      <c r="G39" s="87" t="s">
        <v>1117</v>
      </c>
      <c r="H39" s="87">
        <v>1</v>
      </c>
    </row>
    <row r="40" spans="1:12" x14ac:dyDescent="0.25">
      <c r="B40" s="87" t="s">
        <v>26</v>
      </c>
      <c r="C40" s="87" t="s">
        <v>1117</v>
      </c>
      <c r="F40" s="87" t="s">
        <v>430</v>
      </c>
      <c r="G40" s="87" t="s">
        <v>1117</v>
      </c>
      <c r="H40" s="87">
        <v>1</v>
      </c>
    </row>
    <row r="41" spans="1:12" x14ac:dyDescent="0.25">
      <c r="A41" s="87" t="s">
        <v>1717</v>
      </c>
      <c r="B41" s="87" t="s">
        <v>26</v>
      </c>
      <c r="C41" s="87" t="s">
        <v>231</v>
      </c>
      <c r="F41" s="87" t="s">
        <v>430</v>
      </c>
      <c r="G41" s="87" t="s">
        <v>1117</v>
      </c>
      <c r="H41" s="87">
        <v>1</v>
      </c>
    </row>
    <row r="42" spans="1:12" x14ac:dyDescent="0.25">
      <c r="A42" s="87" t="s">
        <v>1753</v>
      </c>
      <c r="B42" s="87" t="s">
        <v>430</v>
      </c>
      <c r="C42" s="87" t="s">
        <v>1117</v>
      </c>
      <c r="F42" s="87" t="s">
        <v>430</v>
      </c>
      <c r="G42" s="87" t="s">
        <v>1104</v>
      </c>
      <c r="H42" s="87">
        <v>1</v>
      </c>
    </row>
    <row r="43" spans="1:12" x14ac:dyDescent="0.25">
      <c r="A43" s="87" t="s">
        <v>1754</v>
      </c>
      <c r="B43" s="87" t="s">
        <v>430</v>
      </c>
      <c r="C43" s="87" t="s">
        <v>1117</v>
      </c>
      <c r="F43" s="87" t="s">
        <v>430</v>
      </c>
      <c r="G43" s="87" t="s">
        <v>1104</v>
      </c>
      <c r="H43" s="87">
        <v>1</v>
      </c>
    </row>
    <row r="44" spans="1:12" x14ac:dyDescent="0.25">
      <c r="B44" s="87" t="s">
        <v>26</v>
      </c>
      <c r="C44" s="87" t="s">
        <v>1117</v>
      </c>
      <c r="F44" s="87" t="s">
        <v>430</v>
      </c>
      <c r="G44" s="87" t="s">
        <v>1120</v>
      </c>
      <c r="H44" s="87">
        <v>1</v>
      </c>
    </row>
    <row r="45" spans="1:12" x14ac:dyDescent="0.25">
      <c r="A45" s="87" t="s">
        <v>1755</v>
      </c>
      <c r="B45" s="87" t="s">
        <v>26</v>
      </c>
      <c r="C45" s="87" t="s">
        <v>1120</v>
      </c>
      <c r="F45" s="87" t="s">
        <v>430</v>
      </c>
      <c r="G45" s="87" t="s">
        <v>1126</v>
      </c>
      <c r="H45" s="87">
        <v>1</v>
      </c>
    </row>
    <row r="46" spans="1:12" x14ac:dyDescent="0.25">
      <c r="A46" s="87" t="s">
        <v>1756</v>
      </c>
      <c r="B46" s="87" t="s">
        <v>430</v>
      </c>
      <c r="C46" s="87" t="s">
        <v>1120</v>
      </c>
      <c r="F46" s="87" t="s">
        <v>430</v>
      </c>
      <c r="G46" s="87" t="s">
        <v>1126</v>
      </c>
      <c r="H46" s="87">
        <v>1</v>
      </c>
    </row>
    <row r="47" spans="1:12" x14ac:dyDescent="0.25">
      <c r="A47" s="87" t="s">
        <v>1757</v>
      </c>
      <c r="B47" s="87" t="s">
        <v>26</v>
      </c>
      <c r="C47" s="87" t="s">
        <v>1120</v>
      </c>
      <c r="F47" s="87" t="s">
        <v>430</v>
      </c>
      <c r="G47" s="87" t="s">
        <v>1102</v>
      </c>
      <c r="H47" s="87">
        <v>1</v>
      </c>
    </row>
    <row r="48" spans="1:12" x14ac:dyDescent="0.25">
      <c r="A48" s="87" t="s">
        <v>1758</v>
      </c>
      <c r="B48" s="87" t="s">
        <v>26</v>
      </c>
      <c r="C48" s="87" t="s">
        <v>1120</v>
      </c>
      <c r="F48" s="87" t="s">
        <v>430</v>
      </c>
      <c r="G48" s="87" t="s">
        <v>1102</v>
      </c>
      <c r="H48" s="87">
        <v>1</v>
      </c>
    </row>
    <row r="49" spans="1:8" x14ac:dyDescent="0.25">
      <c r="A49" s="87" t="s">
        <v>1759</v>
      </c>
      <c r="B49" s="87" t="s">
        <v>26</v>
      </c>
      <c r="C49" s="87" t="s">
        <v>1120</v>
      </c>
      <c r="F49" s="87" t="s">
        <v>430</v>
      </c>
      <c r="G49" s="87" t="s">
        <v>1107</v>
      </c>
      <c r="H49" s="87">
        <v>1</v>
      </c>
    </row>
    <row r="50" spans="1:8" x14ac:dyDescent="0.25">
      <c r="A50" s="87" t="s">
        <v>1760</v>
      </c>
      <c r="B50" s="87" t="s">
        <v>430</v>
      </c>
      <c r="C50" s="87" t="s">
        <v>1121</v>
      </c>
      <c r="F50" s="87" t="s">
        <v>430</v>
      </c>
      <c r="G50" s="87" t="s">
        <v>1107</v>
      </c>
      <c r="H50" s="87">
        <v>1</v>
      </c>
    </row>
    <row r="51" spans="1:8" x14ac:dyDescent="0.25">
      <c r="A51" s="87" t="s">
        <v>1761</v>
      </c>
      <c r="B51" s="87" t="s">
        <v>430</v>
      </c>
      <c r="C51" s="87" t="s">
        <v>1121</v>
      </c>
      <c r="F51" s="87" t="s">
        <v>430</v>
      </c>
      <c r="G51" s="87" t="s">
        <v>1107</v>
      </c>
      <c r="H51" s="87">
        <v>1</v>
      </c>
    </row>
    <row r="52" spans="1:8" x14ac:dyDescent="0.25">
      <c r="A52" s="87" t="s">
        <v>1762</v>
      </c>
      <c r="B52" s="87" t="s">
        <v>430</v>
      </c>
      <c r="C52" s="87" t="s">
        <v>1121</v>
      </c>
      <c r="F52" s="87" t="s">
        <v>430</v>
      </c>
      <c r="G52" s="87" t="s">
        <v>1107</v>
      </c>
      <c r="H52" s="87">
        <v>1</v>
      </c>
    </row>
    <row r="53" spans="1:8" x14ac:dyDescent="0.25">
      <c r="A53" s="87" t="s">
        <v>1718</v>
      </c>
      <c r="B53" s="87" t="s">
        <v>26</v>
      </c>
      <c r="C53" s="87" t="s">
        <v>231</v>
      </c>
      <c r="F53" s="87" t="s">
        <v>430</v>
      </c>
      <c r="G53" s="87" t="s">
        <v>1128</v>
      </c>
      <c r="H53" s="87">
        <v>1</v>
      </c>
    </row>
    <row r="54" spans="1:8" x14ac:dyDescent="0.25">
      <c r="A54" s="87" t="s">
        <v>1763</v>
      </c>
      <c r="B54" s="87" t="s">
        <v>26</v>
      </c>
      <c r="C54" s="87" t="s">
        <v>1122</v>
      </c>
      <c r="F54" s="87" t="s">
        <v>430</v>
      </c>
      <c r="G54" s="87" t="s">
        <v>1128</v>
      </c>
      <c r="H54" s="87">
        <v>1</v>
      </c>
    </row>
    <row r="55" spans="1:8" x14ac:dyDescent="0.25">
      <c r="A55" s="87" t="s">
        <v>1764</v>
      </c>
      <c r="B55" s="87" t="s">
        <v>26</v>
      </c>
      <c r="C55" s="87" t="s">
        <v>1122</v>
      </c>
      <c r="F55" s="87" t="s">
        <v>430</v>
      </c>
      <c r="G55" s="87" t="s">
        <v>1110</v>
      </c>
      <c r="H55" s="87">
        <v>1</v>
      </c>
    </row>
    <row r="56" spans="1:8" x14ac:dyDescent="0.25">
      <c r="A56" s="87" t="s">
        <v>1765</v>
      </c>
      <c r="B56" s="87" t="s">
        <v>432</v>
      </c>
      <c r="C56" s="87" t="s">
        <v>1123</v>
      </c>
      <c r="F56" s="87" t="s">
        <v>26</v>
      </c>
      <c r="G56" s="87" t="s">
        <v>1113</v>
      </c>
      <c r="H56" s="87">
        <v>1</v>
      </c>
    </row>
    <row r="57" spans="1:8" x14ac:dyDescent="0.25">
      <c r="A57" s="87" t="s">
        <v>1766</v>
      </c>
      <c r="B57" s="87" t="s">
        <v>26</v>
      </c>
      <c r="C57" s="87" t="s">
        <v>1123</v>
      </c>
      <c r="F57" s="87" t="s">
        <v>26</v>
      </c>
      <c r="G57" s="87" t="s">
        <v>1123</v>
      </c>
      <c r="H57" s="87">
        <v>1</v>
      </c>
    </row>
    <row r="58" spans="1:8" x14ac:dyDescent="0.25">
      <c r="A58" s="87" t="s">
        <v>1767</v>
      </c>
      <c r="B58" s="87" t="s">
        <v>26</v>
      </c>
      <c r="C58" s="87" t="s">
        <v>1123</v>
      </c>
      <c r="F58" s="87" t="s">
        <v>26</v>
      </c>
      <c r="G58" s="87" t="s">
        <v>1123</v>
      </c>
      <c r="H58" s="87">
        <v>1</v>
      </c>
    </row>
    <row r="59" spans="1:8" x14ac:dyDescent="0.25">
      <c r="A59" s="87" t="s">
        <v>1768</v>
      </c>
      <c r="B59" s="87" t="s">
        <v>26</v>
      </c>
      <c r="C59" s="87" t="s">
        <v>1123</v>
      </c>
      <c r="F59" s="87" t="s">
        <v>26</v>
      </c>
      <c r="G59" s="87" t="s">
        <v>1122</v>
      </c>
      <c r="H59" s="87">
        <v>1</v>
      </c>
    </row>
    <row r="60" spans="1:8" x14ac:dyDescent="0.25">
      <c r="A60" s="87" t="s">
        <v>1769</v>
      </c>
      <c r="B60" s="87" t="s">
        <v>26</v>
      </c>
      <c r="C60" s="87" t="s">
        <v>1123</v>
      </c>
      <c r="F60" s="87" t="s">
        <v>26</v>
      </c>
      <c r="G60" s="87" t="s">
        <v>1122</v>
      </c>
      <c r="H60" s="87">
        <v>1</v>
      </c>
    </row>
    <row r="61" spans="1:8" x14ac:dyDescent="0.25">
      <c r="A61" s="87" t="s">
        <v>1770</v>
      </c>
      <c r="B61" s="87" t="s">
        <v>432</v>
      </c>
      <c r="C61" s="87" t="s">
        <v>1123</v>
      </c>
      <c r="F61" s="87" t="s">
        <v>26</v>
      </c>
      <c r="G61" s="87" t="s">
        <v>231</v>
      </c>
      <c r="H61" s="87">
        <v>1</v>
      </c>
    </row>
    <row r="62" spans="1:8" x14ac:dyDescent="0.25">
      <c r="A62" s="87" t="s">
        <v>1771</v>
      </c>
      <c r="B62" s="87" t="s">
        <v>427</v>
      </c>
      <c r="C62" s="87" t="s">
        <v>1123</v>
      </c>
      <c r="F62" s="87" t="s">
        <v>26</v>
      </c>
      <c r="G62" s="87" t="s">
        <v>231</v>
      </c>
      <c r="H62" s="87">
        <v>1</v>
      </c>
    </row>
    <row r="63" spans="1:8" x14ac:dyDescent="0.25">
      <c r="A63" s="87" t="s">
        <v>1772</v>
      </c>
      <c r="B63" s="87" t="s">
        <v>432</v>
      </c>
      <c r="C63" s="87" t="s">
        <v>1123</v>
      </c>
      <c r="F63" s="87" t="s">
        <v>26</v>
      </c>
      <c r="G63" s="87" t="s">
        <v>231</v>
      </c>
      <c r="H63" s="87">
        <v>1</v>
      </c>
    </row>
    <row r="64" spans="1:8" x14ac:dyDescent="0.25">
      <c r="A64" s="87" t="s">
        <v>1719</v>
      </c>
      <c r="B64" s="87" t="s">
        <v>430</v>
      </c>
      <c r="C64" s="87" t="s">
        <v>1053</v>
      </c>
      <c r="F64" s="87" t="s">
        <v>26</v>
      </c>
      <c r="G64" s="87" t="s">
        <v>1120</v>
      </c>
      <c r="H64" s="87">
        <v>1</v>
      </c>
    </row>
    <row r="65" spans="1:8" x14ac:dyDescent="0.25">
      <c r="A65" s="87" t="s">
        <v>1773</v>
      </c>
      <c r="B65" s="87" t="s">
        <v>427</v>
      </c>
      <c r="C65" s="87" t="s">
        <v>1123</v>
      </c>
      <c r="F65" s="87" t="s">
        <v>26</v>
      </c>
      <c r="G65" s="87" t="s">
        <v>1120</v>
      </c>
      <c r="H65" s="87">
        <v>1</v>
      </c>
    </row>
    <row r="66" spans="1:8" x14ac:dyDescent="0.25">
      <c r="A66" s="87" t="s">
        <v>1774</v>
      </c>
      <c r="B66" s="87" t="s">
        <v>26</v>
      </c>
      <c r="C66" s="87" t="s">
        <v>1123</v>
      </c>
      <c r="F66" s="87" t="s">
        <v>26</v>
      </c>
      <c r="G66" s="87" t="s">
        <v>1120</v>
      </c>
      <c r="H66" s="87">
        <v>1</v>
      </c>
    </row>
    <row r="67" spans="1:8" x14ac:dyDescent="0.25">
      <c r="A67" s="87" t="s">
        <v>1775</v>
      </c>
      <c r="B67" s="87" t="s">
        <v>432</v>
      </c>
      <c r="C67" s="87" t="s">
        <v>1126</v>
      </c>
      <c r="F67" s="87" t="s">
        <v>26</v>
      </c>
      <c r="G67" s="87" t="s">
        <v>1120</v>
      </c>
      <c r="H67" s="87">
        <v>1</v>
      </c>
    </row>
    <row r="68" spans="1:8" x14ac:dyDescent="0.25">
      <c r="A68" s="87" t="s">
        <v>1776</v>
      </c>
      <c r="B68" s="87" t="s">
        <v>430</v>
      </c>
      <c r="C68" s="87" t="s">
        <v>1126</v>
      </c>
      <c r="F68" s="87" t="s">
        <v>26</v>
      </c>
      <c r="G68" s="87" t="s">
        <v>1126</v>
      </c>
      <c r="H68" s="87">
        <v>1</v>
      </c>
    </row>
    <row r="69" spans="1:8" x14ac:dyDescent="0.25">
      <c r="A69" s="87" t="s">
        <v>1777</v>
      </c>
      <c r="B69" s="87" t="s">
        <v>26</v>
      </c>
      <c r="C69" s="87" t="s">
        <v>1126</v>
      </c>
      <c r="F69" s="87" t="s">
        <v>26</v>
      </c>
      <c r="G69" s="87" t="s">
        <v>1126</v>
      </c>
      <c r="H69" s="87">
        <v>1</v>
      </c>
    </row>
    <row r="70" spans="1:8" x14ac:dyDescent="0.25">
      <c r="A70" s="87" t="s">
        <v>1778</v>
      </c>
      <c r="B70" s="87" t="s">
        <v>26</v>
      </c>
      <c r="C70" s="87" t="s">
        <v>1126</v>
      </c>
      <c r="F70" s="87" t="s">
        <v>26</v>
      </c>
      <c r="G70" s="87" t="s">
        <v>1126</v>
      </c>
      <c r="H70" s="87">
        <v>1</v>
      </c>
    </row>
    <row r="71" spans="1:8" x14ac:dyDescent="0.25">
      <c r="A71" s="87" t="s">
        <v>1779</v>
      </c>
      <c r="B71" s="87" t="s">
        <v>26</v>
      </c>
      <c r="C71" s="87" t="s">
        <v>1126</v>
      </c>
      <c r="F71" s="87" t="s">
        <v>26</v>
      </c>
      <c r="G71" s="87" t="s">
        <v>1126</v>
      </c>
      <c r="H71" s="87">
        <v>1</v>
      </c>
    </row>
    <row r="72" spans="1:8" x14ac:dyDescent="0.25">
      <c r="A72" s="87" t="s">
        <v>1780</v>
      </c>
      <c r="B72" s="87" t="s">
        <v>26</v>
      </c>
      <c r="C72" s="87" t="s">
        <v>1126</v>
      </c>
      <c r="F72" s="87" t="s">
        <v>26</v>
      </c>
      <c r="G72" s="87" t="s">
        <v>1126</v>
      </c>
      <c r="H72" s="87">
        <v>1</v>
      </c>
    </row>
    <row r="73" spans="1:8" x14ac:dyDescent="0.25">
      <c r="A73" s="87" t="s">
        <v>1781</v>
      </c>
      <c r="B73" s="87" t="s">
        <v>26</v>
      </c>
      <c r="C73" s="87" t="s">
        <v>1126</v>
      </c>
      <c r="F73" s="87" t="s">
        <v>26</v>
      </c>
      <c r="G73" s="87" t="s">
        <v>1102</v>
      </c>
      <c r="H73" s="87">
        <v>1</v>
      </c>
    </row>
    <row r="74" spans="1:8" x14ac:dyDescent="0.25">
      <c r="A74" s="87" t="s">
        <v>1782</v>
      </c>
      <c r="B74" s="87" t="s">
        <v>26</v>
      </c>
      <c r="C74" s="87" t="s">
        <v>1126</v>
      </c>
      <c r="F74" s="87" t="s">
        <v>26</v>
      </c>
      <c r="G74" s="87" t="s">
        <v>1128</v>
      </c>
      <c r="H74" s="87">
        <v>1</v>
      </c>
    </row>
    <row r="75" spans="1:8" x14ac:dyDescent="0.25">
      <c r="A75" s="87" t="s">
        <v>1720</v>
      </c>
      <c r="B75" s="87" t="s">
        <v>26</v>
      </c>
      <c r="C75" s="87" t="s">
        <v>1053</v>
      </c>
      <c r="F75" s="87" t="s">
        <v>26</v>
      </c>
      <c r="G75" s="87" t="s">
        <v>1128</v>
      </c>
      <c r="H75" s="87">
        <v>1</v>
      </c>
    </row>
    <row r="76" spans="1:8" x14ac:dyDescent="0.25">
      <c r="A76" s="87" t="s">
        <v>1783</v>
      </c>
      <c r="B76" s="87" t="s">
        <v>26</v>
      </c>
      <c r="C76" s="87" t="s">
        <v>1128</v>
      </c>
      <c r="F76" s="87" t="s">
        <v>26</v>
      </c>
      <c r="G76" s="87" t="s">
        <v>1128</v>
      </c>
      <c r="H76" s="87">
        <v>1</v>
      </c>
    </row>
    <row r="77" spans="1:8" x14ac:dyDescent="0.25">
      <c r="A77" s="87" t="s">
        <v>1784</v>
      </c>
      <c r="B77" s="87" t="s">
        <v>430</v>
      </c>
      <c r="C77" s="87" t="s">
        <v>1128</v>
      </c>
      <c r="F77" s="87" t="s">
        <v>26</v>
      </c>
      <c r="G77" s="87" t="s">
        <v>1110</v>
      </c>
      <c r="H77" s="87">
        <v>1</v>
      </c>
    </row>
    <row r="78" spans="1:8" x14ac:dyDescent="0.25">
      <c r="A78" s="87" t="s">
        <v>1785</v>
      </c>
      <c r="B78" s="87" t="s">
        <v>26</v>
      </c>
      <c r="C78" s="87" t="s">
        <v>1128</v>
      </c>
    </row>
    <row r="79" spans="1:8" x14ac:dyDescent="0.25">
      <c r="A79" s="87" t="s">
        <v>1786</v>
      </c>
      <c r="B79" s="87" t="s">
        <v>26</v>
      </c>
      <c r="C79" s="87" t="s">
        <v>1128</v>
      </c>
    </row>
    <row r="80" spans="1:8" x14ac:dyDescent="0.25">
      <c r="A80" s="87" t="s">
        <v>1787</v>
      </c>
      <c r="B80" s="87" t="s">
        <v>432</v>
      </c>
      <c r="C80" s="87" t="s">
        <v>1128</v>
      </c>
    </row>
    <row r="81" spans="1:16" x14ac:dyDescent="0.25">
      <c r="A81" s="87" t="s">
        <v>1721</v>
      </c>
      <c r="B81" s="87" t="s">
        <v>432</v>
      </c>
      <c r="C81" s="87" t="s">
        <v>1053</v>
      </c>
    </row>
    <row r="82" spans="1:16" x14ac:dyDescent="0.25">
      <c r="B82" s="87" t="s">
        <v>430</v>
      </c>
      <c r="C82" s="87" t="s">
        <v>1053</v>
      </c>
    </row>
    <row r="83" spans="1:16" x14ac:dyDescent="0.25">
      <c r="A83" s="87" t="s">
        <v>1722</v>
      </c>
      <c r="B83" s="87" t="s">
        <v>430</v>
      </c>
      <c r="C83" s="87" t="s">
        <v>1053</v>
      </c>
      <c r="F83" s="275" t="s">
        <v>2185</v>
      </c>
      <c r="G83" s="275" t="s">
        <v>75</v>
      </c>
      <c r="H83" s="275" t="s">
        <v>2181</v>
      </c>
    </row>
    <row r="84" spans="1:16" x14ac:dyDescent="0.25">
      <c r="A84" s="87" t="s">
        <v>730</v>
      </c>
      <c r="F84" s="277" t="s">
        <v>430</v>
      </c>
      <c r="G84" s="87" t="s">
        <v>231</v>
      </c>
      <c r="H84" s="87">
        <v>1</v>
      </c>
      <c r="K84" s="252" t="s">
        <v>2162</v>
      </c>
      <c r="L84" s="252" t="s">
        <v>2188</v>
      </c>
      <c r="M84"/>
      <c r="N84"/>
      <c r="O84"/>
      <c r="P84"/>
    </row>
    <row r="85" spans="1:16" x14ac:dyDescent="0.25">
      <c r="A85"/>
      <c r="B85"/>
      <c r="C85"/>
      <c r="F85" s="277" t="s">
        <v>26</v>
      </c>
      <c r="G85" s="87" t="s">
        <v>1102</v>
      </c>
      <c r="H85" s="87">
        <v>1</v>
      </c>
      <c r="K85" s="252" t="s">
        <v>728</v>
      </c>
      <c r="L85" t="s">
        <v>432</v>
      </c>
      <c r="M85" t="s">
        <v>427</v>
      </c>
      <c r="N85" t="s">
        <v>430</v>
      </c>
      <c r="O85" t="s">
        <v>26</v>
      </c>
      <c r="P85" t="s">
        <v>730</v>
      </c>
    </row>
    <row r="86" spans="1:16" x14ac:dyDescent="0.25">
      <c r="A86"/>
      <c r="B86"/>
      <c r="C86"/>
      <c r="F86" s="277" t="s">
        <v>432</v>
      </c>
      <c r="G86" s="87" t="s">
        <v>1102</v>
      </c>
      <c r="H86" s="87">
        <v>1</v>
      </c>
      <c r="K86" s="273" t="s">
        <v>1113</v>
      </c>
      <c r="L86">
        <v>4</v>
      </c>
      <c r="M86"/>
      <c r="N86">
        <v>5</v>
      </c>
      <c r="O86">
        <v>1</v>
      </c>
      <c r="P86">
        <v>10</v>
      </c>
    </row>
    <row r="87" spans="1:16" x14ac:dyDescent="0.25">
      <c r="A87"/>
      <c r="B87"/>
      <c r="C87"/>
      <c r="F87" s="277" t="s">
        <v>432</v>
      </c>
      <c r="G87" s="87" t="s">
        <v>1102</v>
      </c>
      <c r="H87" s="87">
        <v>1</v>
      </c>
      <c r="K87" s="273" t="s">
        <v>1123</v>
      </c>
      <c r="L87">
        <v>3</v>
      </c>
      <c r="M87">
        <v>2</v>
      </c>
      <c r="N87"/>
      <c r="O87">
        <v>5</v>
      </c>
      <c r="P87">
        <v>10</v>
      </c>
    </row>
    <row r="88" spans="1:16" x14ac:dyDescent="0.25">
      <c r="A88"/>
      <c r="B88"/>
      <c r="C88"/>
      <c r="F88" s="277" t="s">
        <v>26</v>
      </c>
      <c r="G88" s="87" t="s">
        <v>1102</v>
      </c>
      <c r="H88" s="87">
        <v>1</v>
      </c>
      <c r="K88" s="273" t="s">
        <v>2032</v>
      </c>
      <c r="L88">
        <v>1</v>
      </c>
      <c r="M88"/>
      <c r="N88">
        <v>1</v>
      </c>
      <c r="O88"/>
      <c r="P88">
        <v>2</v>
      </c>
    </row>
    <row r="89" spans="1:16" x14ac:dyDescent="0.25">
      <c r="A89"/>
      <c r="B89"/>
      <c r="C89"/>
      <c r="F89" s="277" t="s">
        <v>432</v>
      </c>
      <c r="G89" s="87" t="s">
        <v>1102</v>
      </c>
      <c r="H89" s="87">
        <v>1</v>
      </c>
      <c r="K89" s="273" t="s">
        <v>1122</v>
      </c>
      <c r="L89"/>
      <c r="M89"/>
      <c r="N89"/>
      <c r="O89">
        <v>2</v>
      </c>
      <c r="P89">
        <v>2</v>
      </c>
    </row>
    <row r="90" spans="1:16" x14ac:dyDescent="0.25">
      <c r="A90"/>
      <c r="B90"/>
      <c r="C90"/>
      <c r="F90" s="277" t="s">
        <v>430</v>
      </c>
      <c r="G90" s="87" t="s">
        <v>1104</v>
      </c>
      <c r="H90" s="87">
        <v>1</v>
      </c>
      <c r="K90" s="273" t="s">
        <v>1121</v>
      </c>
      <c r="L90"/>
      <c r="M90"/>
      <c r="N90">
        <v>3</v>
      </c>
      <c r="O90"/>
      <c r="P90">
        <v>3</v>
      </c>
    </row>
    <row r="91" spans="1:16" x14ac:dyDescent="0.25">
      <c r="A91"/>
      <c r="B91"/>
      <c r="C91"/>
      <c r="F91" s="277" t="s">
        <v>432</v>
      </c>
      <c r="G91" s="87" t="s">
        <v>1104</v>
      </c>
      <c r="H91" s="87">
        <v>1</v>
      </c>
      <c r="K91" s="273" t="s">
        <v>1053</v>
      </c>
      <c r="L91">
        <v>1</v>
      </c>
      <c r="M91"/>
      <c r="N91">
        <v>2</v>
      </c>
      <c r="O91">
        <v>1</v>
      </c>
      <c r="P91">
        <v>4</v>
      </c>
    </row>
    <row r="92" spans="1:16" x14ac:dyDescent="0.25">
      <c r="A92"/>
      <c r="B92"/>
      <c r="C92"/>
      <c r="F92" s="277" t="s">
        <v>430</v>
      </c>
      <c r="G92" s="87" t="s">
        <v>1107</v>
      </c>
      <c r="H92" s="87">
        <v>1</v>
      </c>
      <c r="K92" s="273" t="s">
        <v>231</v>
      </c>
      <c r="L92"/>
      <c r="M92"/>
      <c r="N92">
        <v>2</v>
      </c>
      <c r="O92">
        <v>3</v>
      </c>
      <c r="P92">
        <v>5</v>
      </c>
    </row>
    <row r="93" spans="1:16" x14ac:dyDescent="0.25">
      <c r="A93"/>
      <c r="B93"/>
      <c r="C93"/>
      <c r="F93" s="277" t="s">
        <v>430</v>
      </c>
      <c r="G93" s="87" t="s">
        <v>1107</v>
      </c>
      <c r="H93" s="87">
        <v>1</v>
      </c>
      <c r="K93" s="273" t="s">
        <v>1117</v>
      </c>
      <c r="L93"/>
      <c r="M93"/>
      <c r="N93">
        <v>3</v>
      </c>
      <c r="O93">
        <v>2</v>
      </c>
      <c r="P93">
        <v>5</v>
      </c>
    </row>
    <row r="94" spans="1:16" x14ac:dyDescent="0.25">
      <c r="A94"/>
      <c r="B94"/>
      <c r="C94"/>
      <c r="F94" s="277" t="s">
        <v>430</v>
      </c>
      <c r="G94" s="87" t="s">
        <v>1107</v>
      </c>
      <c r="H94" s="87">
        <v>1</v>
      </c>
      <c r="K94" s="273" t="s">
        <v>1104</v>
      </c>
      <c r="L94">
        <v>1</v>
      </c>
      <c r="M94"/>
      <c r="N94">
        <v>1</v>
      </c>
      <c r="O94"/>
      <c r="P94">
        <v>2</v>
      </c>
    </row>
    <row r="95" spans="1:16" x14ac:dyDescent="0.25">
      <c r="A95"/>
      <c r="B95"/>
      <c r="C95"/>
      <c r="F95" s="277" t="s">
        <v>430</v>
      </c>
      <c r="G95" s="87" t="s">
        <v>231</v>
      </c>
      <c r="H95" s="87">
        <v>1</v>
      </c>
      <c r="K95" s="273" t="s">
        <v>1120</v>
      </c>
      <c r="L95"/>
      <c r="M95"/>
      <c r="N95">
        <v>1</v>
      </c>
      <c r="O95">
        <v>4</v>
      </c>
      <c r="P95">
        <v>5</v>
      </c>
    </row>
    <row r="96" spans="1:16" x14ac:dyDescent="0.25">
      <c r="A96"/>
      <c r="B96"/>
      <c r="C96"/>
      <c r="F96" s="277" t="s">
        <v>432</v>
      </c>
      <c r="G96" s="87" t="s">
        <v>1107</v>
      </c>
      <c r="H96" s="87">
        <v>1</v>
      </c>
      <c r="K96" s="273" t="s">
        <v>1126</v>
      </c>
      <c r="L96">
        <v>1</v>
      </c>
      <c r="M96">
        <v>1</v>
      </c>
      <c r="N96">
        <v>1</v>
      </c>
      <c r="O96">
        <v>5</v>
      </c>
      <c r="P96">
        <v>8</v>
      </c>
    </row>
    <row r="97" spans="1:16" x14ac:dyDescent="0.25">
      <c r="A97"/>
      <c r="B97"/>
      <c r="C97"/>
      <c r="F97" s="277" t="s">
        <v>432</v>
      </c>
      <c r="G97" s="87" t="s">
        <v>1110</v>
      </c>
      <c r="H97" s="87">
        <v>1</v>
      </c>
      <c r="K97" s="273" t="s">
        <v>1102</v>
      </c>
      <c r="L97">
        <v>3</v>
      </c>
      <c r="M97"/>
      <c r="N97"/>
      <c r="O97">
        <v>2</v>
      </c>
      <c r="P97">
        <v>5</v>
      </c>
    </row>
    <row r="98" spans="1:16" x14ac:dyDescent="0.25">
      <c r="A98"/>
      <c r="B98"/>
      <c r="C98"/>
      <c r="F98" s="277" t="s">
        <v>432</v>
      </c>
      <c r="G98" s="87" t="s">
        <v>1110</v>
      </c>
      <c r="H98" s="87">
        <v>1</v>
      </c>
      <c r="K98" s="273" t="s">
        <v>1107</v>
      </c>
      <c r="L98">
        <v>1</v>
      </c>
      <c r="M98"/>
      <c r="N98">
        <v>3</v>
      </c>
      <c r="O98"/>
      <c r="P98">
        <v>4</v>
      </c>
    </row>
    <row r="99" spans="1:16" x14ac:dyDescent="0.25">
      <c r="A99"/>
      <c r="B99"/>
      <c r="C99"/>
      <c r="F99" s="277" t="s">
        <v>430</v>
      </c>
      <c r="G99" s="87" t="s">
        <v>1110</v>
      </c>
      <c r="H99" s="87">
        <v>1</v>
      </c>
      <c r="K99" s="273" t="s">
        <v>1128</v>
      </c>
      <c r="L99">
        <v>1</v>
      </c>
      <c r="M99"/>
      <c r="N99">
        <v>1</v>
      </c>
      <c r="O99">
        <v>3</v>
      </c>
      <c r="P99">
        <v>5</v>
      </c>
    </row>
    <row r="100" spans="1:16" x14ac:dyDescent="0.25">
      <c r="A100"/>
      <c r="B100"/>
      <c r="C100"/>
      <c r="F100" s="277" t="s">
        <v>26</v>
      </c>
      <c r="G100" s="87" t="s">
        <v>1110</v>
      </c>
      <c r="H100" s="87">
        <v>1</v>
      </c>
      <c r="K100" s="273" t="s">
        <v>1110</v>
      </c>
      <c r="L100">
        <v>2</v>
      </c>
      <c r="M100"/>
      <c r="N100">
        <v>1</v>
      </c>
      <c r="O100">
        <v>1</v>
      </c>
      <c r="P100">
        <v>4</v>
      </c>
    </row>
    <row r="101" spans="1:16" x14ac:dyDescent="0.25">
      <c r="A101"/>
      <c r="B101"/>
      <c r="C101"/>
      <c r="F101" s="277" t="s">
        <v>432</v>
      </c>
      <c r="G101" s="87" t="s">
        <v>1113</v>
      </c>
      <c r="H101" s="87">
        <v>1</v>
      </c>
      <c r="K101" s="273" t="s">
        <v>730</v>
      </c>
      <c r="L101">
        <v>18</v>
      </c>
      <c r="M101">
        <v>3</v>
      </c>
      <c r="N101">
        <v>24</v>
      </c>
      <c r="O101">
        <v>29</v>
      </c>
      <c r="P101">
        <v>74</v>
      </c>
    </row>
    <row r="102" spans="1:16" x14ac:dyDescent="0.25">
      <c r="A102"/>
      <c r="B102"/>
      <c r="C102"/>
      <c r="F102" s="277" t="s">
        <v>430</v>
      </c>
      <c r="G102" s="87" t="s">
        <v>1113</v>
      </c>
      <c r="H102" s="87">
        <v>1</v>
      </c>
      <c r="K102"/>
      <c r="L102"/>
    </row>
    <row r="103" spans="1:16" x14ac:dyDescent="0.25">
      <c r="A103"/>
      <c r="B103"/>
      <c r="C103"/>
      <c r="F103" s="277" t="s">
        <v>26</v>
      </c>
      <c r="G103" s="87" t="s">
        <v>1113</v>
      </c>
      <c r="H103" s="87">
        <v>1</v>
      </c>
      <c r="K103"/>
      <c r="L103"/>
    </row>
    <row r="104" spans="1:16" x14ac:dyDescent="0.25">
      <c r="A104"/>
      <c r="B104"/>
      <c r="C104"/>
      <c r="F104" s="277" t="s">
        <v>430</v>
      </c>
      <c r="G104" s="87" t="s">
        <v>1113</v>
      </c>
      <c r="H104" s="87">
        <v>1</v>
      </c>
      <c r="K104"/>
      <c r="L104"/>
    </row>
    <row r="105" spans="1:16" x14ac:dyDescent="0.25">
      <c r="A105"/>
      <c r="B105"/>
      <c r="C105"/>
      <c r="F105" s="277" t="s">
        <v>430</v>
      </c>
      <c r="G105" s="87" t="s">
        <v>1113</v>
      </c>
      <c r="H105" s="87">
        <v>1</v>
      </c>
      <c r="K105"/>
      <c r="L105"/>
    </row>
    <row r="106" spans="1:16" x14ac:dyDescent="0.25">
      <c r="A106"/>
      <c r="B106"/>
      <c r="C106"/>
      <c r="F106" s="277" t="s">
        <v>26</v>
      </c>
      <c r="G106" s="87" t="s">
        <v>231</v>
      </c>
      <c r="H106" s="87">
        <v>1</v>
      </c>
      <c r="K106"/>
      <c r="L106"/>
    </row>
    <row r="107" spans="1:16" x14ac:dyDescent="0.25">
      <c r="A107"/>
      <c r="B107"/>
      <c r="C107"/>
      <c r="F107" s="277" t="s">
        <v>432</v>
      </c>
      <c r="G107" s="87" t="s">
        <v>1113</v>
      </c>
      <c r="H107" s="87">
        <v>1</v>
      </c>
      <c r="K107"/>
      <c r="L107"/>
    </row>
    <row r="108" spans="1:16" x14ac:dyDescent="0.25">
      <c r="A108"/>
      <c r="B108"/>
      <c r="C108"/>
      <c r="F108" s="277" t="s">
        <v>430</v>
      </c>
      <c r="G108" s="87" t="s">
        <v>1113</v>
      </c>
      <c r="H108" s="87">
        <v>1</v>
      </c>
      <c r="K108"/>
      <c r="L108"/>
    </row>
    <row r="109" spans="1:16" x14ac:dyDescent="0.25">
      <c r="A109"/>
      <c r="B109"/>
      <c r="C109"/>
      <c r="F109" s="277" t="s">
        <v>432</v>
      </c>
      <c r="G109" s="87" t="s">
        <v>1113</v>
      </c>
      <c r="H109" s="87">
        <v>1</v>
      </c>
      <c r="K109"/>
      <c r="L109"/>
    </row>
    <row r="110" spans="1:16" x14ac:dyDescent="0.25">
      <c r="A110"/>
      <c r="B110"/>
      <c r="C110"/>
      <c r="F110" s="277" t="s">
        <v>432</v>
      </c>
      <c r="G110" s="87" t="s">
        <v>1113</v>
      </c>
      <c r="H110" s="87">
        <v>1</v>
      </c>
      <c r="K110"/>
      <c r="L110"/>
    </row>
    <row r="111" spans="1:16" x14ac:dyDescent="0.25">
      <c r="A111"/>
      <c r="B111"/>
      <c r="C111"/>
      <c r="F111" s="277" t="s">
        <v>430</v>
      </c>
      <c r="G111" s="87" t="s">
        <v>1113</v>
      </c>
      <c r="H111" s="87">
        <v>1</v>
      </c>
      <c r="K111"/>
      <c r="L111"/>
    </row>
    <row r="112" spans="1:16" x14ac:dyDescent="0.25">
      <c r="A112"/>
      <c r="B112"/>
      <c r="C112"/>
      <c r="F112" s="277" t="s">
        <v>430</v>
      </c>
      <c r="G112" s="87" t="s">
        <v>2032</v>
      </c>
      <c r="H112" s="87">
        <v>1</v>
      </c>
      <c r="K112"/>
      <c r="L112"/>
    </row>
    <row r="113" spans="1:12" x14ac:dyDescent="0.25">
      <c r="A113"/>
      <c r="B113"/>
      <c r="C113"/>
      <c r="F113" s="277" t="s">
        <v>432</v>
      </c>
      <c r="G113" s="87" t="s">
        <v>2032</v>
      </c>
      <c r="H113" s="87">
        <v>1</v>
      </c>
      <c r="K113"/>
      <c r="L113"/>
    </row>
    <row r="114" spans="1:12" x14ac:dyDescent="0.25">
      <c r="A114"/>
      <c r="B114"/>
      <c r="C114"/>
      <c r="F114" s="277" t="s">
        <v>26</v>
      </c>
      <c r="G114" s="87" t="s">
        <v>1117</v>
      </c>
      <c r="H114" s="87">
        <v>1</v>
      </c>
      <c r="K114"/>
      <c r="L114"/>
    </row>
    <row r="115" spans="1:12" x14ac:dyDescent="0.25">
      <c r="A115"/>
      <c r="B115"/>
      <c r="C115"/>
      <c r="F115" s="277" t="s">
        <v>26</v>
      </c>
      <c r="G115" s="87" t="s">
        <v>1117</v>
      </c>
      <c r="H115" s="87">
        <v>1</v>
      </c>
      <c r="K115"/>
      <c r="L115"/>
    </row>
    <row r="116" spans="1:12" x14ac:dyDescent="0.25">
      <c r="A116"/>
      <c r="B116"/>
      <c r="C116"/>
      <c r="F116" s="277" t="s">
        <v>430</v>
      </c>
      <c r="G116" s="87" t="s">
        <v>1117</v>
      </c>
      <c r="H116" s="87">
        <v>1</v>
      </c>
      <c r="K116"/>
      <c r="L116"/>
    </row>
    <row r="117" spans="1:12" x14ac:dyDescent="0.25">
      <c r="A117"/>
      <c r="B117"/>
      <c r="C117"/>
      <c r="F117" s="277" t="s">
        <v>26</v>
      </c>
      <c r="G117" s="87" t="s">
        <v>231</v>
      </c>
      <c r="H117" s="87">
        <v>1</v>
      </c>
      <c r="K117"/>
      <c r="L117"/>
    </row>
    <row r="118" spans="1:12" x14ac:dyDescent="0.25">
      <c r="A118"/>
      <c r="B118"/>
      <c r="C118"/>
      <c r="F118" s="277" t="s">
        <v>430</v>
      </c>
      <c r="G118" s="87" t="s">
        <v>1117</v>
      </c>
      <c r="H118" s="87">
        <v>1</v>
      </c>
      <c r="K118"/>
      <c r="L118"/>
    </row>
    <row r="119" spans="1:12" x14ac:dyDescent="0.25">
      <c r="A119"/>
      <c r="B119"/>
      <c r="C119"/>
      <c r="F119" s="277" t="s">
        <v>430</v>
      </c>
      <c r="G119" s="87" t="s">
        <v>1117</v>
      </c>
      <c r="H119" s="87">
        <v>1</v>
      </c>
      <c r="K119"/>
      <c r="L119"/>
    </row>
    <row r="120" spans="1:12" x14ac:dyDescent="0.25">
      <c r="A120"/>
      <c r="B120"/>
      <c r="C120"/>
      <c r="F120" s="277" t="s">
        <v>26</v>
      </c>
      <c r="G120" s="87" t="s">
        <v>1120</v>
      </c>
      <c r="H120" s="87">
        <v>1</v>
      </c>
      <c r="K120"/>
      <c r="L120"/>
    </row>
    <row r="121" spans="1:12" x14ac:dyDescent="0.25">
      <c r="A121"/>
      <c r="B121"/>
      <c r="C121"/>
      <c r="F121" s="277" t="s">
        <v>430</v>
      </c>
      <c r="G121" s="87" t="s">
        <v>1120</v>
      </c>
      <c r="H121" s="87">
        <v>1</v>
      </c>
      <c r="K121"/>
      <c r="L121"/>
    </row>
    <row r="122" spans="1:12" x14ac:dyDescent="0.25">
      <c r="A122"/>
      <c r="B122"/>
      <c r="C122"/>
      <c r="F122" s="277" t="s">
        <v>26</v>
      </c>
      <c r="G122" s="87" t="s">
        <v>1120</v>
      </c>
      <c r="H122" s="87">
        <v>1</v>
      </c>
      <c r="K122"/>
      <c r="L122"/>
    </row>
    <row r="123" spans="1:12" x14ac:dyDescent="0.25">
      <c r="A123"/>
      <c r="B123"/>
      <c r="C123"/>
      <c r="F123" s="277" t="s">
        <v>26</v>
      </c>
      <c r="G123" s="87" t="s">
        <v>1120</v>
      </c>
      <c r="H123" s="87">
        <v>1</v>
      </c>
      <c r="K123"/>
      <c r="L123"/>
    </row>
    <row r="124" spans="1:12" x14ac:dyDescent="0.25">
      <c r="A124"/>
      <c r="B124"/>
      <c r="C124"/>
      <c r="F124" s="277" t="s">
        <v>26</v>
      </c>
      <c r="G124" s="87" t="s">
        <v>1120</v>
      </c>
      <c r="H124" s="87">
        <v>1</v>
      </c>
      <c r="K124"/>
      <c r="L124"/>
    </row>
    <row r="125" spans="1:12" x14ac:dyDescent="0.25">
      <c r="A125"/>
      <c r="B125"/>
      <c r="C125"/>
      <c r="F125" s="277" t="s">
        <v>430</v>
      </c>
      <c r="G125" s="87" t="s">
        <v>1121</v>
      </c>
      <c r="H125" s="87">
        <v>1</v>
      </c>
      <c r="K125"/>
      <c r="L125"/>
    </row>
    <row r="126" spans="1:12" x14ac:dyDescent="0.25">
      <c r="A126"/>
      <c r="B126"/>
      <c r="C126"/>
      <c r="F126" s="277" t="s">
        <v>430</v>
      </c>
      <c r="G126" s="87" t="s">
        <v>1121</v>
      </c>
      <c r="H126" s="87">
        <v>1</v>
      </c>
      <c r="K126"/>
      <c r="L126"/>
    </row>
    <row r="127" spans="1:12" x14ac:dyDescent="0.25">
      <c r="A127"/>
      <c r="B127"/>
      <c r="C127"/>
      <c r="F127" s="277" t="s">
        <v>430</v>
      </c>
      <c r="G127" s="87" t="s">
        <v>1121</v>
      </c>
      <c r="H127" s="87">
        <v>1</v>
      </c>
      <c r="K127"/>
      <c r="L127"/>
    </row>
    <row r="128" spans="1:12" x14ac:dyDescent="0.25">
      <c r="A128"/>
      <c r="B128"/>
      <c r="C128"/>
      <c r="F128" s="277" t="s">
        <v>26</v>
      </c>
      <c r="G128" s="87" t="s">
        <v>231</v>
      </c>
      <c r="H128" s="87">
        <v>1</v>
      </c>
      <c r="K128"/>
      <c r="L128"/>
    </row>
    <row r="129" spans="1:12" x14ac:dyDescent="0.25">
      <c r="A129"/>
      <c r="B129"/>
      <c r="C129"/>
      <c r="F129" s="277" t="s">
        <v>26</v>
      </c>
      <c r="G129" s="87" t="s">
        <v>1122</v>
      </c>
      <c r="H129" s="87">
        <v>1</v>
      </c>
      <c r="K129"/>
      <c r="L129"/>
    </row>
    <row r="130" spans="1:12" x14ac:dyDescent="0.25">
      <c r="A130"/>
      <c r="B130"/>
      <c r="C130"/>
      <c r="F130" s="277" t="s">
        <v>26</v>
      </c>
      <c r="G130" s="87" t="s">
        <v>1122</v>
      </c>
      <c r="H130" s="87">
        <v>1</v>
      </c>
      <c r="K130"/>
      <c r="L130"/>
    </row>
    <row r="131" spans="1:12" x14ac:dyDescent="0.25">
      <c r="A131"/>
      <c r="B131"/>
      <c r="C131"/>
      <c r="F131" s="277" t="s">
        <v>432</v>
      </c>
      <c r="G131" s="87" t="s">
        <v>1123</v>
      </c>
      <c r="H131" s="87">
        <v>1</v>
      </c>
      <c r="K131"/>
      <c r="L131"/>
    </row>
    <row r="132" spans="1:12" x14ac:dyDescent="0.25">
      <c r="A132"/>
      <c r="B132"/>
      <c r="C132"/>
      <c r="F132" s="277" t="s">
        <v>26</v>
      </c>
      <c r="G132" s="87" t="s">
        <v>1123</v>
      </c>
      <c r="H132" s="87">
        <v>1</v>
      </c>
      <c r="K132"/>
      <c r="L132"/>
    </row>
    <row r="133" spans="1:12" x14ac:dyDescent="0.25">
      <c r="A133"/>
      <c r="B133"/>
      <c r="C133"/>
      <c r="F133" s="277" t="s">
        <v>26</v>
      </c>
      <c r="G133" s="87" t="s">
        <v>1123</v>
      </c>
      <c r="H133" s="87">
        <v>1</v>
      </c>
      <c r="K133"/>
      <c r="L133"/>
    </row>
    <row r="134" spans="1:12" x14ac:dyDescent="0.25">
      <c r="A134"/>
      <c r="B134"/>
      <c r="C134"/>
      <c r="F134" s="277" t="s">
        <v>26</v>
      </c>
      <c r="G134" s="87" t="s">
        <v>1123</v>
      </c>
      <c r="H134" s="87">
        <v>1</v>
      </c>
      <c r="K134"/>
      <c r="L134"/>
    </row>
    <row r="135" spans="1:12" x14ac:dyDescent="0.25">
      <c r="A135"/>
      <c r="B135"/>
      <c r="C135"/>
      <c r="F135" s="277" t="s">
        <v>26</v>
      </c>
      <c r="G135" s="87" t="s">
        <v>1123</v>
      </c>
      <c r="H135" s="87">
        <v>1</v>
      </c>
      <c r="K135"/>
      <c r="L135"/>
    </row>
    <row r="136" spans="1:12" x14ac:dyDescent="0.25">
      <c r="A136"/>
      <c r="B136"/>
      <c r="C136"/>
      <c r="F136" s="277" t="s">
        <v>432</v>
      </c>
      <c r="G136" s="87" t="s">
        <v>1123</v>
      </c>
      <c r="H136" s="87">
        <v>1</v>
      </c>
    </row>
    <row r="137" spans="1:12" x14ac:dyDescent="0.25">
      <c r="A137"/>
      <c r="B137"/>
      <c r="C137"/>
      <c r="F137" s="277" t="s">
        <v>427</v>
      </c>
      <c r="G137" s="87" t="s">
        <v>1123</v>
      </c>
      <c r="H137" s="87">
        <v>1</v>
      </c>
    </row>
    <row r="138" spans="1:12" x14ac:dyDescent="0.25">
      <c r="A138"/>
      <c r="B138"/>
      <c r="C138"/>
      <c r="F138" s="277" t="s">
        <v>432</v>
      </c>
      <c r="G138" s="87" t="s">
        <v>1123</v>
      </c>
      <c r="H138" s="87">
        <v>1</v>
      </c>
    </row>
    <row r="139" spans="1:12" x14ac:dyDescent="0.25">
      <c r="A139"/>
      <c r="B139"/>
      <c r="C139"/>
      <c r="F139" s="277" t="s">
        <v>430</v>
      </c>
      <c r="G139" s="87" t="s">
        <v>1053</v>
      </c>
      <c r="H139" s="87">
        <v>1</v>
      </c>
    </row>
    <row r="140" spans="1:12" x14ac:dyDescent="0.25">
      <c r="A140"/>
      <c r="B140"/>
      <c r="C140"/>
      <c r="F140" s="277" t="s">
        <v>427</v>
      </c>
      <c r="G140" s="87" t="s">
        <v>1123</v>
      </c>
      <c r="H140" s="87">
        <v>1</v>
      </c>
    </row>
    <row r="141" spans="1:12" x14ac:dyDescent="0.25">
      <c r="A141"/>
      <c r="B141"/>
      <c r="C141"/>
      <c r="F141" s="277" t="s">
        <v>26</v>
      </c>
      <c r="G141" s="87" t="s">
        <v>1123</v>
      </c>
      <c r="H141" s="87">
        <v>1</v>
      </c>
    </row>
    <row r="142" spans="1:12" x14ac:dyDescent="0.25">
      <c r="A142"/>
      <c r="B142"/>
      <c r="C142"/>
      <c r="F142" s="277" t="s">
        <v>432</v>
      </c>
      <c r="G142" s="87" t="s">
        <v>1126</v>
      </c>
      <c r="H142" s="87">
        <v>1</v>
      </c>
    </row>
    <row r="143" spans="1:12" x14ac:dyDescent="0.25">
      <c r="A143"/>
      <c r="B143"/>
      <c r="C143"/>
      <c r="F143" s="277" t="s">
        <v>430</v>
      </c>
      <c r="G143" s="87" t="s">
        <v>1126</v>
      </c>
      <c r="H143" s="87">
        <v>1</v>
      </c>
    </row>
    <row r="144" spans="1:12" x14ac:dyDescent="0.25">
      <c r="A144"/>
      <c r="B144"/>
      <c r="C144"/>
      <c r="F144" s="277" t="s">
        <v>26</v>
      </c>
      <c r="G144" s="87" t="s">
        <v>1126</v>
      </c>
      <c r="H144" s="87">
        <v>1</v>
      </c>
    </row>
    <row r="145" spans="1:8" x14ac:dyDescent="0.25">
      <c r="A145"/>
      <c r="B145"/>
      <c r="C145"/>
      <c r="F145" s="277" t="s">
        <v>427</v>
      </c>
      <c r="G145" s="87" t="s">
        <v>1126</v>
      </c>
      <c r="H145" s="87">
        <v>1</v>
      </c>
    </row>
    <row r="146" spans="1:8" x14ac:dyDescent="0.25">
      <c r="A146"/>
      <c r="B146"/>
      <c r="C146"/>
      <c r="F146" s="277" t="s">
        <v>26</v>
      </c>
      <c r="G146" s="87" t="s">
        <v>1126</v>
      </c>
      <c r="H146" s="87">
        <v>1</v>
      </c>
    </row>
    <row r="147" spans="1:8" x14ac:dyDescent="0.25">
      <c r="A147"/>
      <c r="B147"/>
      <c r="C147"/>
      <c r="F147" s="277" t="s">
        <v>26</v>
      </c>
      <c r="G147" s="87" t="s">
        <v>1126</v>
      </c>
      <c r="H147" s="87">
        <v>1</v>
      </c>
    </row>
    <row r="148" spans="1:8" x14ac:dyDescent="0.25">
      <c r="A148"/>
      <c r="B148"/>
      <c r="C148"/>
      <c r="F148" s="277" t="s">
        <v>26</v>
      </c>
      <c r="G148" s="87" t="s">
        <v>1126</v>
      </c>
      <c r="H148" s="87">
        <v>1</v>
      </c>
    </row>
    <row r="149" spans="1:8" x14ac:dyDescent="0.25">
      <c r="A149"/>
      <c r="B149"/>
      <c r="C149"/>
      <c r="F149" s="277" t="s">
        <v>26</v>
      </c>
      <c r="G149" s="87" t="s">
        <v>1126</v>
      </c>
      <c r="H149" s="87">
        <v>1</v>
      </c>
    </row>
    <row r="150" spans="1:8" x14ac:dyDescent="0.25">
      <c r="A150"/>
      <c r="B150"/>
      <c r="C150"/>
      <c r="F150" s="277" t="s">
        <v>26</v>
      </c>
      <c r="G150" s="87" t="s">
        <v>1053</v>
      </c>
      <c r="H150" s="87">
        <v>1</v>
      </c>
    </row>
    <row r="151" spans="1:8" x14ac:dyDescent="0.25">
      <c r="A151"/>
      <c r="B151"/>
      <c r="C151"/>
      <c r="F151" s="277" t="s">
        <v>26</v>
      </c>
      <c r="G151" s="87" t="s">
        <v>1128</v>
      </c>
      <c r="H151" s="87">
        <v>1</v>
      </c>
    </row>
    <row r="152" spans="1:8" x14ac:dyDescent="0.25">
      <c r="A152"/>
      <c r="B152"/>
      <c r="C152"/>
      <c r="F152" s="277" t="s">
        <v>430</v>
      </c>
      <c r="G152" s="87" t="s">
        <v>1128</v>
      </c>
      <c r="H152" s="87">
        <v>1</v>
      </c>
    </row>
    <row r="153" spans="1:8" x14ac:dyDescent="0.25">
      <c r="A153"/>
      <c r="B153"/>
      <c r="C153"/>
      <c r="F153" s="277" t="s">
        <v>26</v>
      </c>
      <c r="G153" s="87" t="s">
        <v>1128</v>
      </c>
      <c r="H153" s="87">
        <v>1</v>
      </c>
    </row>
    <row r="154" spans="1:8" x14ac:dyDescent="0.25">
      <c r="A154"/>
      <c r="B154"/>
      <c r="C154"/>
      <c r="F154" s="277" t="s">
        <v>26</v>
      </c>
      <c r="G154" s="87" t="s">
        <v>1128</v>
      </c>
      <c r="H154" s="87">
        <v>1</v>
      </c>
    </row>
    <row r="155" spans="1:8" x14ac:dyDescent="0.25">
      <c r="A155"/>
      <c r="B155"/>
      <c r="C155"/>
      <c r="F155" s="277" t="s">
        <v>432</v>
      </c>
      <c r="G155" s="87" t="s">
        <v>1128</v>
      </c>
      <c r="H155" s="87">
        <v>1</v>
      </c>
    </row>
    <row r="156" spans="1:8" x14ac:dyDescent="0.25">
      <c r="A156"/>
      <c r="B156"/>
      <c r="C156"/>
      <c r="F156" s="277" t="s">
        <v>432</v>
      </c>
      <c r="G156" s="87" t="s">
        <v>1053</v>
      </c>
      <c r="H156" s="87">
        <v>1</v>
      </c>
    </row>
    <row r="157" spans="1:8" x14ac:dyDescent="0.25">
      <c r="A157"/>
      <c r="B157"/>
      <c r="C157"/>
      <c r="F157" s="277" t="s">
        <v>430</v>
      </c>
      <c r="G157" s="87" t="s">
        <v>1053</v>
      </c>
      <c r="H157" s="87">
        <v>1</v>
      </c>
    </row>
    <row r="158" spans="1:8" x14ac:dyDescent="0.25">
      <c r="A158"/>
      <c r="B158"/>
      <c r="C158"/>
    </row>
    <row r="159" spans="1:8" x14ac:dyDescent="0.25">
      <c r="A159"/>
      <c r="B159"/>
      <c r="C159"/>
    </row>
    <row r="160" spans="1:8" x14ac:dyDescent="0.25">
      <c r="A160"/>
      <c r="B160"/>
      <c r="C160"/>
    </row>
    <row r="161" spans="1:3" x14ac:dyDescent="0.25">
      <c r="A161"/>
      <c r="B161"/>
      <c r="C161"/>
    </row>
    <row r="162" spans="1:3" x14ac:dyDescent="0.25">
      <c r="A162"/>
      <c r="B162"/>
      <c r="C162"/>
    </row>
    <row r="163" spans="1:3" x14ac:dyDescent="0.25">
      <c r="A163"/>
      <c r="B163"/>
      <c r="C163"/>
    </row>
    <row r="164" spans="1:3" x14ac:dyDescent="0.25">
      <c r="A164"/>
      <c r="B164"/>
      <c r="C164"/>
    </row>
    <row r="165" spans="1:3" x14ac:dyDescent="0.25">
      <c r="A165"/>
      <c r="B165"/>
      <c r="C165"/>
    </row>
    <row r="166" spans="1:3" x14ac:dyDescent="0.25">
      <c r="A166"/>
      <c r="B166"/>
      <c r="C166"/>
    </row>
    <row r="167" spans="1:3" x14ac:dyDescent="0.25">
      <c r="A167"/>
      <c r="B167"/>
      <c r="C167"/>
    </row>
    <row r="168" spans="1:3" x14ac:dyDescent="0.25">
      <c r="A168"/>
      <c r="B168"/>
      <c r="C168"/>
    </row>
    <row r="169" spans="1:3" x14ac:dyDescent="0.25">
      <c r="A169"/>
      <c r="B169"/>
      <c r="C169"/>
    </row>
    <row r="170" spans="1:3" x14ac:dyDescent="0.25">
      <c r="A170"/>
      <c r="B170"/>
      <c r="C170"/>
    </row>
    <row r="171" spans="1:3" x14ac:dyDescent="0.25">
      <c r="A171"/>
      <c r="B171"/>
      <c r="C171"/>
    </row>
    <row r="172" spans="1:3" x14ac:dyDescent="0.25">
      <c r="A172"/>
      <c r="B172"/>
      <c r="C172"/>
    </row>
    <row r="173" spans="1:3" x14ac:dyDescent="0.25">
      <c r="A173"/>
      <c r="B173"/>
      <c r="C173"/>
    </row>
    <row r="174" spans="1:3" x14ac:dyDescent="0.25">
      <c r="A174"/>
      <c r="B174"/>
      <c r="C174"/>
    </row>
    <row r="175" spans="1:3" x14ac:dyDescent="0.25">
      <c r="A175"/>
      <c r="B175"/>
      <c r="C175"/>
    </row>
    <row r="176" spans="1:3" x14ac:dyDescent="0.25">
      <c r="A176"/>
      <c r="B176"/>
      <c r="C176"/>
    </row>
    <row r="177" spans="1:3" x14ac:dyDescent="0.25">
      <c r="A177"/>
      <c r="B177"/>
      <c r="C177"/>
    </row>
    <row r="178" spans="1:3" x14ac:dyDescent="0.25">
      <c r="A178"/>
      <c r="B178"/>
      <c r="C178"/>
    </row>
    <row r="179" spans="1:3" x14ac:dyDescent="0.25">
      <c r="A179"/>
      <c r="B179"/>
      <c r="C179"/>
    </row>
    <row r="180" spans="1:3" x14ac:dyDescent="0.25">
      <c r="A180"/>
      <c r="B180"/>
      <c r="C180"/>
    </row>
    <row r="181" spans="1:3" x14ac:dyDescent="0.25">
      <c r="A181"/>
      <c r="B181"/>
      <c r="C181"/>
    </row>
    <row r="182" spans="1:3" x14ac:dyDescent="0.25">
      <c r="A182"/>
      <c r="B182"/>
      <c r="C182"/>
    </row>
    <row r="183" spans="1:3" x14ac:dyDescent="0.25">
      <c r="A183"/>
      <c r="B183"/>
      <c r="C183"/>
    </row>
    <row r="184" spans="1:3" x14ac:dyDescent="0.25">
      <c r="A184"/>
      <c r="B184"/>
      <c r="C184"/>
    </row>
    <row r="185" spans="1:3" x14ac:dyDescent="0.25">
      <c r="A185"/>
      <c r="B185"/>
      <c r="C185"/>
    </row>
    <row r="186" spans="1:3" x14ac:dyDescent="0.25">
      <c r="A186"/>
      <c r="B186"/>
      <c r="C186"/>
    </row>
    <row r="187" spans="1:3" x14ac:dyDescent="0.25">
      <c r="A187"/>
      <c r="B187"/>
      <c r="C187"/>
    </row>
    <row r="188" spans="1:3" x14ac:dyDescent="0.25">
      <c r="A188"/>
      <c r="B188"/>
      <c r="C188"/>
    </row>
    <row r="189" spans="1:3" x14ac:dyDescent="0.25">
      <c r="A189"/>
      <c r="B189"/>
      <c r="C189"/>
    </row>
    <row r="190" spans="1:3" x14ac:dyDescent="0.25">
      <c r="A190"/>
      <c r="B190"/>
      <c r="C190"/>
    </row>
    <row r="191" spans="1:3" x14ac:dyDescent="0.25">
      <c r="A191"/>
      <c r="B191"/>
      <c r="C191"/>
    </row>
    <row r="192" spans="1:3" x14ac:dyDescent="0.25">
      <c r="A192"/>
      <c r="B192"/>
      <c r="C192"/>
    </row>
    <row r="193" spans="1:3" x14ac:dyDescent="0.25">
      <c r="A193"/>
      <c r="B193"/>
      <c r="C193"/>
    </row>
    <row r="194" spans="1:3" x14ac:dyDescent="0.25">
      <c r="A194"/>
      <c r="B194"/>
      <c r="C194"/>
    </row>
    <row r="195" spans="1:3" x14ac:dyDescent="0.25">
      <c r="A195"/>
      <c r="B195"/>
      <c r="C195"/>
    </row>
    <row r="196" spans="1:3" x14ac:dyDescent="0.25">
      <c r="A196"/>
      <c r="B196"/>
      <c r="C196"/>
    </row>
    <row r="197" spans="1:3" x14ac:dyDescent="0.25">
      <c r="A197"/>
      <c r="B197"/>
      <c r="C197"/>
    </row>
    <row r="198" spans="1:3" x14ac:dyDescent="0.25">
      <c r="A198"/>
      <c r="B198"/>
      <c r="C198"/>
    </row>
    <row r="199" spans="1:3" x14ac:dyDescent="0.25">
      <c r="A199"/>
      <c r="B199"/>
      <c r="C199"/>
    </row>
    <row r="200" spans="1:3" x14ac:dyDescent="0.25">
      <c r="A200"/>
      <c r="B200"/>
      <c r="C200"/>
    </row>
    <row r="201" spans="1:3" x14ac:dyDescent="0.25">
      <c r="A201"/>
      <c r="B201"/>
      <c r="C201"/>
    </row>
    <row r="202" spans="1:3" x14ac:dyDescent="0.25">
      <c r="A202"/>
      <c r="B202"/>
      <c r="C202"/>
    </row>
    <row r="203" spans="1:3" x14ac:dyDescent="0.25">
      <c r="A203"/>
      <c r="B203"/>
      <c r="C203"/>
    </row>
    <row r="204" spans="1:3" x14ac:dyDescent="0.25">
      <c r="A204"/>
      <c r="B204"/>
      <c r="C204"/>
    </row>
    <row r="205" spans="1:3" x14ac:dyDescent="0.25">
      <c r="A205"/>
      <c r="B205"/>
      <c r="C205"/>
    </row>
    <row r="206" spans="1:3" x14ac:dyDescent="0.25">
      <c r="A206"/>
      <c r="B206"/>
      <c r="C206"/>
    </row>
    <row r="207" spans="1:3" x14ac:dyDescent="0.25">
      <c r="A207"/>
      <c r="B207"/>
      <c r="C207"/>
    </row>
    <row r="208" spans="1:3" x14ac:dyDescent="0.25">
      <c r="A208"/>
      <c r="B208"/>
      <c r="C208"/>
    </row>
    <row r="209" spans="1:3" x14ac:dyDescent="0.25">
      <c r="A209"/>
      <c r="B209"/>
      <c r="C209"/>
    </row>
    <row r="210" spans="1:3" x14ac:dyDescent="0.25">
      <c r="A210"/>
      <c r="B210"/>
      <c r="C210"/>
    </row>
    <row r="211" spans="1:3" x14ac:dyDescent="0.25">
      <c r="A211"/>
      <c r="B211"/>
      <c r="C211"/>
    </row>
    <row r="212" spans="1:3" x14ac:dyDescent="0.25">
      <c r="A212"/>
      <c r="B212"/>
      <c r="C212"/>
    </row>
    <row r="213" spans="1:3" x14ac:dyDescent="0.25">
      <c r="A213"/>
      <c r="B213"/>
      <c r="C213"/>
    </row>
    <row r="214" spans="1:3" x14ac:dyDescent="0.25">
      <c r="A214"/>
      <c r="B214"/>
      <c r="C214"/>
    </row>
    <row r="215" spans="1:3" x14ac:dyDescent="0.25">
      <c r="A215"/>
      <c r="B215"/>
      <c r="C215"/>
    </row>
    <row r="216" spans="1:3" x14ac:dyDescent="0.25">
      <c r="A216"/>
      <c r="B216"/>
      <c r="C216"/>
    </row>
    <row r="217" spans="1:3" x14ac:dyDescent="0.25">
      <c r="A217"/>
      <c r="B217"/>
      <c r="C217"/>
    </row>
    <row r="218" spans="1:3" x14ac:dyDescent="0.25">
      <c r="A218"/>
      <c r="B218"/>
      <c r="C218"/>
    </row>
    <row r="219" spans="1:3" x14ac:dyDescent="0.25">
      <c r="A219"/>
      <c r="B219"/>
      <c r="C219"/>
    </row>
    <row r="220" spans="1:3" x14ac:dyDescent="0.25">
      <c r="A220"/>
      <c r="B220"/>
      <c r="C220"/>
    </row>
    <row r="221" spans="1:3" x14ac:dyDescent="0.25">
      <c r="A221"/>
      <c r="B221"/>
      <c r="C221"/>
    </row>
    <row r="222" spans="1:3" x14ac:dyDescent="0.25">
      <c r="A222"/>
      <c r="B222"/>
      <c r="C222"/>
    </row>
    <row r="223" spans="1:3" x14ac:dyDescent="0.25">
      <c r="A223"/>
      <c r="B223"/>
      <c r="C223"/>
    </row>
    <row r="224" spans="1:3" x14ac:dyDescent="0.25">
      <c r="A224"/>
      <c r="B224"/>
      <c r="C224"/>
    </row>
    <row r="225" spans="1:3" x14ac:dyDescent="0.25">
      <c r="A225"/>
      <c r="B225"/>
      <c r="C225"/>
    </row>
    <row r="226" spans="1:3" x14ac:dyDescent="0.25">
      <c r="A226"/>
      <c r="B226"/>
      <c r="C226"/>
    </row>
    <row r="227" spans="1:3" x14ac:dyDescent="0.25">
      <c r="A227"/>
      <c r="B227"/>
      <c r="C227"/>
    </row>
    <row r="228" spans="1:3" x14ac:dyDescent="0.25">
      <c r="A228"/>
      <c r="B228"/>
      <c r="C228"/>
    </row>
    <row r="229" spans="1:3" x14ac:dyDescent="0.25">
      <c r="A229"/>
      <c r="B229"/>
      <c r="C229"/>
    </row>
    <row r="230" spans="1:3" x14ac:dyDescent="0.25">
      <c r="A230"/>
      <c r="B230"/>
      <c r="C230"/>
    </row>
    <row r="231" spans="1:3" x14ac:dyDescent="0.25">
      <c r="A231"/>
      <c r="B231"/>
      <c r="C231"/>
    </row>
    <row r="232" spans="1:3" x14ac:dyDescent="0.25">
      <c r="A232"/>
      <c r="B232"/>
      <c r="C232"/>
    </row>
    <row r="233" spans="1:3" x14ac:dyDescent="0.25">
      <c r="A233"/>
      <c r="B233"/>
      <c r="C233"/>
    </row>
  </sheetData>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D6C3B8-DA87-44A7-AA36-439885078901}">
  <ds:schemaRefs>
    <ds:schemaRef ds:uri="fae13273-a1d7-4e8c-bf00-4c820b8883a7"/>
    <ds:schemaRef ds:uri="http://purl.org/dc/dcmitype/"/>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F78D9840-F87A-4CE3-A240-4C72C3B1E4D5}">
  <ds:schemaRefs>
    <ds:schemaRef ds:uri="http://schemas.microsoft.com/DataMashup"/>
  </ds:schemaRefs>
</ds:datastoreItem>
</file>

<file path=customXml/itemProps3.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F6D7310-824E-4200-A37E-B83843B46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0 - Criterios</vt:lpstr>
      <vt:lpstr>1 - Política</vt:lpstr>
      <vt:lpstr>2 - Contexto</vt:lpstr>
      <vt:lpstr>3 - Identificación del Riesgo</vt:lpstr>
      <vt:lpstr>4 - Valor del Riesgo Inherente</vt:lpstr>
      <vt:lpstr>5 - Diseño y Valoración Control</vt:lpstr>
      <vt:lpstr>6 - Plan de Acciones Preventiva</vt:lpstr>
      <vt:lpstr>7 - Materialización del Riesgo</vt:lpstr>
      <vt:lpstr>8 - Mapa Riesgos de Gestión</vt:lpstr>
      <vt:lpstr>9 - Mapa de Calor</vt:lpstr>
      <vt:lpstr>Hoja1</vt:lpstr>
      <vt:lpstr>Anexo 1 Modificaciones</vt:lpstr>
      <vt:lpstr>Anexo 2 Reporte Materialización</vt:lpstr>
      <vt:lpstr>Anexo 3 Report Acciones Prevent</vt:lpstr>
      <vt:lpstr>Anexo 4 Reporte de Dis Act Cont</vt:lpstr>
      <vt:lpstr>Datos</vt:lpstr>
      <vt:lpstr>Datos 2</vt:lpstr>
      <vt:lpstr>Datos 3</vt:lpstr>
      <vt:lpstr>Datos 4</vt:lpstr>
      <vt:lpstr>Datos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2023-10-31T00:36:24Z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